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mc:AlternateContent xmlns:mc="http://schemas.openxmlformats.org/markup-compatibility/2006">
    <mc:Choice Requires="x15">
      <x15ac:absPath xmlns:x15ac="http://schemas.microsoft.com/office/spreadsheetml/2010/11/ac" url="\\codata\shares\CO\SDO\SpecialProjects\StructuresManual\2025 Structures Manual\BDR Spreadsheet\"/>
    </mc:Choice>
  </mc:AlternateContent>
  <xr:revisionPtr revIDLastSave="0" documentId="13_ncr:1_{E4FCD83C-62E2-4E5F-8342-796443278A5A}" xr6:coauthVersionLast="47" xr6:coauthVersionMax="47" xr10:uidLastSave="{00000000-0000-0000-0000-000000000000}"/>
  <bookViews>
    <workbookView xWindow="28680" yWindow="-120" windowWidth="29040" windowHeight="17640" activeTab="1" xr2:uid="{00000000-000D-0000-FFFF-FFFF00000000}"/>
  </bookViews>
  <sheets>
    <sheet name="Instructions" sheetId="1" r:id="rId1"/>
    <sheet name="BDR Cost Estimate" sheetId="2" r:id="rId2"/>
    <sheet name="Revision Log" sheetId="3" r:id="rId3"/>
  </sheets>
  <definedNames>
    <definedName name="_xlnm.Print_Area" localSheetId="1">'BDR Cost Estimate'!$A$1:$D$394</definedName>
    <definedName name="_xlnm.Print_Area" localSheetId="0">Instructions!$A$1:$J$52</definedName>
    <definedName name="Z_1CF1FF31_1A8E_4509_AD9C_6836A81CD7E1_.wvu.PrintArea" localSheetId="1" hidden="1">'BDR Cost Estimate'!$A$1:$D$394</definedName>
    <definedName name="Z_1CF1FF31_1A8E_4509_AD9C_6836A81CD7E1_.wvu.PrintArea" localSheetId="0" hidden="1">Instructions!$A$1:$J$52</definedName>
    <definedName name="Z_CEEFD1EB_8D81_445A_B3E4_BD8272169FBB_.wvu.PrintArea" localSheetId="1" hidden="1">'BDR Cost Estimate'!$A$1:$D$394</definedName>
    <definedName name="Z_CEEFD1EB_8D81_445A_B3E4_BD8272169FBB_.wvu.PrintArea" localSheetId="0" hidden="1">Instructions!$A$1:$J$52</definedName>
  </definedNames>
  <calcPr calcId="191029"/>
  <customWorkbookViews>
    <customWorkbookView name="st986kd - Personal View" guid="{1CF1FF31-1A8E-4509-AD9C-6836A81CD7E1}" mergeInterval="0" personalView="1" maximized="1" xWindow="1" yWindow="1" windowWidth="1280" windowHeight="791" activeSheetId="2" showComments="commIndAndComment"/>
    <customWorkbookView name="st986cn - Personal View" guid="{CEEFD1EB-8D81-445A-B3E4-BD8272169FBB}" mergeInterval="0" personalView="1" maximized="1" xWindow="-8" yWindow="-8"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5" i="2" l="1"/>
  <c r="D111" i="2"/>
  <c r="D247" i="2" l="1"/>
  <c r="D246" i="2"/>
  <c r="D245" i="2"/>
  <c r="D244" i="2"/>
  <c r="D243" i="2"/>
  <c r="D242" i="2"/>
  <c r="D80" i="2"/>
  <c r="D109" i="2"/>
  <c r="D108" i="2"/>
  <c r="D105" i="2"/>
  <c r="D106" i="2"/>
  <c r="D107" i="2"/>
  <c r="D101" i="2"/>
  <c r="D104" i="2"/>
  <c r="D103" i="2"/>
  <c r="D102" i="2"/>
  <c r="D294" i="2"/>
  <c r="D295" i="2"/>
  <c r="D281" i="2"/>
  <c r="D271" i="2"/>
  <c r="D265" i="2"/>
  <c r="D261" i="2"/>
  <c r="D256" i="2"/>
  <c r="D236" i="2"/>
  <c r="D232" i="2"/>
  <c r="D152" i="2"/>
  <c r="D149" i="2"/>
  <c r="D94" i="2"/>
  <c r="D83" i="2"/>
  <c r="D201" i="2"/>
  <c r="D186" i="2"/>
  <c r="D179" i="2"/>
  <c r="D171" i="2"/>
  <c r="D165" i="2"/>
  <c r="D150" i="2"/>
  <c r="D92" i="2"/>
  <c r="D75" i="2"/>
  <c r="D70" i="2"/>
  <c r="D44" i="2"/>
  <c r="D38" i="2"/>
  <c r="D248" i="2" l="1"/>
  <c r="D110" i="2"/>
  <c r="D153" i="2"/>
  <c r="D155" i="2" s="1"/>
  <c r="D262" i="2"/>
  <c r="D235" i="2"/>
  <c r="D95" i="2"/>
  <c r="D74" i="2"/>
  <c r="D73" i="2"/>
  <c r="D72" i="2"/>
  <c r="D71" i="2"/>
  <c r="D69" i="2"/>
  <c r="D76" i="2" l="1"/>
  <c r="D296" i="2"/>
  <c r="D297" i="2" s="1"/>
  <c r="D258" i="2"/>
  <c r="D257" i="2"/>
  <c r="D217" i="2"/>
  <c r="D132" i="2"/>
  <c r="D131" i="2"/>
  <c r="D123" i="2"/>
  <c r="D329" i="2" l="1"/>
  <c r="D273" i="2"/>
  <c r="D272" i="2"/>
  <c r="D269" i="2"/>
  <c r="D231" i="2"/>
  <c r="D91" i="2" l="1"/>
  <c r="D22" i="2"/>
  <c r="D21" i="2"/>
  <c r="D20" i="2"/>
  <c r="D19" i="2"/>
  <c r="D18" i="2"/>
  <c r="D17" i="2"/>
  <c r="D347" i="2"/>
  <c r="C321" i="2"/>
  <c r="D218" i="2"/>
  <c r="D215" i="2"/>
  <c r="D214" i="2"/>
  <c r="D213" i="2"/>
  <c r="D279" i="2"/>
  <c r="D310" i="2"/>
  <c r="D254" i="2"/>
  <c r="D255" i="2"/>
  <c r="D259" i="2"/>
  <c r="D260" i="2"/>
  <c r="D361" i="2"/>
  <c r="D309" i="2"/>
  <c r="D308" i="2"/>
  <c r="D268" i="2"/>
  <c r="D234" i="2"/>
  <c r="D233" i="2"/>
  <c r="D237" i="2"/>
  <c r="D129" i="2"/>
  <c r="D126" i="2"/>
  <c r="D127" i="2"/>
  <c r="D128" i="2"/>
  <c r="D124" i="2"/>
  <c r="D122" i="2"/>
  <c r="D140" i="2"/>
  <c r="D141" i="2" s="1"/>
  <c r="D134" i="2"/>
  <c r="D133" i="2"/>
  <c r="D93" i="2"/>
  <c r="D96" i="2"/>
  <c r="D31" i="2"/>
  <c r="D11" i="2"/>
  <c r="D12" i="2"/>
  <c r="D13" i="2"/>
  <c r="D14" i="2"/>
  <c r="D15" i="2"/>
  <c r="D16" i="2"/>
  <c r="D23" i="2"/>
  <c r="D29" i="2"/>
  <c r="D30" i="2"/>
  <c r="D32" i="2"/>
  <c r="D33" i="2"/>
  <c r="D34" i="2"/>
  <c r="D39" i="2"/>
  <c r="D40" i="2"/>
  <c r="D41" i="2"/>
  <c r="D42" i="2"/>
  <c r="D43" i="2"/>
  <c r="D46" i="2"/>
  <c r="D47" i="2"/>
  <c r="D48" i="2"/>
  <c r="D49" i="2"/>
  <c r="D50" i="2"/>
  <c r="D51" i="2"/>
  <c r="D52" i="2"/>
  <c r="D54" i="2"/>
  <c r="D55" i="2"/>
  <c r="D56" i="2"/>
  <c r="D57" i="2"/>
  <c r="D58" i="2"/>
  <c r="D59" i="2"/>
  <c r="D60" i="2"/>
  <c r="D119" i="2"/>
  <c r="D120" i="2"/>
  <c r="D79" i="2"/>
  <c r="D84" i="2"/>
  <c r="D90" i="2"/>
  <c r="D161" i="2"/>
  <c r="D164" i="2"/>
  <c r="D166" i="2"/>
  <c r="D167" i="2"/>
  <c r="D168" i="2"/>
  <c r="D169" i="2"/>
  <c r="D170" i="2"/>
  <c r="D172" i="2"/>
  <c r="D177" i="2"/>
  <c r="D178" i="2"/>
  <c r="D180" i="2"/>
  <c r="D184" i="2"/>
  <c r="D185" i="2"/>
  <c r="D187" i="2"/>
  <c r="D188" i="2"/>
  <c r="D189" i="2"/>
  <c r="D190" i="2"/>
  <c r="D191" i="2"/>
  <c r="D192" i="2"/>
  <c r="D193" i="2"/>
  <c r="D194" i="2"/>
  <c r="D195" i="2"/>
  <c r="D196" i="2"/>
  <c r="D197" i="2"/>
  <c r="D198" i="2"/>
  <c r="D199" i="2"/>
  <c r="D200" i="2"/>
  <c r="D202" i="2"/>
  <c r="D223" i="2"/>
  <c r="D224" i="2"/>
  <c r="D225" i="2"/>
  <c r="D230" i="2"/>
  <c r="D264" i="2"/>
  <c r="D266" i="2"/>
  <c r="D267" i="2"/>
  <c r="D270" i="2"/>
  <c r="D274" i="2"/>
  <c r="D280" i="2"/>
  <c r="D282" i="2"/>
  <c r="D283" i="2"/>
  <c r="D284" i="2"/>
  <c r="D285" i="2"/>
  <c r="D301" i="2"/>
  <c r="D346" i="2"/>
  <c r="D349" i="2"/>
  <c r="D350" i="2"/>
  <c r="D352" i="2"/>
  <c r="D353" i="2"/>
  <c r="D354" i="2"/>
  <c r="D356" i="2"/>
  <c r="D357" i="2"/>
  <c r="D359" i="2"/>
  <c r="D360" i="2"/>
  <c r="D363" i="2"/>
  <c r="D338" i="2"/>
  <c r="C393" i="2" s="1"/>
  <c r="D238" i="2" l="1"/>
  <c r="D203" i="2"/>
  <c r="D275" i="2"/>
  <c r="D143" i="2"/>
  <c r="D173" i="2"/>
  <c r="D61" i="2"/>
  <c r="D24" i="2"/>
  <c r="D35" i="2"/>
  <c r="D286" i="2"/>
  <c r="D97" i="2"/>
  <c r="D85" i="2"/>
  <c r="D219" i="2"/>
  <c r="D226" i="2"/>
  <c r="D311" i="2"/>
  <c r="D332" i="2" s="1"/>
  <c r="D302" i="2"/>
  <c r="D331" i="2" s="1"/>
  <c r="D330" i="2"/>
  <c r="D328" i="2" l="1"/>
  <c r="D313" i="2"/>
  <c r="D288" i="2"/>
  <c r="D326" i="2"/>
  <c r="D327" i="2" l="1"/>
  <c r="D320" i="2" l="1"/>
  <c r="D319" i="2"/>
  <c r="D321" i="2" l="1"/>
  <c r="D333" i="2" s="1"/>
  <c r="D334" i="2" s="1"/>
</calcChain>
</file>

<file path=xl/sharedStrings.xml><?xml version="1.0" encoding="utf-8"?>
<sst xmlns="http://schemas.openxmlformats.org/spreadsheetml/2006/main" count="451" uniqueCount="302">
  <si>
    <t>Cost</t>
  </si>
  <si>
    <t>20" Pipe Pile</t>
  </si>
  <si>
    <t>24" Pipe Pile</t>
  </si>
  <si>
    <t>30" Pipe Pile</t>
  </si>
  <si>
    <t xml:space="preserve">        1-  250</t>
  </si>
  <si>
    <t xml:space="preserve">    251-  500</t>
  </si>
  <si>
    <t xml:space="preserve">    501-  750</t>
  </si>
  <si>
    <t xml:space="preserve">    751-1000</t>
  </si>
  <si>
    <t xml:space="preserve">  1001-1250</t>
  </si>
  <si>
    <t xml:space="preserve">  1251-1500</t>
  </si>
  <si>
    <t xml:space="preserve">  1501-1750</t>
  </si>
  <si>
    <t xml:space="preserve">  1751-2000</t>
  </si>
  <si>
    <t xml:space="preserve">      &gt;2000</t>
  </si>
  <si>
    <t>Box Girder Concrete, Straight</t>
  </si>
  <si>
    <t>Box Girder Concrete, Curved</t>
  </si>
  <si>
    <t>Concrete Cost by Deck Area</t>
  </si>
  <si>
    <t>Type</t>
  </si>
  <si>
    <t>Strip Seal</t>
  </si>
  <si>
    <t>Modular 6"</t>
  </si>
  <si>
    <t>Modular 8"</t>
  </si>
  <si>
    <t>Modular 12"</t>
  </si>
  <si>
    <t>Permanent</t>
  </si>
  <si>
    <t>Temporary</t>
  </si>
  <si>
    <t>Pile Abutments</t>
  </si>
  <si>
    <t>Pile Bents</t>
  </si>
  <si>
    <t>Bascule Piers</t>
  </si>
  <si>
    <t>Quantity</t>
  </si>
  <si>
    <t xml:space="preserve">Size of Piling </t>
  </si>
  <si>
    <t>2.  Steel Piling, (furnished and installed)</t>
  </si>
  <si>
    <t>Cost per Cubic Foot</t>
  </si>
  <si>
    <t xml:space="preserve">          </t>
  </si>
  <si>
    <t>Cost per Pound</t>
  </si>
  <si>
    <t>Neoprene Bearing Pads</t>
  </si>
  <si>
    <t>Cost per Each</t>
  </si>
  <si>
    <t>2.  Bridge Girders</t>
  </si>
  <si>
    <t>Cost per Cubic Yard</t>
  </si>
  <si>
    <t>3.  Cast-in-Place Superstructure Concrete</t>
  </si>
  <si>
    <t>Location</t>
  </si>
  <si>
    <t>Standard Deck Slabs</t>
  </si>
  <si>
    <t>Isotropic Deck Slabs</t>
  </si>
  <si>
    <t xml:space="preserve">Cost per Pound </t>
  </si>
  <si>
    <t>Single Column Piers &gt;25'</t>
  </si>
  <si>
    <t>Single Column Piers &lt;25'</t>
  </si>
  <si>
    <t>Multiple Column Piers &gt;25'</t>
  </si>
  <si>
    <t>Multiple Column Piers &lt;25'</t>
  </si>
  <si>
    <t>Concrete Box Girders, Pier Seg</t>
  </si>
  <si>
    <t>Concrete Box Girders, Typ. Seg</t>
  </si>
  <si>
    <t>Cost per Lin. Foot</t>
  </si>
  <si>
    <t>Cost per Sq. Foot</t>
  </si>
  <si>
    <t>&gt; 500,000 SF</t>
  </si>
  <si>
    <r>
      <t>&lt;</t>
    </r>
    <r>
      <rPr>
        <sz val="10"/>
        <rFont val="Times New Roman"/>
        <family val="1"/>
      </rPr>
      <t xml:space="preserve"> 300,000 SF</t>
    </r>
  </si>
  <si>
    <t>Tot. Pounds</t>
  </si>
  <si>
    <t>Cubic Yds.</t>
  </si>
  <si>
    <t>Subtotal</t>
  </si>
  <si>
    <t>Bridge Development Report Cost Estimating</t>
  </si>
  <si>
    <t>1.  Prestressed Concrete Piling, (furnished and installed)</t>
  </si>
  <si>
    <t>4.  Concrete for Precast Segmental Box Girders, Cantilever Construction</t>
  </si>
  <si>
    <t>Conditional Variables</t>
  </si>
  <si>
    <t>Utilizing the cost provided herein, develop the cost estimate for each bridge type under consideration.</t>
  </si>
  <si>
    <t>Unadjusted Total</t>
  </si>
  <si>
    <t>Total Cost</t>
  </si>
  <si>
    <t>Total Square Feet of Deck</t>
  </si>
  <si>
    <t>Step One: Estimate Component Items</t>
  </si>
  <si>
    <t>Substructure Subtotal</t>
  </si>
  <si>
    <t>Superstructure Subtotal</t>
  </si>
  <si>
    <t>Walls Subtotal</t>
  </si>
  <si>
    <t>Detour Bridge Subtotal</t>
  </si>
  <si>
    <t xml:space="preserve">% Increase/
Decrease </t>
  </si>
  <si>
    <t>Low</t>
  </si>
  <si>
    <t>High</t>
  </si>
  <si>
    <t>Typical</t>
  </si>
  <si>
    <t>Estimated Cost per Square Foot</t>
  </si>
  <si>
    <t>Step Two: Estimate Conditional Variables and Cost per Square Foot</t>
  </si>
  <si>
    <t>Design Aid for Determination of Reinforcing Steel</t>
  </si>
  <si>
    <t>Step Three: Cost Estimate Comparison to Historical Bridge Cost</t>
  </si>
  <si>
    <t>A.   Bridge Substructure</t>
  </si>
  <si>
    <t>A.   Bridge Substructure (continued)</t>
  </si>
  <si>
    <t>Cost (+/-)</t>
  </si>
  <si>
    <t>Bascule</t>
  </si>
  <si>
    <t>Project Type</t>
  </si>
  <si>
    <t>Widening (Construction Only)</t>
  </si>
  <si>
    <t>Precast Deck Overlay Concrete Class IV</t>
  </si>
  <si>
    <t>Pedestrian/Bicycle Railings:</t>
  </si>
  <si>
    <r>
      <t xml:space="preserve">&gt; 300,000 SF AND </t>
    </r>
    <r>
      <rPr>
        <u/>
        <sz val="10"/>
        <rFont val="Times New Roman"/>
        <family val="1"/>
      </rPr>
      <t>&lt;</t>
    </r>
    <r>
      <rPr>
        <sz val="10"/>
        <rFont val="Times New Roman"/>
        <family val="1"/>
      </rPr>
      <t xml:space="preserve"> 500,000 SF</t>
    </r>
  </si>
  <si>
    <t>14 x 73 H Section</t>
  </si>
  <si>
    <t>14 x 89 H Section</t>
  </si>
  <si>
    <t>Date</t>
  </si>
  <si>
    <t>Description of Changes</t>
  </si>
  <si>
    <t>Updates were made to pay items to match the 2011 Structures Manual, Various formatting revisions made and calculation errors found during QC were revised.</t>
  </si>
  <si>
    <t>Multirotational Bearings (Capacity in kips)</t>
  </si>
  <si>
    <t>Updates were made to pay items to match the 2013 Structures Manual.</t>
  </si>
  <si>
    <t>Added type II beam</t>
  </si>
  <si>
    <t>18" Pipe Pile</t>
  </si>
  <si>
    <t>Traffic Railings with Junction Slabs</t>
  </si>
  <si>
    <t>Noise Wall</t>
  </si>
  <si>
    <t>MSE Walls</t>
  </si>
  <si>
    <t>1.  Bearing Type</t>
  </si>
  <si>
    <t>Prestressed Concrete Girders and Slabs</t>
  </si>
  <si>
    <t>AASHTO Type II Beam</t>
  </si>
  <si>
    <t>32" Vertical Face</t>
  </si>
  <si>
    <t>42" Vertical Face</t>
  </si>
  <si>
    <t>Thrie Beam Retrofit</t>
  </si>
  <si>
    <t>Thrie Beam Panel Retrofit</t>
  </si>
  <si>
    <t>Vertical Face Retrofit</t>
  </si>
  <si>
    <t>2.  Detour Bridges</t>
  </si>
  <si>
    <t>1.  Bridge Deck Grooving and Planing</t>
  </si>
  <si>
    <t>Cost per Sq. Yard</t>
  </si>
  <si>
    <t>Updates were made to pay items to match the 2014 Structures Manual.</t>
  </si>
  <si>
    <t>3.  Approach Slab</t>
  </si>
  <si>
    <t>Approach Slab</t>
  </si>
  <si>
    <t>Approach Slab Subtotal</t>
  </si>
  <si>
    <t>Grooving and Planing Subtotal</t>
  </si>
  <si>
    <t>B.  Walls</t>
  </si>
  <si>
    <t>1. Retaining Walls</t>
  </si>
  <si>
    <t>2.  Noise Wall</t>
  </si>
  <si>
    <t>Cost per Square Foot (not including Approach Slab)</t>
  </si>
  <si>
    <t>Sheet Pile Walls, Prestressed Concrete</t>
  </si>
  <si>
    <t>Sheet Pile Walls, Steel</t>
  </si>
  <si>
    <t>10" x 30"</t>
  </si>
  <si>
    <t>12" x 30"</t>
  </si>
  <si>
    <t>Permanent Cantilever Wall</t>
  </si>
  <si>
    <t>Temporary Cantilever Wall</t>
  </si>
  <si>
    <t>5.  Reinforcing and Post-Tensioning Steel</t>
  </si>
  <si>
    <t>Approach Slab Material</t>
  </si>
  <si>
    <t>Cost per Unit</t>
  </si>
  <si>
    <t>For construction over open water, floodplains that flood frequently or other similar areas, increase cost by 3 %.</t>
  </si>
  <si>
    <t>In the absence of better information, use the following quantities of reinforcing steel pounds per cubic yard of concrete.</t>
  </si>
  <si>
    <t>C.I.P. Flat Slabs @ 30ft &amp; 15" Deep</t>
  </si>
  <si>
    <t>Pounds of Steel per Cubic Yard</t>
  </si>
  <si>
    <t>Railing Type per Superstructure Section 6
(per Lin. Foot)</t>
  </si>
  <si>
    <t>Poured Joint With Backer Rod</t>
  </si>
  <si>
    <t>Structural Steel (includes coating costs)</t>
  </si>
  <si>
    <t>18" w/CFRP or Stainless Steel Strand (Driven Battered)</t>
  </si>
  <si>
    <t>18" w/CFRP or Stainless Steel Strand (Driven Plumb or 1" Batter)</t>
  </si>
  <si>
    <t>24" w/CFRP or Stainless Steel Strand (Driven Plumb or 1" Batter)</t>
  </si>
  <si>
    <t>24" w/CFRP or Stainless Steel Strand (Driven Battered)</t>
  </si>
  <si>
    <t>30" w/CFRP or Stainless Steel Strand (Driven Plumb or 1" Batter)</t>
  </si>
  <si>
    <t>30" w/CFRP or Stainless Steel Strand (Driven Battered)</t>
  </si>
  <si>
    <t>Cost per Lin. Foot ¹</t>
  </si>
  <si>
    <t xml:space="preserve">Carbon Reinforcing Steel </t>
  </si>
  <si>
    <t>Florida-I Beam; 36</t>
  </si>
  <si>
    <t>Florida-I Beam; 45</t>
  </si>
  <si>
    <t>Florida-I Beam; 54</t>
  </si>
  <si>
    <t>Florida-I Beam; 63</t>
  </si>
  <si>
    <t>Florida-I Beam; 72</t>
  </si>
  <si>
    <t>Florida-I Beam; 78</t>
  </si>
  <si>
    <t>Florida-I Beam; 84</t>
  </si>
  <si>
    <t>Florida-I Beam; 96</t>
  </si>
  <si>
    <t>Panel/Picket Railing (42") steel (Type 1 &amp; 2)</t>
  </si>
  <si>
    <t>Panel/Picket Railing (42") steel (Type 3-5)</t>
  </si>
  <si>
    <t>Panel/Picket Railing (42") aluminum (Type 1 &amp; 2)</t>
  </si>
  <si>
    <t>Panel/Picket Railing (42") aluminum (Type 3-5)</t>
  </si>
  <si>
    <t>Panel/Picket Railing (48") steel (Type 1 &amp; 2)</t>
  </si>
  <si>
    <t>Panel/Picket Railing (48") steel (Type 3-5)</t>
  </si>
  <si>
    <t>Panel/Picket Railing (48") aluminum (Type 1 &amp; 2)</t>
  </si>
  <si>
    <r>
      <rPr>
        <b/>
        <sz val="10"/>
        <rFont val="Times New Roman"/>
        <family val="1"/>
      </rPr>
      <t>¹</t>
    </r>
    <r>
      <rPr>
        <sz val="10"/>
        <rFont val="Times New Roman"/>
        <family val="1"/>
      </rPr>
      <t xml:space="preserve"> Includes the cost of anchors, waler steel, miscellaneous steel for permanent/temporary walls and concrete face for permanent walls.</t>
    </r>
  </si>
  <si>
    <r>
      <t>Heavy mild steel reinforcing in pile head (each)</t>
    </r>
    <r>
      <rPr>
        <b/>
        <sz val="10"/>
        <rFont val="Times New Roman"/>
        <family val="1"/>
      </rPr>
      <t>²</t>
    </r>
  </si>
  <si>
    <r>
      <t xml:space="preserve">Seal Concrete </t>
    </r>
    <r>
      <rPr>
        <b/>
        <sz val="10"/>
        <rFont val="Times New Roman"/>
        <family val="1"/>
      </rPr>
      <t>¹</t>
    </r>
  </si>
  <si>
    <r>
      <t xml:space="preserve">Bulkhead Concrete </t>
    </r>
    <r>
      <rPr>
        <b/>
        <sz val="10"/>
        <rFont val="Times New Roman"/>
        <family val="1"/>
      </rPr>
      <t>¹</t>
    </r>
  </si>
  <si>
    <r>
      <t xml:space="preserve">Permanent Anchored Wall </t>
    </r>
    <r>
      <rPr>
        <b/>
        <sz val="10"/>
        <rFont val="Times New Roman"/>
        <family val="1"/>
      </rPr>
      <t>¹</t>
    </r>
  </si>
  <si>
    <r>
      <t xml:space="preserve">Temporary Anchored Wall </t>
    </r>
    <r>
      <rPr>
        <b/>
        <sz val="10"/>
        <rFont val="Times New Roman"/>
        <family val="1"/>
      </rPr>
      <t>¹</t>
    </r>
  </si>
  <si>
    <r>
      <t xml:space="preserve">Plate Girders, Straight </t>
    </r>
    <r>
      <rPr>
        <b/>
        <sz val="10"/>
        <rFont val="Times New Roman"/>
        <family val="1"/>
      </rPr>
      <t>¹</t>
    </r>
  </si>
  <si>
    <r>
      <t xml:space="preserve">Plate Girders, Curved </t>
    </r>
    <r>
      <rPr>
        <b/>
        <sz val="10"/>
        <rFont val="Times New Roman"/>
        <family val="1"/>
      </rPr>
      <t>¹</t>
    </r>
  </si>
  <si>
    <r>
      <t xml:space="preserve">Box Girders, Straight </t>
    </r>
    <r>
      <rPr>
        <b/>
        <sz val="10"/>
        <rFont val="Times New Roman"/>
        <family val="1"/>
      </rPr>
      <t>¹</t>
    </r>
  </si>
  <si>
    <r>
      <t xml:space="preserve">Box Girders, Curved </t>
    </r>
    <r>
      <rPr>
        <b/>
        <sz val="10"/>
        <rFont val="Times New Roman"/>
        <family val="1"/>
      </rPr>
      <t>¹</t>
    </r>
  </si>
  <si>
    <t>Traffic Railings ¹</t>
  </si>
  <si>
    <r>
      <t xml:space="preserve">Concrete Parapet (27") </t>
    </r>
    <r>
      <rPr>
        <b/>
        <sz val="10"/>
        <rFont val="Times New Roman"/>
        <family val="1"/>
      </rPr>
      <t>¹</t>
    </r>
  </si>
  <si>
    <r>
      <t xml:space="preserve">Single Bullet Railing </t>
    </r>
    <r>
      <rPr>
        <b/>
        <sz val="10"/>
        <rFont val="Times New Roman"/>
        <family val="1"/>
      </rPr>
      <t>¹</t>
    </r>
  </si>
  <si>
    <r>
      <t xml:space="preserve">Double Bullet Railing </t>
    </r>
    <r>
      <rPr>
        <b/>
        <sz val="10"/>
        <rFont val="Times New Roman"/>
        <family val="1"/>
      </rPr>
      <t>¹</t>
    </r>
  </si>
  <si>
    <r>
      <rPr>
        <b/>
        <sz val="10"/>
        <rFont val="Times New Roman"/>
        <family val="1"/>
      </rPr>
      <t>¹</t>
    </r>
    <r>
      <rPr>
        <sz val="10"/>
        <rFont val="Times New Roman"/>
        <family val="1"/>
      </rPr>
      <t xml:space="preserve"> Combine cost of Bullet Railings with Concrete Parapet or Traffic Railing, as appropriate. </t>
    </r>
  </si>
  <si>
    <r>
      <t xml:space="preserve">Acrow Detour Bridge </t>
    </r>
    <r>
      <rPr>
        <b/>
        <sz val="10"/>
        <rFont val="Times New Roman"/>
        <family val="1"/>
      </rPr>
      <t>¹</t>
    </r>
  </si>
  <si>
    <r>
      <t xml:space="preserve">For construction over traffic and/or phased construction, increase by 20 %. </t>
    </r>
    <r>
      <rPr>
        <b/>
        <sz val="10"/>
        <rFont val="Times New Roman"/>
        <family val="1"/>
      </rPr>
      <t>¹</t>
    </r>
  </si>
  <si>
    <r>
      <rPr>
        <b/>
        <sz val="10"/>
        <rFont val="Times New Roman"/>
        <family val="1"/>
      </rPr>
      <t>¹</t>
    </r>
    <r>
      <rPr>
        <sz val="10"/>
        <rFont val="Times New Roman"/>
        <family val="1"/>
      </rPr>
      <t xml:space="preserve"> Phased construction is defined as construction requiring multiple phases to complete the construction of the entire cross section of the bridge.  The 20 percent premium is applied to the affected units of the superstructure and/or substructure.</t>
    </r>
  </si>
  <si>
    <t>After developing the total cost estimate utilizing the unit cost, modify the cost to account for site condition variables.  If appropriate, the cost will be modified by the following variables:
** Phased construction is defined as construction over traffic or construction requiring multiple phases to complete the construction of the entire cross section of the bridge.  The 20 percent premium is applied to the effected units of the superstructure and/or substructure.</t>
  </si>
  <si>
    <t>Updated values to match the 2016 Structures Manual.</t>
  </si>
  <si>
    <t>Updates were made to pay items to match the 2015 Structures Manual.</t>
  </si>
  <si>
    <t>12" x 30" with FRP</t>
  </si>
  <si>
    <t>36" Single-Slope</t>
  </si>
  <si>
    <t>42" Single-Slope</t>
  </si>
  <si>
    <t>C.  Box Culverts</t>
  </si>
  <si>
    <t>D.  Bridge Superstructure</t>
  </si>
  <si>
    <t>D.  Bridge Superstructure (continued)</t>
  </si>
  <si>
    <t>E.  Miscellaneous Items</t>
  </si>
  <si>
    <t>1. Box Culverts</t>
  </si>
  <si>
    <t>Concrete</t>
  </si>
  <si>
    <t>Reinforcing Steel</t>
  </si>
  <si>
    <t>Class II Concrete</t>
  </si>
  <si>
    <t>Class IV Concrete</t>
  </si>
  <si>
    <t>Box Culvert Subtotal</t>
  </si>
  <si>
    <t>36" Single-Slope Median</t>
  </si>
  <si>
    <r>
      <rPr>
        <b/>
        <sz val="10"/>
        <rFont val="Times New Roman"/>
        <family val="1"/>
      </rPr>
      <t>¹</t>
    </r>
    <r>
      <rPr>
        <sz val="10"/>
        <rFont val="Times New Roman"/>
        <family val="1"/>
      </rPr>
      <t xml:space="preserve"> Using FDOT supplied components. The cost is for the bridge proper (measured out-to-out) and does not include approach work, surfacing, or guardrail.</t>
    </r>
  </si>
  <si>
    <r>
      <rPr>
        <b/>
        <sz val="10"/>
        <rFont val="Times New Roman"/>
        <family val="1"/>
      </rPr>
      <t>¹</t>
    </r>
    <r>
      <rPr>
        <sz val="10"/>
        <rFont val="Times New Roman"/>
        <family val="1"/>
      </rPr>
      <t xml:space="preserve"> Including cost of shrinkage reducing admixture.</t>
    </r>
  </si>
  <si>
    <t>Topping Concrete for slab beams and units¹</t>
  </si>
  <si>
    <t>Box Culverts Subtotal</t>
  </si>
  <si>
    <t>Updated values to match the 2017 Structures Manual.</t>
  </si>
  <si>
    <t>3.  Drilled Shaft (not including Excavation)</t>
  </si>
  <si>
    <t>4.  Drilled Shaft Excavation</t>
  </si>
  <si>
    <t xml:space="preserve">Dia. </t>
  </si>
  <si>
    <t>Deck Concrete Class II</t>
  </si>
  <si>
    <t>Deck Concrete Class IV</t>
  </si>
  <si>
    <t>Rectangular Tube Retrofit</t>
  </si>
  <si>
    <t>Bridge Deck Planing</t>
  </si>
  <si>
    <t>Bridge Deck Grooving for Short Bridge</t>
  </si>
  <si>
    <t>Panel/Picket Railing (48") aluminum (Type 3-5)</t>
  </si>
  <si>
    <t>Bridge Deck Grooving for Long Bridge</t>
  </si>
  <si>
    <t>Dia. (On land with casing salvaged)</t>
  </si>
  <si>
    <t>Dia. (In water with casing salvaged)</t>
  </si>
  <si>
    <t>Dia. (In water with permanent casing)</t>
  </si>
  <si>
    <r>
      <t xml:space="preserve">Florida U-Beam; 48" </t>
    </r>
    <r>
      <rPr>
        <b/>
        <vertAlign val="superscript"/>
        <sz val="9"/>
        <rFont val="Times New Roman"/>
        <family val="1"/>
      </rPr>
      <t>1</t>
    </r>
  </si>
  <si>
    <r>
      <t xml:space="preserve">Florida Slab Beam 12" x 48" </t>
    </r>
    <r>
      <rPr>
        <b/>
        <vertAlign val="superscript"/>
        <sz val="10"/>
        <rFont val="Times New Roman"/>
        <family val="1"/>
      </rPr>
      <t>2</t>
    </r>
  </si>
  <si>
    <r>
      <t xml:space="preserve">Florida Slab Beam 12" x 60" </t>
    </r>
    <r>
      <rPr>
        <b/>
        <vertAlign val="superscript"/>
        <sz val="10"/>
        <rFont val="Times New Roman"/>
        <family val="1"/>
      </rPr>
      <t>2</t>
    </r>
  </si>
  <si>
    <r>
      <t xml:space="preserve">Florida Slab Beam 15" x 48" </t>
    </r>
    <r>
      <rPr>
        <b/>
        <vertAlign val="superscript"/>
        <sz val="10"/>
        <rFont val="Times New Roman"/>
        <family val="1"/>
      </rPr>
      <t>2</t>
    </r>
  </si>
  <si>
    <r>
      <t xml:space="preserve">Florida Slab Beam 15" x 60" </t>
    </r>
    <r>
      <rPr>
        <b/>
        <vertAlign val="superscript"/>
        <sz val="10"/>
        <rFont val="Times New Roman"/>
        <family val="1"/>
      </rPr>
      <t>2</t>
    </r>
  </si>
  <si>
    <r>
      <t xml:space="preserve">Florida Slab Beam 18" x 48" </t>
    </r>
    <r>
      <rPr>
        <b/>
        <vertAlign val="superscript"/>
        <sz val="10"/>
        <rFont val="Times New Roman"/>
        <family val="1"/>
      </rPr>
      <t>2</t>
    </r>
  </si>
  <si>
    <r>
      <t xml:space="preserve">Florida Slab Beam 18" x 60" </t>
    </r>
    <r>
      <rPr>
        <b/>
        <vertAlign val="superscript"/>
        <sz val="10"/>
        <rFont val="Times New Roman"/>
        <family val="1"/>
      </rPr>
      <t>2</t>
    </r>
  </si>
  <si>
    <r>
      <rPr>
        <b/>
        <vertAlign val="superscript"/>
        <sz val="10"/>
        <rFont val="Times New Roman"/>
        <family val="1"/>
      </rPr>
      <t>2</t>
    </r>
    <r>
      <rPr>
        <sz val="10"/>
        <rFont val="Times New Roman"/>
        <family val="1"/>
      </rPr>
      <t xml:space="preserve"> Interpolate between given prices for intermediate width FSBs.</t>
    </r>
  </si>
  <si>
    <t>Updated values to match the 2021 Structures Manual.</t>
  </si>
  <si>
    <t>Post-tensioning Steel, Strand; longitudinal - Grout Filler</t>
  </si>
  <si>
    <t>Post-tensioning Steel, Strand; transverse - Grout Filler</t>
  </si>
  <si>
    <t>Post-tensioning Steel, Bar - Grout Filler</t>
  </si>
  <si>
    <t>Post-tensioning Steel, Strand; longitudinal - Flexible Filler</t>
  </si>
  <si>
    <t>Post-tensioning Steel, Bars - Flexible Filler</t>
  </si>
  <si>
    <t>Post-tensioning Steel, Strand - Grout Filler</t>
  </si>
  <si>
    <t>Post-tensioning Steel, Strand - Flexible Filler</t>
  </si>
  <si>
    <t>Post-tensioning Steel, Bar - Flexible Filler</t>
  </si>
  <si>
    <r>
      <t xml:space="preserve">18" w/carbon steel strand (Driven Plumb or 1" Batter) </t>
    </r>
    <r>
      <rPr>
        <b/>
        <sz val="10"/>
        <rFont val="Times New Roman"/>
        <family val="1"/>
      </rPr>
      <t>²</t>
    </r>
  </si>
  <si>
    <r>
      <t xml:space="preserve">18" w/carbon steel strand (Driven Battered) </t>
    </r>
    <r>
      <rPr>
        <b/>
        <sz val="10"/>
        <rFont val="Times New Roman"/>
        <family val="1"/>
      </rPr>
      <t>²</t>
    </r>
  </si>
  <si>
    <r>
      <t xml:space="preserve">24" w/carbon steel strand (Driven Plumb or 1" Batter) </t>
    </r>
    <r>
      <rPr>
        <b/>
        <sz val="10"/>
        <rFont val="Times New Roman"/>
        <family val="1"/>
      </rPr>
      <t>²</t>
    </r>
  </si>
  <si>
    <r>
      <t xml:space="preserve">24"  w/carbon steel strand (Driven Battered) </t>
    </r>
    <r>
      <rPr>
        <b/>
        <sz val="10"/>
        <rFont val="Times New Roman"/>
        <family val="1"/>
      </rPr>
      <t>²</t>
    </r>
  </si>
  <si>
    <r>
      <t xml:space="preserve">30" w/carbon steel strand (Driven Plumb or 1" Batter) </t>
    </r>
    <r>
      <rPr>
        <b/>
        <sz val="10"/>
        <rFont val="Times New Roman"/>
        <family val="1"/>
      </rPr>
      <t>²</t>
    </r>
  </si>
  <si>
    <r>
      <t xml:space="preserve">30" w/carbon steel strand (Driven Battered) </t>
    </r>
    <r>
      <rPr>
        <b/>
        <sz val="10"/>
        <rFont val="Times New Roman"/>
        <family val="1"/>
      </rPr>
      <t>²</t>
    </r>
  </si>
  <si>
    <t xml:space="preserve">Carbon Reinforcing Steel, ASTM A615, Gr. 60 or 75 </t>
  </si>
  <si>
    <t xml:space="preserve">Low-Carbon Chromium Reinforcing Steel, ASTM A1035, Gr. 100 </t>
  </si>
  <si>
    <t xml:space="preserve">Stainless Reinforcing Steel, ASTM A955, Gr. 60 or 75, or ASTM A276, UNS S31653 or S31803 </t>
  </si>
  <si>
    <t>#3 bar</t>
  </si>
  <si>
    <t>#4 bar</t>
  </si>
  <si>
    <t>#5 bar</t>
  </si>
  <si>
    <t>#6 bar</t>
  </si>
  <si>
    <t>#7 bar</t>
  </si>
  <si>
    <t>#8 bar</t>
  </si>
  <si>
    <t>#9 bar</t>
  </si>
  <si>
    <t>#10 bar</t>
  </si>
  <si>
    <t>#11 bar</t>
  </si>
  <si>
    <t>7.   Railings and Barriers</t>
  </si>
  <si>
    <t>8.   Expansion Joints</t>
  </si>
  <si>
    <t xml:space="preserve">6.  Superstructure GFRP Reinforcing Bars </t>
  </si>
  <si>
    <r>
      <t xml:space="preserve">Florida U-Beam; 54" </t>
    </r>
    <r>
      <rPr>
        <b/>
        <vertAlign val="superscript"/>
        <sz val="10"/>
        <rFont val="Times New Roman"/>
        <family val="1"/>
      </rPr>
      <t>1</t>
    </r>
  </si>
  <si>
    <r>
      <t xml:space="preserve">Florida U-Beam; 72" </t>
    </r>
    <r>
      <rPr>
        <b/>
        <vertAlign val="superscript"/>
        <sz val="10"/>
        <rFont val="Times New Roman"/>
        <family val="1"/>
      </rPr>
      <t>1</t>
    </r>
  </si>
  <si>
    <r>
      <t xml:space="preserve">Florida U-Beam; 63" </t>
    </r>
    <r>
      <rPr>
        <b/>
        <vertAlign val="superscript"/>
        <sz val="10"/>
        <rFont val="Times New Roman"/>
        <family val="1"/>
      </rPr>
      <t>1</t>
    </r>
  </si>
  <si>
    <t xml:space="preserve"> </t>
  </si>
  <si>
    <r>
      <rPr>
        <b/>
        <vertAlign val="superscript"/>
        <sz val="10"/>
        <rFont val="Times New Roman"/>
        <family val="1"/>
      </rPr>
      <t>3</t>
    </r>
    <r>
      <rPr>
        <sz val="10"/>
        <rFont val="Times New Roman"/>
        <family val="1"/>
      </rPr>
      <t xml:space="preserve"> When using alternative reinforcing materials per </t>
    </r>
    <r>
      <rPr>
        <b/>
        <i/>
        <sz val="10"/>
        <rFont val="Times New Roman"/>
        <family val="1"/>
      </rPr>
      <t>SDG</t>
    </r>
    <r>
      <rPr>
        <sz val="10"/>
        <rFont val="Times New Roman"/>
        <family val="1"/>
      </rPr>
      <t xml:space="preserve"> 4.3.1, contact at least two precasters for their input regarding cost.</t>
    </r>
  </si>
  <si>
    <t xml:space="preserve">Updated values and footnotes to match the 2022 SM. Added GFRP bars. </t>
  </si>
  <si>
    <r>
      <t>Short Span Bridges</t>
    </r>
    <r>
      <rPr>
        <b/>
        <vertAlign val="superscript"/>
        <sz val="10"/>
        <rFont val="Times New Roman"/>
        <family val="1"/>
      </rPr>
      <t>1</t>
    </r>
  </si>
  <si>
    <r>
      <t>Medium Span Bridges</t>
    </r>
    <r>
      <rPr>
        <b/>
        <vertAlign val="superscript"/>
        <sz val="10"/>
        <rFont val="Times New Roman"/>
        <family val="1"/>
      </rPr>
      <t>1</t>
    </r>
  </si>
  <si>
    <t>CIP Reinforced Concrete Flat Slab</t>
  </si>
  <si>
    <t>Insuffient Data</t>
  </si>
  <si>
    <t>Insufficient Data</t>
  </si>
  <si>
    <t>2  Cost range based on limited data due to use of non-conventional contracts</t>
  </si>
  <si>
    <t>Widening Removal Work</t>
  </si>
  <si>
    <t>Demolition Cost</t>
  </si>
  <si>
    <t>The final step is a comparison of the cost estimate with historic bridge cost per square foot data.  These total cost numbers are calculated exclusively for the bridge cost as defined in the General Section of this chapter.  Price computed by Steps 1 and 2 should be generally within the range of cost as supplied herein. Include a written explanation in the BDR if the cost falls outside the provided range.</t>
  </si>
  <si>
    <t>Bridge Type</t>
  </si>
  <si>
    <t xml:space="preserve">Cast-in-Place Concrete (per Cubic Yard) </t>
  </si>
  <si>
    <r>
      <rPr>
        <b/>
        <sz val="10"/>
        <rFont val="Times New Roman"/>
        <family val="1"/>
      </rPr>
      <t>²</t>
    </r>
    <r>
      <rPr>
        <sz val="10"/>
        <rFont val="Times New Roman"/>
        <family val="1"/>
      </rPr>
      <t xml:space="preserve"> When heavy mild steel reinforcing is used in the pile head, add $350.</t>
    </r>
  </si>
  <si>
    <r>
      <rPr>
        <b/>
        <sz val="10"/>
        <rFont val="Times New Roman"/>
        <family val="1"/>
      </rPr>
      <t>¹</t>
    </r>
    <r>
      <rPr>
        <sz val="10"/>
        <rFont val="Times New Roman"/>
        <family val="1"/>
      </rPr>
      <t xml:space="preserve"> When silica fume, metakaolin or ultrafine fly ash is used add $10/LF to the piling cost.</t>
    </r>
  </si>
  <si>
    <r>
      <t xml:space="preserve"> </t>
    </r>
    <r>
      <rPr>
        <b/>
        <sz val="10"/>
        <rFont val="Times New Roman"/>
        <family val="1"/>
      </rPr>
      <t>¹</t>
    </r>
    <r>
      <rPr>
        <sz val="10"/>
        <rFont val="Times New Roman"/>
        <family val="1"/>
      </rPr>
      <t xml:space="preserve"> Admixtures:  For Calcium Nitrite add $100/cy (@4.5 gal/cy) and for highly reactive pozzolans add $100/cy (@ 60 lb./cy)</t>
    </r>
  </si>
  <si>
    <r>
      <t xml:space="preserve">Concrete Class II </t>
    </r>
    <r>
      <rPr>
        <b/>
        <sz val="10"/>
        <rFont val="Times New Roman"/>
        <family val="1"/>
      </rPr>
      <t>¹</t>
    </r>
  </si>
  <si>
    <r>
      <t xml:space="preserve">Mass Concrete Class II </t>
    </r>
    <r>
      <rPr>
        <b/>
        <sz val="10"/>
        <rFont val="Times New Roman"/>
        <family val="1"/>
      </rPr>
      <t>¹</t>
    </r>
    <r>
      <rPr>
        <sz val="10"/>
        <rFont val="Times New Roman"/>
        <family val="1"/>
      </rPr>
      <t xml:space="preserve"> </t>
    </r>
  </si>
  <si>
    <r>
      <t xml:space="preserve">Mass Concrete Class IV </t>
    </r>
    <r>
      <rPr>
        <b/>
        <sz val="10"/>
        <rFont val="Times New Roman"/>
        <family val="1"/>
      </rPr>
      <t xml:space="preserve">¹ </t>
    </r>
  </si>
  <si>
    <r>
      <t xml:space="preserve">Concrete Class IV </t>
    </r>
    <r>
      <rPr>
        <b/>
        <sz val="10"/>
        <rFont val="Times New Roman"/>
        <family val="1"/>
      </rPr>
      <t xml:space="preserve">¹ </t>
    </r>
  </si>
  <si>
    <t>Add $2.00 per hook or bend for stirrups and $2.00 per revolution for circular spirals. Add a lump sum of $5,000 per bar size of each lot of GFRP reinforcing bars to estimate the cost of testing.</t>
  </si>
  <si>
    <t>¹ When weathering steel (uncoated) is used, reduce the price by $0.15 per pound.
Inorganic zinc coating systems have an expected life cycle of 20 years.</t>
  </si>
  <si>
    <r>
      <rPr>
        <b/>
        <vertAlign val="superscript"/>
        <sz val="10"/>
        <rFont val="Times New Roman"/>
        <family val="1"/>
      </rPr>
      <t>1</t>
    </r>
    <r>
      <rPr>
        <sz val="10"/>
        <rFont val="Times New Roman"/>
        <family val="1"/>
      </rPr>
      <t xml:space="preserve"> Price is based on ability to furnish products without any conversions of casting beds and without purchasing of
forms. If these conditions do not exist, add the following cost: $1,000,000</t>
    </r>
  </si>
  <si>
    <t>Florida Slab Beam with CIP Topping</t>
  </si>
  <si>
    <t>Florida I-Beam (FIB) with CIP Deck; FIB36 thru FIB84</t>
  </si>
  <si>
    <t>Florida I-Beam (FIB) with CIP Deck; FIB96</t>
  </si>
  <si>
    <t>Updated values and footnotes to match 2025 Structures Manual.</t>
  </si>
  <si>
    <t>Effective 01/01/2025</t>
  </si>
  <si>
    <t>42 in</t>
  </si>
  <si>
    <t>48 in</t>
  </si>
  <si>
    <t>60 in</t>
  </si>
  <si>
    <t>72 in</t>
  </si>
  <si>
    <t>84 in</t>
  </si>
  <si>
    <t>96 in</t>
  </si>
  <si>
    <t>108 in</t>
  </si>
  <si>
    <t>Plain Neoprene Bearing Pads</t>
  </si>
  <si>
    <t xml:space="preserve">Note: Post-tensioning steel cost includes components of post-tensioning system (anchors, duct, and filler) </t>
  </si>
  <si>
    <t>Finger Joint &lt; 6"</t>
  </si>
  <si>
    <t>Finger Joint &gt; 6"</t>
  </si>
  <si>
    <t>AASHTO Type II Beam with CIP Deck</t>
  </si>
  <si>
    <t>Segmental Concrete Box Girders; Cantilever Construction</t>
  </si>
  <si>
    <t>Movable Bridge; Bascule Spans and Piers</t>
  </si>
  <si>
    <t>5.  Substructure Concrete</t>
  </si>
  <si>
    <t xml:space="preserve">6.  Substructure Reinforcing and Post-tensioning Steel </t>
  </si>
  <si>
    <t xml:space="preserve">7.  Substructure GFRP Reinforcing Bars </t>
  </si>
  <si>
    <t>Composite Neoprene Bearing Pads</t>
  </si>
  <si>
    <t>Carbon Reinforcing Steel (per Pound)</t>
  </si>
  <si>
    <r>
      <t>Steel I-Girder with CIP Deck; Simple Span</t>
    </r>
    <r>
      <rPr>
        <vertAlign val="superscript"/>
        <sz val="10"/>
        <rFont val="Times New Roman"/>
        <family val="1"/>
      </rPr>
      <t>2</t>
    </r>
  </si>
  <si>
    <r>
      <t>Steel I-Girder with CIP Deck; Continuous Span</t>
    </r>
    <r>
      <rPr>
        <vertAlign val="superscript"/>
        <sz val="10"/>
        <rFont val="Times New Roman"/>
        <family val="1"/>
      </rPr>
      <t>2</t>
    </r>
  </si>
  <si>
    <r>
      <t>Steel Box Girder with CIP Deck; Span Range from 150-feet to 280-feet (add 15% for horizontal curvature)</t>
    </r>
    <r>
      <rPr>
        <vertAlign val="superscript"/>
        <sz val="10"/>
        <rFont val="Times New Roman"/>
        <family val="1"/>
      </rPr>
      <t>2</t>
    </r>
  </si>
  <si>
    <t>1  Increase the cost by 20% for phased construction</t>
  </si>
  <si>
    <t>New Construction (2023 Cost Per Square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</si>
</sst>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4" x14ac:knownFonts="1">
    <font>
      <sz val="10"/>
      <name val="Arial"/>
    </font>
    <font>
      <b/>
      <sz val="10"/>
      <name val="Times New Roman"/>
      <family val="1"/>
    </font>
    <font>
      <sz val="10"/>
      <name val="Times New Roman"/>
      <family val="1"/>
    </font>
    <font>
      <sz val="10"/>
      <name val="Arial"/>
      <family val="2"/>
    </font>
    <font>
      <u/>
      <sz val="10"/>
      <name val="Times New Roman"/>
      <family val="1"/>
    </font>
    <font>
      <b/>
      <sz val="10"/>
      <color indexed="9"/>
      <name val="Times New Roman"/>
      <family val="1"/>
    </font>
    <font>
      <sz val="10"/>
      <color indexed="9"/>
      <name val="Times New Roman"/>
      <family val="1"/>
    </font>
    <font>
      <b/>
      <u/>
      <sz val="10"/>
      <color indexed="9"/>
      <name val="Times New Roman"/>
      <family val="1"/>
    </font>
    <font>
      <b/>
      <sz val="14"/>
      <name val="Times New Roman"/>
      <family val="1"/>
    </font>
    <font>
      <b/>
      <vertAlign val="superscript"/>
      <sz val="10"/>
      <name val="Times New Roman"/>
      <family val="1"/>
    </font>
    <font>
      <b/>
      <vertAlign val="superscript"/>
      <sz val="9"/>
      <name val="Times New Roman"/>
      <family val="1"/>
    </font>
    <font>
      <b/>
      <i/>
      <sz val="10"/>
      <name val="Times New Roman"/>
      <family val="1"/>
    </font>
    <font>
      <sz val="10"/>
      <color rgb="FFFF0000"/>
      <name val="Times New Roman"/>
      <family val="1"/>
    </font>
    <font>
      <vertAlign val="superscript"/>
      <sz val="10"/>
      <name val="Times New Roman"/>
      <family val="1"/>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99CCFF"/>
        <bgColor indexed="64"/>
      </patternFill>
    </fill>
    <fill>
      <patternFill patternType="solid">
        <fgColor rgb="FFC0C0C0"/>
        <bgColor indexed="64"/>
      </patternFill>
    </fill>
  </fills>
  <borders count="31">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81">
    <xf numFmtId="0" fontId="0" fillId="0" borderId="0" xfId="0"/>
    <xf numFmtId="6" fontId="2" fillId="0" borderId="0" xfId="0" applyNumberFormat="1" applyFont="1" applyAlignment="1">
      <alignment horizontal="left" wrapText="1"/>
    </xf>
    <xf numFmtId="3" fontId="2" fillId="0" borderId="0" xfId="0" applyNumberFormat="1" applyFont="1" applyAlignment="1">
      <alignment horizontal="left" wrapText="1"/>
    </xf>
    <xf numFmtId="8" fontId="2" fillId="0" borderId="0" xfId="0" applyNumberFormat="1" applyFont="1" applyAlignment="1">
      <alignment horizontal="left" wrapText="1" indent="3"/>
    </xf>
    <xf numFmtId="0" fontId="1" fillId="2" borderId="1" xfId="0" applyFont="1" applyFill="1" applyBorder="1" applyAlignment="1">
      <alignment horizontal="left" wrapText="1" indent="3"/>
    </xf>
    <xf numFmtId="0" fontId="1" fillId="2" borderId="1" xfId="0" applyFont="1" applyFill="1" applyBorder="1" applyAlignment="1">
      <alignment horizontal="right" wrapText="1"/>
    </xf>
    <xf numFmtId="164" fontId="1" fillId="2" borderId="1" xfId="0" applyNumberFormat="1" applyFont="1" applyFill="1" applyBorder="1" applyAlignment="1">
      <alignment horizontal="right" wrapText="1"/>
    </xf>
    <xf numFmtId="0" fontId="2" fillId="0" borderId="0" xfId="0" applyFont="1" applyAlignment="1">
      <alignment horizontal="left" vertical="top" wrapText="1"/>
    </xf>
    <xf numFmtId="0" fontId="2" fillId="0" borderId="2" xfId="0" applyFont="1" applyBorder="1" applyAlignment="1">
      <alignment horizontal="left" wrapText="1" indent="3"/>
    </xf>
    <xf numFmtId="0" fontId="2" fillId="0" borderId="4" xfId="0" applyFont="1" applyBorder="1" applyAlignment="1">
      <alignment horizontal="left" wrapText="1" indent="3"/>
    </xf>
    <xf numFmtId="0" fontId="2" fillId="0" borderId="2" xfId="0" applyFont="1" applyBorder="1" applyAlignment="1">
      <alignment horizontal="left" vertical="top" wrapText="1" indent="3"/>
    </xf>
    <xf numFmtId="0" fontId="1" fillId="0" borderId="0" xfId="0" applyFont="1" applyAlignment="1">
      <alignment horizontal="left" wrapText="1" indent="3"/>
    </xf>
    <xf numFmtId="6" fontId="2" fillId="0" borderId="4" xfId="0" applyNumberFormat="1" applyFont="1" applyBorder="1" applyAlignment="1">
      <alignment horizontal="left" wrapText="1" indent="3"/>
    </xf>
    <xf numFmtId="3" fontId="1" fillId="0" borderId="3" xfId="0" applyNumberFormat="1" applyFont="1" applyBorder="1" applyAlignment="1">
      <alignment horizontal="right" wrapText="1"/>
    </xf>
    <xf numFmtId="0" fontId="1" fillId="4" borderId="0" xfId="0" applyFont="1" applyFill="1" applyAlignment="1">
      <alignment horizontal="right" wrapText="1"/>
    </xf>
    <xf numFmtId="0" fontId="1" fillId="4" borderId="5" xfId="0" applyFont="1" applyFill="1" applyBorder="1" applyAlignment="1">
      <alignment horizontal="right" wrapText="1"/>
    </xf>
    <xf numFmtId="3" fontId="1" fillId="0" borderId="6" xfId="0" applyNumberFormat="1" applyFont="1" applyBorder="1" applyAlignment="1">
      <alignment horizontal="right" wrapText="1"/>
    </xf>
    <xf numFmtId="0" fontId="5" fillId="0" borderId="0" xfId="0" applyFont="1" applyAlignment="1">
      <alignment horizontal="left" wrapText="1"/>
    </xf>
    <xf numFmtId="0" fontId="6" fillId="0" borderId="0" xfId="0" applyFont="1" applyAlignment="1">
      <alignment horizontal="left" wrapText="1"/>
    </xf>
    <xf numFmtId="0" fontId="1" fillId="0" borderId="7" xfId="0" applyFont="1" applyBorder="1" applyAlignment="1">
      <alignment horizontal="left" wrapText="1" indent="3"/>
    </xf>
    <xf numFmtId="0" fontId="1" fillId="0" borderId="8" xfId="0" applyFont="1" applyBorder="1" applyAlignment="1">
      <alignment horizontal="right" wrapText="1"/>
    </xf>
    <xf numFmtId="164" fontId="1" fillId="0" borderId="9" xfId="0" applyNumberFormat="1" applyFont="1" applyBorder="1" applyAlignment="1">
      <alignment horizontal="right" wrapText="1"/>
    </xf>
    <xf numFmtId="0" fontId="1" fillId="0" borderId="7" xfId="0" applyFont="1" applyBorder="1" applyAlignment="1">
      <alignment horizontal="left" wrapText="1" indent="2"/>
    </xf>
    <xf numFmtId="0" fontId="4" fillId="0" borderId="2" xfId="0" applyFont="1" applyBorder="1" applyAlignment="1">
      <alignment horizontal="left" vertical="top" wrapText="1" indent="3"/>
    </xf>
    <xf numFmtId="0" fontId="1" fillId="0" borderId="0" xfId="0" applyFont="1" applyAlignment="1">
      <alignment horizontal="center" wrapText="1"/>
    </xf>
    <xf numFmtId="0" fontId="1" fillId="2" borderId="10" xfId="0" applyFont="1" applyFill="1" applyBorder="1" applyAlignment="1">
      <alignment horizontal="left" wrapText="1" indent="2"/>
    </xf>
    <xf numFmtId="0" fontId="2" fillId="2" borderId="11" xfId="0" applyFont="1" applyFill="1" applyBorder="1" applyAlignment="1">
      <alignment horizontal="left" wrapText="1"/>
    </xf>
    <xf numFmtId="0" fontId="1" fillId="0" borderId="10" xfId="0" applyFont="1" applyBorder="1" applyAlignment="1">
      <alignment horizontal="left" wrapText="1"/>
    </xf>
    <xf numFmtId="0" fontId="2" fillId="0" borderId="0" xfId="0" applyFont="1" applyAlignment="1">
      <alignment horizontal="right" wrapText="1"/>
    </xf>
    <xf numFmtId="164" fontId="1" fillId="0" borderId="0" xfId="0" applyNumberFormat="1" applyFont="1" applyAlignment="1">
      <alignment horizontal="right" wrapText="1"/>
    </xf>
    <xf numFmtId="0" fontId="1" fillId="0" borderId="0" xfId="0" applyFont="1" applyAlignment="1">
      <alignment horizontal="right"/>
    </xf>
    <xf numFmtId="164" fontId="1" fillId="5" borderId="13" xfId="0" applyNumberFormat="1" applyFont="1" applyFill="1" applyBorder="1" applyAlignment="1">
      <alignment horizontal="right" wrapText="1"/>
    </xf>
    <xf numFmtId="164" fontId="1" fillId="5" borderId="0" xfId="0" applyNumberFormat="1" applyFont="1" applyFill="1" applyAlignment="1">
      <alignment horizontal="right" wrapText="1"/>
    </xf>
    <xf numFmtId="0" fontId="6" fillId="5" borderId="0" xfId="0" applyFont="1" applyFill="1" applyAlignment="1">
      <alignment horizontal="left" wrapText="1"/>
    </xf>
    <xf numFmtId="0" fontId="1" fillId="5" borderId="0" xfId="0" applyFont="1" applyFill="1" applyAlignment="1">
      <alignment horizontal="left" wrapText="1"/>
    </xf>
    <xf numFmtId="0" fontId="7" fillId="3" borderId="0" xfId="0" applyFont="1" applyFill="1" applyAlignment="1">
      <alignment horizontal="left" wrapText="1"/>
    </xf>
    <xf numFmtId="0" fontId="6" fillId="3" borderId="0" xfId="0" applyFont="1" applyFill="1" applyAlignment="1">
      <alignment horizontal="left" wrapText="1" indent="3"/>
    </xf>
    <xf numFmtId="164" fontId="5" fillId="3" borderId="0" xfId="0" applyNumberFormat="1" applyFont="1" applyFill="1" applyAlignment="1">
      <alignment horizontal="right" wrapText="1"/>
    </xf>
    <xf numFmtId="0" fontId="7" fillId="3" borderId="0" xfId="0" applyFont="1" applyFill="1" applyAlignment="1">
      <alignment horizontal="left"/>
    </xf>
    <xf numFmtId="0" fontId="1" fillId="0" borderId="0" xfId="0" applyFont="1" applyAlignment="1">
      <alignment horizontal="left" wrapText="1"/>
    </xf>
    <xf numFmtId="0" fontId="1" fillId="0" borderId="10" xfId="0" applyFont="1" applyBorder="1" applyAlignment="1">
      <alignment horizontal="right"/>
    </xf>
    <xf numFmtId="0" fontId="2" fillId="0" borderId="0" xfId="0" applyFont="1" applyAlignment="1">
      <alignment horizontal="left" wrapText="1"/>
    </xf>
    <xf numFmtId="0" fontId="2" fillId="0" borderId="5" xfId="0" applyFont="1" applyBorder="1" applyAlignment="1">
      <alignment horizontal="left" wrapText="1"/>
    </xf>
    <xf numFmtId="0" fontId="2" fillId="5" borderId="0" xfId="0" applyFont="1" applyFill="1" applyAlignment="1">
      <alignment horizontal="left" wrapText="1"/>
    </xf>
    <xf numFmtId="0" fontId="1" fillId="5" borderId="15" xfId="0" applyFont="1" applyFill="1" applyBorder="1" applyAlignment="1">
      <alignment horizontal="left" wrapText="1"/>
    </xf>
    <xf numFmtId="0" fontId="2" fillId="5" borderId="16" xfId="0" applyFont="1" applyFill="1" applyBorder="1" applyAlignment="1">
      <alignment horizontal="left" wrapText="1"/>
    </xf>
    <xf numFmtId="0" fontId="1" fillId="5" borderId="16" xfId="0" applyFont="1" applyFill="1" applyBorder="1" applyAlignment="1">
      <alignment horizontal="center" wrapText="1"/>
    </xf>
    <xf numFmtId="0" fontId="1" fillId="5" borderId="17" xfId="0" applyFont="1" applyFill="1" applyBorder="1" applyAlignment="1">
      <alignment horizontal="center" wrapText="1"/>
    </xf>
    <xf numFmtId="0" fontId="1" fillId="2" borderId="0" xfId="0" applyFont="1" applyFill="1" applyAlignment="1">
      <alignment horizontal="left" wrapText="1" indent="3"/>
    </xf>
    <xf numFmtId="0" fontId="1" fillId="5" borderId="7" xfId="0" applyFont="1" applyFill="1" applyBorder="1" applyAlignment="1">
      <alignment horizontal="left" wrapText="1" indent="3"/>
    </xf>
    <xf numFmtId="0" fontId="1" fillId="5" borderId="8" xfId="0" applyFont="1" applyFill="1" applyBorder="1" applyAlignment="1">
      <alignment horizontal="left" wrapText="1" indent="3"/>
    </xf>
    <xf numFmtId="0" fontId="1" fillId="5" borderId="8" xfId="0" applyFont="1" applyFill="1" applyBorder="1" applyAlignment="1">
      <alignment horizontal="left" wrapText="1"/>
    </xf>
    <xf numFmtId="0" fontId="1" fillId="5" borderId="9" xfId="0" applyFont="1" applyFill="1" applyBorder="1" applyAlignment="1">
      <alignment horizontal="center" wrapText="1"/>
    </xf>
    <xf numFmtId="0" fontId="1" fillId="5" borderId="2" xfId="0" quotePrefix="1" applyFont="1" applyFill="1" applyBorder="1" applyAlignment="1">
      <alignment horizontal="left" wrapText="1"/>
    </xf>
    <xf numFmtId="0" fontId="2" fillId="0" borderId="2" xfId="0" applyFont="1" applyBorder="1"/>
    <xf numFmtId="0" fontId="2" fillId="0" borderId="2" xfId="0" quotePrefix="1" applyFont="1" applyBorder="1" applyAlignment="1">
      <alignment horizontal="left" wrapText="1" indent="3"/>
    </xf>
    <xf numFmtId="0" fontId="2" fillId="0" borderId="0" xfId="0" quotePrefix="1" applyFont="1" applyAlignment="1">
      <alignment horizontal="left" wrapText="1"/>
    </xf>
    <xf numFmtId="164" fontId="1" fillId="0" borderId="3" xfId="0" applyNumberFormat="1" applyFont="1" applyBorder="1" applyAlignment="1">
      <alignment horizontal="right" wrapText="1"/>
    </xf>
    <xf numFmtId="0" fontId="2" fillId="0" borderId="0" xfId="0" applyFont="1" applyAlignment="1">
      <alignment wrapText="1"/>
    </xf>
    <xf numFmtId="0" fontId="2" fillId="0" borderId="2" xfId="0" applyFont="1" applyBorder="1" applyAlignment="1">
      <alignment horizontal="left"/>
    </xf>
    <xf numFmtId="0" fontId="1" fillId="7" borderId="0" xfId="0" applyFont="1" applyFill="1" applyAlignment="1">
      <alignment horizontal="right" wrapText="1"/>
    </xf>
    <xf numFmtId="0" fontId="1" fillId="0" borderId="8" xfId="0" applyFont="1" applyBorder="1" applyAlignment="1">
      <alignment horizontal="left" wrapText="1"/>
    </xf>
    <xf numFmtId="0" fontId="0" fillId="0" borderId="0" xfId="0" applyAlignment="1">
      <alignment wrapText="1"/>
    </xf>
    <xf numFmtId="0" fontId="1" fillId="0" borderId="4" xfId="0" applyFont="1" applyBorder="1" applyAlignment="1">
      <alignment horizontal="left" wrapText="1"/>
    </xf>
    <xf numFmtId="0" fontId="2" fillId="0" borderId="25" xfId="0" applyFont="1" applyBorder="1" applyAlignment="1">
      <alignment horizontal="left" wrapText="1" indent="3"/>
    </xf>
    <xf numFmtId="0" fontId="2" fillId="0" borderId="0" xfId="0" applyFont="1" applyAlignment="1">
      <alignment horizontal="left"/>
    </xf>
    <xf numFmtId="0" fontId="3" fillId="0" borderId="0" xfId="0" applyFont="1"/>
    <xf numFmtId="0" fontId="1" fillId="0" borderId="11" xfId="0" applyFont="1" applyBorder="1" applyAlignment="1">
      <alignment horizontal="right"/>
    </xf>
    <xf numFmtId="0" fontId="1" fillId="0" borderId="0" xfId="0" applyFont="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4" xfId="0" applyFont="1" applyBorder="1" applyAlignment="1">
      <alignment horizontal="left" vertical="top" wrapText="1" indent="3"/>
    </xf>
    <xf numFmtId="6" fontId="2" fillId="0" borderId="0" xfId="0" applyNumberFormat="1" applyFont="1" applyAlignment="1">
      <alignment horizontal="left" wrapText="1" indent="3"/>
    </xf>
    <xf numFmtId="0" fontId="2" fillId="0" borderId="22" xfId="0" applyFont="1" applyBorder="1" applyAlignment="1">
      <alignment horizontal="left" wrapText="1" indent="3"/>
    </xf>
    <xf numFmtId="0" fontId="6" fillId="3" borderId="0" xfId="0" applyFont="1" applyFill="1" applyAlignment="1">
      <alignment horizontal="left" wrapText="1"/>
    </xf>
    <xf numFmtId="164" fontId="1" fillId="0" borderId="5" xfId="0" applyNumberFormat="1" applyFont="1" applyBorder="1" applyAlignment="1">
      <alignment horizontal="right" wrapText="1"/>
    </xf>
    <xf numFmtId="165" fontId="1" fillId="0" borderId="23" xfId="0" applyNumberFormat="1" applyFont="1" applyBorder="1" applyAlignment="1">
      <alignment horizontal="right" wrapText="1"/>
    </xf>
    <xf numFmtId="165" fontId="1" fillId="0" borderId="0" xfId="0" applyNumberFormat="1" applyFont="1" applyAlignment="1">
      <alignment horizontal="right" wrapText="1"/>
    </xf>
    <xf numFmtId="0" fontId="2" fillId="0" borderId="18" xfId="0" applyFont="1" applyBorder="1" applyAlignment="1">
      <alignment horizontal="left" wrapText="1"/>
    </xf>
    <xf numFmtId="0" fontId="2" fillId="2" borderId="0" xfId="0" applyFont="1" applyFill="1" applyAlignment="1">
      <alignment horizontal="left" wrapText="1"/>
    </xf>
    <xf numFmtId="164" fontId="1" fillId="0" borderId="18" xfId="0" applyNumberFormat="1" applyFont="1" applyBorder="1" applyAlignment="1">
      <alignment horizontal="right" wrapText="1"/>
    </xf>
    <xf numFmtId="0" fontId="2" fillId="0" borderId="10" xfId="0" applyFont="1" applyBorder="1" applyAlignment="1">
      <alignment horizontal="left" wrapText="1"/>
    </xf>
    <xf numFmtId="0" fontId="1" fillId="0" borderId="5" xfId="0" applyFont="1" applyBorder="1" applyAlignment="1">
      <alignment horizontal="right" wrapText="1"/>
    </xf>
    <xf numFmtId="164" fontId="2" fillId="0" borderId="0" xfId="0" applyNumberFormat="1" applyFont="1" applyAlignment="1">
      <alignment horizontal="right" wrapText="1"/>
    </xf>
    <xf numFmtId="164" fontId="6" fillId="3" borderId="0" xfId="0" applyNumberFormat="1" applyFont="1" applyFill="1" applyAlignment="1">
      <alignment horizontal="right" wrapText="1"/>
    </xf>
    <xf numFmtId="164" fontId="6" fillId="5" borderId="0" xfId="0" applyNumberFormat="1" applyFont="1" applyFill="1" applyAlignment="1">
      <alignment horizontal="right" wrapText="1"/>
    </xf>
    <xf numFmtId="164" fontId="2" fillId="2" borderId="12" xfId="0" applyNumberFormat="1" applyFont="1" applyFill="1" applyBorder="1" applyAlignment="1">
      <alignment horizontal="right" wrapText="1"/>
    </xf>
    <xf numFmtId="164" fontId="1" fillId="0" borderId="6" xfId="0" applyNumberFormat="1" applyFont="1" applyBorder="1" applyAlignment="1">
      <alignment horizontal="right" wrapText="1"/>
    </xf>
    <xf numFmtId="0" fontId="1" fillId="2" borderId="11" xfId="0" applyFont="1" applyFill="1" applyBorder="1" applyAlignment="1">
      <alignment horizontal="left" wrapText="1"/>
    </xf>
    <xf numFmtId="164" fontId="1" fillId="2" borderId="12" xfId="0" applyNumberFormat="1" applyFont="1" applyFill="1" applyBorder="1" applyAlignment="1">
      <alignment horizontal="right" wrapText="1"/>
    </xf>
    <xf numFmtId="0" fontId="1" fillId="4" borderId="23" xfId="0" applyFont="1" applyFill="1" applyBorder="1" applyAlignment="1">
      <alignment horizontal="right" wrapText="1"/>
    </xf>
    <xf numFmtId="164" fontId="1" fillId="0" borderId="24" xfId="0" applyNumberFormat="1" applyFont="1" applyBorder="1" applyAlignment="1">
      <alignment horizontal="right" wrapText="1"/>
    </xf>
    <xf numFmtId="164" fontId="1" fillId="8" borderId="0" xfId="0" applyNumberFormat="1" applyFont="1" applyFill="1" applyAlignment="1">
      <alignment horizontal="right" wrapText="1"/>
    </xf>
    <xf numFmtId="164" fontId="2" fillId="5" borderId="0" xfId="0" applyNumberFormat="1" applyFont="1" applyFill="1" applyAlignment="1">
      <alignment horizontal="right" wrapText="1"/>
    </xf>
    <xf numFmtId="164" fontId="2" fillId="9" borderId="12" xfId="0" applyNumberFormat="1" applyFont="1" applyFill="1" applyBorder="1" applyAlignment="1">
      <alignment horizontal="right" wrapText="1"/>
    </xf>
    <xf numFmtId="0" fontId="1" fillId="4" borderId="26" xfId="0" applyFont="1" applyFill="1" applyBorder="1" applyAlignment="1">
      <alignment horizontal="right" wrapText="1"/>
    </xf>
    <xf numFmtId="164" fontId="1" fillId="0" borderId="27" xfId="0" applyNumberFormat="1" applyFont="1" applyBorder="1" applyAlignment="1">
      <alignment horizontal="right" wrapText="1"/>
    </xf>
    <xf numFmtId="164" fontId="1" fillId="2" borderId="6" xfId="0" applyNumberFormat="1" applyFont="1" applyFill="1" applyBorder="1" applyAlignment="1">
      <alignment horizontal="right" wrapText="1"/>
    </xf>
    <xf numFmtId="164" fontId="6" fillId="0" borderId="0" xfId="0" applyNumberFormat="1" applyFont="1" applyAlignment="1">
      <alignment horizontal="right" wrapText="1"/>
    </xf>
    <xf numFmtId="0" fontId="2" fillId="0" borderId="0" xfId="0" applyFont="1" applyAlignment="1">
      <alignment horizontal="left" vertical="top" wrapText="1" indent="3"/>
    </xf>
    <xf numFmtId="164" fontId="1" fillId="6" borderId="0" xfId="0" applyNumberFormat="1" applyFont="1" applyFill="1" applyAlignment="1">
      <alignment horizontal="right" wrapText="1"/>
    </xf>
    <xf numFmtId="164" fontId="2" fillId="2" borderId="0" xfId="0" applyNumberFormat="1" applyFont="1" applyFill="1" applyAlignment="1">
      <alignment horizontal="right" wrapText="1"/>
    </xf>
    <xf numFmtId="9" fontId="1" fillId="4" borderId="3" xfId="0" applyNumberFormat="1" applyFont="1" applyFill="1" applyBorder="1" applyAlignment="1">
      <alignment horizontal="right" wrapText="1"/>
    </xf>
    <xf numFmtId="164" fontId="1" fillId="0" borderId="28" xfId="0" applyNumberFormat="1" applyFont="1" applyBorder="1" applyAlignment="1">
      <alignment horizontal="right" wrapText="1"/>
    </xf>
    <xf numFmtId="9" fontId="1" fillId="7" borderId="6" xfId="0" applyNumberFormat="1" applyFont="1" applyFill="1" applyBorder="1" applyAlignment="1">
      <alignment horizontal="right" wrapText="1"/>
    </xf>
    <xf numFmtId="164" fontId="1" fillId="0" borderId="29" xfId="0" applyNumberFormat="1" applyFont="1" applyBorder="1" applyAlignment="1">
      <alignment horizontal="right" wrapText="1"/>
    </xf>
    <xf numFmtId="9" fontId="1" fillId="2" borderId="18" xfId="0" applyNumberFormat="1" applyFont="1" applyFill="1" applyBorder="1" applyAlignment="1">
      <alignment horizontal="right" wrapText="1"/>
    </xf>
    <xf numFmtId="164" fontId="1" fillId="5" borderId="12" xfId="0" applyNumberFormat="1" applyFont="1" applyFill="1" applyBorder="1" applyAlignment="1">
      <alignment horizontal="right" wrapText="1"/>
    </xf>
    <xf numFmtId="9" fontId="1" fillId="0" borderId="0" xfId="0" applyNumberFormat="1" applyFont="1" applyAlignment="1">
      <alignment horizontal="right" wrapText="1"/>
    </xf>
    <xf numFmtId="164" fontId="1" fillId="5" borderId="19"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4" fontId="1" fillId="5" borderId="21" xfId="0" applyNumberFormat="1" applyFont="1" applyFill="1" applyBorder="1" applyAlignment="1">
      <alignment horizontal="right" wrapText="1"/>
    </xf>
    <xf numFmtId="0" fontId="2" fillId="0" borderId="14" xfId="0" applyFont="1" applyBorder="1" applyAlignment="1" applyProtection="1">
      <alignment horizontal="left" wrapText="1" indent="3"/>
      <protection locked="0"/>
    </xf>
    <xf numFmtId="0" fontId="2" fillId="0" borderId="5" xfId="0" applyFont="1" applyBorder="1" applyAlignment="1" applyProtection="1">
      <alignment horizontal="left" wrapText="1" indent="3"/>
      <protection locked="0"/>
    </xf>
    <xf numFmtId="0" fontId="1" fillId="0" borderId="14" xfId="0" applyFont="1" applyBorder="1" applyAlignment="1">
      <alignment horizontal="left" wrapText="1"/>
    </xf>
    <xf numFmtId="0" fontId="1" fillId="0" borderId="5" xfId="0" applyFont="1" applyBorder="1" applyAlignment="1">
      <alignment horizontal="left" wrapText="1"/>
    </xf>
    <xf numFmtId="164" fontId="2" fillId="0" borderId="6" xfId="0" applyNumberFormat="1" applyFont="1" applyBorder="1" applyAlignment="1">
      <alignment horizontal="right" wrapText="1"/>
    </xf>
    <xf numFmtId="0" fontId="2" fillId="0" borderId="2" xfId="0" applyFont="1" applyBorder="1" applyAlignment="1">
      <alignment horizontal="left" vertical="top" wrapText="1"/>
    </xf>
    <xf numFmtId="164" fontId="1" fillId="0" borderId="17" xfId="0" applyNumberFormat="1" applyFont="1" applyBorder="1" applyAlignment="1">
      <alignment horizontal="right" wrapText="1"/>
    </xf>
    <xf numFmtId="164" fontId="2" fillId="0" borderId="14" xfId="0" applyNumberFormat="1" applyFont="1" applyBorder="1" applyAlignment="1">
      <alignment horizontal="right" wrapText="1"/>
    </xf>
    <xf numFmtId="165" fontId="1" fillId="0" borderId="0" xfId="0" applyNumberFormat="1" applyFont="1" applyAlignment="1">
      <alignment horizontal="right" vertical="center" wrapText="1"/>
    </xf>
    <xf numFmtId="0" fontId="1" fillId="4" borderId="0" xfId="0" applyFont="1" applyFill="1" applyAlignment="1">
      <alignment horizontal="right" vertical="center" wrapText="1"/>
    </xf>
    <xf numFmtId="164" fontId="1" fillId="0" borderId="3" xfId="0" applyNumberFormat="1" applyFont="1" applyBorder="1" applyAlignment="1">
      <alignment horizontal="right" vertical="center" wrapText="1"/>
    </xf>
    <xf numFmtId="0" fontId="2" fillId="0" borderId="0" xfId="0" applyFont="1" applyAlignment="1" applyProtection="1">
      <alignment wrapText="1"/>
      <protection locked="0"/>
    </xf>
    <xf numFmtId="0" fontId="3" fillId="0" borderId="0" xfId="0" applyFont="1" applyAlignment="1">
      <alignment wrapText="1"/>
    </xf>
    <xf numFmtId="14" fontId="0" fillId="0" borderId="0" xfId="0" applyNumberFormat="1" applyAlignment="1">
      <alignment vertical="top"/>
    </xf>
    <xf numFmtId="164" fontId="2" fillId="0" borderId="0" xfId="0" applyNumberFormat="1" applyFont="1" applyAlignment="1">
      <alignment horizontal="center" vertical="center" wrapText="1"/>
    </xf>
    <xf numFmtId="164" fontId="2" fillId="0" borderId="3" xfId="0" applyNumberFormat="1" applyFont="1" applyBorder="1" applyAlignment="1">
      <alignment horizontal="center" vertical="center" wrapText="1"/>
    </xf>
    <xf numFmtId="0" fontId="2" fillId="5" borderId="3" xfId="0" applyFont="1" applyFill="1" applyBorder="1" applyAlignment="1">
      <alignment horizontal="left" vertical="center" wrapText="1"/>
    </xf>
    <xf numFmtId="0" fontId="1" fillId="5" borderId="3" xfId="0" quotePrefix="1" applyFont="1" applyFill="1" applyBorder="1" applyAlignment="1">
      <alignment horizontal="left" vertical="center" wrapText="1"/>
    </xf>
    <xf numFmtId="164" fontId="2" fillId="0" borderId="5"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left"/>
    </xf>
    <xf numFmtId="0" fontId="2" fillId="0" borderId="14" xfId="0" applyFont="1" applyBorder="1" applyAlignment="1">
      <alignment horizontal="left" indent="6"/>
    </xf>
    <xf numFmtId="0" fontId="2" fillId="0" borderId="0" xfId="0" applyFont="1"/>
    <xf numFmtId="164" fontId="2" fillId="0" borderId="14" xfId="0" applyNumberFormat="1" applyFont="1" applyBorder="1" applyAlignment="1">
      <alignment horizontal="center" vertical="center" wrapText="1"/>
    </xf>
    <xf numFmtId="0" fontId="1" fillId="5" borderId="22" xfId="0" quotePrefix="1" applyFont="1" applyFill="1" applyBorder="1" applyAlignment="1">
      <alignment horizontal="left" wrapText="1"/>
    </xf>
    <xf numFmtId="0" fontId="2" fillId="5" borderId="23" xfId="0" applyFont="1" applyFill="1" applyBorder="1" applyAlignment="1">
      <alignment horizontal="left" wrapText="1"/>
    </xf>
    <xf numFmtId="0" fontId="1" fillId="5" borderId="23" xfId="0" applyFont="1" applyFill="1" applyBorder="1" applyAlignment="1">
      <alignment horizontal="center" wrapText="1"/>
    </xf>
    <xf numFmtId="0" fontId="1" fillId="5" borderId="24" xfId="0" applyFont="1" applyFill="1" applyBorder="1" applyAlignment="1">
      <alignment horizontal="center" wrapText="1"/>
    </xf>
    <xf numFmtId="0" fontId="2" fillId="5" borderId="0" xfId="0" applyFont="1" applyFill="1" applyAlignment="1">
      <alignment horizontal="left" vertical="center" wrapText="1"/>
    </xf>
    <xf numFmtId="0" fontId="1" fillId="5" borderId="0" xfId="0" quotePrefix="1" applyFont="1" applyFill="1" applyAlignment="1">
      <alignment horizontal="left" wrapText="1"/>
    </xf>
    <xf numFmtId="0" fontId="1" fillId="5" borderId="0" xfId="0" quotePrefix="1" applyFont="1" applyFill="1" applyAlignment="1">
      <alignment horizontal="left" vertical="center" wrapText="1"/>
    </xf>
    <xf numFmtId="6" fontId="2" fillId="0" borderId="0" xfId="0" applyNumberFormat="1" applyFont="1" applyAlignment="1">
      <alignment horizontal="center" wrapText="1"/>
    </xf>
    <xf numFmtId="6" fontId="2" fillId="0" borderId="3" xfId="0" applyNumberFormat="1" applyFont="1" applyBorder="1" applyAlignment="1">
      <alignment horizontal="center" wrapText="1"/>
    </xf>
    <xf numFmtId="14" fontId="0" fillId="0" borderId="0" xfId="0" applyNumberFormat="1"/>
    <xf numFmtId="0" fontId="12" fillId="0" borderId="0" xfId="0" applyFont="1" applyAlignment="1">
      <alignment horizontal="left" wrapText="1"/>
    </xf>
    <xf numFmtId="165" fontId="1" fillId="0" borderId="5" xfId="0" applyNumberFormat="1" applyFont="1" applyBorder="1" applyAlignment="1">
      <alignment horizontal="right" wrapText="1"/>
    </xf>
    <xf numFmtId="164" fontId="1" fillId="0" borderId="26" xfId="0" applyNumberFormat="1" applyFont="1" applyBorder="1" applyAlignment="1">
      <alignment horizontal="right" wrapText="1"/>
    </xf>
    <xf numFmtId="164" fontId="1" fillId="0" borderId="23" xfId="0" applyNumberFormat="1" applyFont="1" applyBorder="1" applyAlignment="1">
      <alignment horizontal="right" wrapText="1"/>
    </xf>
    <xf numFmtId="165" fontId="1" fillId="0" borderId="26" xfId="0" applyNumberFormat="1" applyFont="1" applyBorder="1" applyAlignment="1">
      <alignment horizontal="right" wrapText="1"/>
    </xf>
    <xf numFmtId="0" fontId="2" fillId="0" borderId="2" xfId="0" applyFont="1" applyBorder="1" applyAlignment="1">
      <alignment wrapText="1"/>
    </xf>
    <xf numFmtId="0" fontId="2" fillId="0" borderId="2" xfId="0" quotePrefix="1" applyFont="1" applyBorder="1" applyAlignment="1">
      <alignment wrapText="1"/>
    </xf>
    <xf numFmtId="164" fontId="2" fillId="0" borderId="0" xfId="0" applyNumberFormat="1" applyFont="1" applyAlignment="1">
      <alignment horizontal="center" vertical="center" wrapText="1"/>
    </xf>
    <xf numFmtId="164" fontId="2" fillId="0" borderId="3" xfId="0" applyNumberFormat="1" applyFont="1" applyBorder="1" applyAlignment="1">
      <alignment horizontal="center" vertical="center" wrapText="1"/>
    </xf>
    <xf numFmtId="0" fontId="1" fillId="5" borderId="18" xfId="0" applyFont="1" applyFill="1" applyBorder="1" applyAlignment="1">
      <alignment horizontal="center" wrapText="1"/>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14" xfId="0" applyFont="1" applyBorder="1" applyAlignment="1">
      <alignment horizontal="right" wrapText="1"/>
    </xf>
    <xf numFmtId="0" fontId="2" fillId="0" borderId="0" xfId="0" applyFont="1" applyAlignment="1">
      <alignment horizontal="right" wrapText="1"/>
    </xf>
    <xf numFmtId="0" fontId="7" fillId="3" borderId="0" xfId="0" applyFont="1" applyFill="1" applyAlignment="1">
      <alignment horizontal="left" vertical="top" wrapText="1"/>
    </xf>
    <xf numFmtId="0" fontId="2" fillId="0" borderId="0" xfId="0" applyFont="1" applyAlignment="1">
      <alignment horizontal="left" wrapText="1" indent="3"/>
    </xf>
    <xf numFmtId="0" fontId="1" fillId="5" borderId="0" xfId="0" applyFont="1" applyFill="1" applyAlignment="1">
      <alignment horizontal="left" wrapText="1" indent="3"/>
    </xf>
    <xf numFmtId="0" fontId="2" fillId="0" borderId="14" xfId="0" applyFont="1" applyBorder="1" applyAlignment="1">
      <alignment horizontal="left" wrapText="1" indent="3"/>
    </xf>
    <xf numFmtId="0" fontId="2" fillId="0" borderId="30" xfId="0" applyFont="1" applyBorder="1" applyAlignment="1">
      <alignment horizontal="left" wrapText="1" indent="3"/>
    </xf>
    <xf numFmtId="6" fontId="2" fillId="0" borderId="14" xfId="0" applyNumberFormat="1" applyFont="1" applyBorder="1" applyAlignment="1">
      <alignment horizontal="left" wrapText="1" indent="3"/>
    </xf>
    <xf numFmtId="6" fontId="2" fillId="0" borderId="0" xfId="0" applyNumberFormat="1" applyFont="1" applyAlignment="1">
      <alignment horizontal="left" wrapText="1" indent="3"/>
    </xf>
    <xf numFmtId="0" fontId="2" fillId="0" borderId="0" xfId="0" applyFont="1" applyAlignment="1">
      <alignment horizontal="left" vertical="top" wrapText="1"/>
    </xf>
    <xf numFmtId="0" fontId="2" fillId="0" borderId="4" xfId="0" applyFont="1" applyBorder="1" applyAlignment="1">
      <alignment horizontal="left" vertical="top" wrapText="1" indent="3"/>
    </xf>
    <xf numFmtId="0" fontId="2" fillId="0" borderId="5" xfId="0" applyFont="1" applyBorder="1" applyAlignment="1">
      <alignment horizontal="left" vertical="top" wrapText="1" indent="3"/>
    </xf>
    <xf numFmtId="0" fontId="2" fillId="0" borderId="0" xfId="0" applyFont="1" applyAlignment="1">
      <alignment horizontal="left" wrapText="1"/>
    </xf>
    <xf numFmtId="0" fontId="8" fillId="2" borderId="0" xfId="0" applyFont="1" applyFill="1" applyAlignment="1">
      <alignment horizontal="center" wrapText="1"/>
    </xf>
    <xf numFmtId="0" fontId="2" fillId="0" borderId="14" xfId="0" applyFont="1" applyBorder="1" applyAlignment="1" applyProtection="1">
      <alignment horizontal="left" wrapText="1" indent="3"/>
      <protection locked="0"/>
    </xf>
    <xf numFmtId="0" fontId="1" fillId="2" borderId="0" xfId="0" applyFont="1" applyFill="1" applyAlignment="1">
      <alignment horizontal="center" wrapText="1"/>
    </xf>
    <xf numFmtId="0" fontId="1" fillId="2" borderId="12" xfId="0" applyFont="1" applyFill="1" applyBorder="1" applyAlignment="1">
      <alignment horizontal="left" wrapText="1" indent="3"/>
    </xf>
    <xf numFmtId="0" fontId="2" fillId="0" borderId="0" xfId="0" applyFont="1" applyAlignment="1" applyProtection="1">
      <alignment horizontal="left" wrapText="1"/>
      <protection locked="0"/>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2" xfId="0" applyFont="1" applyBorder="1" applyAlignment="1">
      <alignment horizontal="left" wrapText="1" indent="3"/>
    </xf>
    <xf numFmtId="0" fontId="2" fillId="0" borderId="23" xfId="0" applyFont="1" applyBorder="1" applyAlignment="1">
      <alignment horizontal="left" wrapText="1" indent="3"/>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66675</xdr:rowOff>
    </xdr:from>
    <xdr:to>
      <xdr:col>9</xdr:col>
      <xdr:colOff>438150</xdr:colOff>
      <xdr:row>51</xdr:row>
      <xdr:rowOff>0</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200025" y="714375"/>
          <a:ext cx="5724525" cy="7543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Times New Roman"/>
              <a:cs typeface="Times New Roman"/>
            </a:rPr>
            <a:t>General:</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purpose of the Bridge Development Report is to select the most appropriate structure type for the site under consideration.  One of the most important considerations is to select the most cost efficient bridge to fit the unique circumstances at the site.  The purpose of the procedure established in this chapter is to bring uniformity to the cost estimating portion of the decision making process. For information purposes selected project cost data is provided in the appendix.</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cost estimating procedure supplied herein should be used for all bridge structures with the exception of the structure types stated below.  This process is not suitable for cost estimating structure types without repeatable bid history including the following bridge types:  movable; cable stayed; cast-in-place on form travelers; arches and tunnels.  These very unique structures should be cost estimated by the use of fundamental process of developing cost based on labor, materials, equipment and construction time.</a:t>
          </a:r>
        </a:p>
        <a:p>
          <a:pPr algn="l" rtl="0">
            <a:defRPr sz="1000"/>
          </a:pPr>
          <a:endParaRPr lang="en-US" sz="10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This concept for cost estimating is a three-step process.  The first step is to utilize the average unit material costs provided herein to develop a cost estimate based on the completed preliminary design.  The second step is to adjust the total bridge cost for the unique site conditions by use of the site adjustment factors.  The third and final step is to review the computed total bridge cost on a cost per square foot basis and compare this cost against the historical cost range for similar structure types.  This three-step process should produce a reasonably accurate cost estimate for structure type selection.  However, if a site has a set of odd circumstances which will affect the bridge cost be sure to account for these unique site conditions in the estimate.  If the estimated cost is outside the cost range in step three, documented reasons should be provided for the variance in cost.</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Cost Estimating Process:</a:t>
          </a:r>
        </a:p>
        <a:p>
          <a:pPr algn="l" rtl="0">
            <a:defRPr sz="1000"/>
          </a:pPr>
          <a:r>
            <a:rPr lang="en-US" sz="1100" b="0" i="0" strike="noStrike">
              <a:solidFill>
                <a:srgbClr val="000000"/>
              </a:solidFill>
              <a:latin typeface="Times New Roman"/>
              <a:cs typeface="Times New Roman"/>
            </a:rPr>
            <a:t> </a:t>
          </a:r>
        </a:p>
        <a:p>
          <a:pPr algn="l" rtl="0">
            <a:defRPr sz="1000"/>
          </a:pPr>
          <a:r>
            <a:rPr lang="en-US" sz="1100" b="0" i="0" strike="noStrike">
              <a:solidFill>
                <a:srgbClr val="000000"/>
              </a:solidFill>
              <a:latin typeface="Times New Roman"/>
              <a:cs typeface="Times New Roman"/>
            </a:rPr>
            <a:t>The applicability of this three-step process is explained in the general section.  The process stated below is developed for estimating the bridge cost after the completion of the preliminary design which includes member selection, member size and member reinforcing.  This process will develop costs for the bridge superstructure and substructure from beginning to end bridge.  Costs for all other items including but not limited to the following are excluded from the costs provided in this chapter: mobilization, operation costs for existing bridge(s); removal of existing bridge or bridge fenders; lighting; walls; deck drainage systems; embankment; fenders; approach slabs; maintenance of traffic; load tests; bank stabilization.</a:t>
          </a: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152400</xdr:colOff>
      <xdr:row>0</xdr:row>
      <xdr:rowOff>66675</xdr:rowOff>
    </xdr:from>
    <xdr:to>
      <xdr:col>9</xdr:col>
      <xdr:colOff>438150</xdr:colOff>
      <xdr:row>3</xdr:row>
      <xdr:rowOff>19050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152400" y="66675"/>
          <a:ext cx="5772150" cy="438150"/>
        </a:xfrm>
        <a:prstGeom prst="rect">
          <a:avLst/>
        </a:prstGeom>
        <a:solidFill>
          <a:srgbClr val="C0C0C0"/>
        </a:solidFill>
        <a:ln w="9525">
          <a:noFill/>
          <a:miter lim="800000"/>
          <a:headEnd/>
          <a:tailEnd/>
        </a:ln>
      </xdr:spPr>
      <xdr:txBody>
        <a:bodyPr vertOverflow="clip" wrap="square" lIns="36576" tIns="32004" rIns="36576" bIns="0" anchor="t" upright="1"/>
        <a:lstStyle/>
        <a:p>
          <a:pPr algn="ctr" rtl="0">
            <a:defRPr sz="1000"/>
          </a:pPr>
          <a:r>
            <a:rPr lang="en-US" sz="1400" b="1" i="0" strike="noStrike">
              <a:solidFill>
                <a:srgbClr val="000000"/>
              </a:solidFill>
              <a:latin typeface="Times New Roman"/>
              <a:cs typeface="Times New Roman"/>
            </a:rPr>
            <a:t>Bridge Development Report</a:t>
          </a:r>
        </a:p>
        <a:p>
          <a:pPr algn="ctr" rtl="0">
            <a:defRPr sz="1000"/>
          </a:pPr>
          <a:r>
            <a:rPr lang="en-US" sz="1400" b="1" i="0" strike="noStrike">
              <a:solidFill>
                <a:srgbClr val="000000"/>
              </a:solidFill>
              <a:latin typeface="Times New Roman"/>
              <a:cs typeface="Times New Roman"/>
            </a:rPr>
            <a:t> Cost Estimating</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workbookViewId="0">
      <selection activeCell="K11" sqref="K11"/>
    </sheetView>
  </sheetViews>
  <sheetFormatPr defaultRowHeight="12.75" x14ac:dyDescent="0.2"/>
  <sheetData/>
  <customSheetViews>
    <customSheetView guid="{1CF1FF31-1A8E-4509-AD9C-6836A81CD7E1}" topLeftCell="A2">
      <selection activeCell="K18" sqref="K17:K18"/>
      <pageMargins left="0.75" right="0.75" top="1" bottom="1" header="0.5" footer="0.5"/>
      <pageSetup orientation="portrait" r:id="rId1"/>
      <headerFooter alignWithMargins="0">
        <oddFooter>&amp;L&amp;D&amp;C&amp;F&amp;R&amp;P/&amp;N</oddFooter>
      </headerFooter>
    </customSheetView>
    <customSheetView guid="{CEEFD1EB-8D81-445A-B3E4-BD8272169FBB}" showPageBreaks="1" printArea="1" topLeftCell="A19">
      <selection activeCell="K11" sqref="K11"/>
      <pageMargins left="0.75" right="0.75" top="1" bottom="1" header="0.5" footer="0.5"/>
      <pageSetup orientation="portrait" r:id="rId2"/>
      <headerFooter alignWithMargins="0">
        <oddFooter>&amp;L&amp;D&amp;C&amp;F&amp;R&amp;P/&amp;N</oddFooter>
      </headerFooter>
    </customSheetView>
  </customSheetViews>
  <phoneticPr fontId="0" type="noConversion"/>
  <pageMargins left="0.75" right="0.75" top="1" bottom="1" header="0.5" footer="0.5"/>
  <pageSetup orientation="portrait" r:id="rId3"/>
  <headerFooter alignWithMargins="0">
    <oddFooter>&amp;L&amp;D&amp;C&amp;F&amp;R&amp;P/&amp;N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4"/>
  <sheetViews>
    <sheetView showZeros="0" tabSelected="1" zoomScale="130" zoomScaleNormal="130" zoomScaleSheetLayoutView="100" workbookViewId="0">
      <selection activeCell="A2" sqref="A2:D2"/>
    </sheetView>
  </sheetViews>
  <sheetFormatPr defaultColWidth="8.85546875" defaultRowHeight="12.75" x14ac:dyDescent="0.2"/>
  <cols>
    <col min="1" max="1" width="56.5703125" style="41" customWidth="1"/>
    <col min="2" max="2" width="17.28515625" style="41" customWidth="1"/>
    <col min="3" max="3" width="11.85546875" style="41" customWidth="1"/>
    <col min="4" max="4" width="15.7109375" style="84" customWidth="1"/>
    <col min="5" max="5" width="20" style="41" customWidth="1"/>
    <col min="6" max="6" width="54.28515625" style="41" customWidth="1"/>
    <col min="7" max="7" width="5.5703125" style="41" bestFit="1" customWidth="1"/>
    <col min="8" max="16384" width="8.85546875" style="41"/>
  </cols>
  <sheetData>
    <row r="1" spans="1:6" ht="18.75" x14ac:dyDescent="0.3">
      <c r="A1" s="172" t="s">
        <v>54</v>
      </c>
      <c r="B1" s="172"/>
      <c r="C1" s="172"/>
      <c r="D1" s="172"/>
    </row>
    <row r="2" spans="1:6" x14ac:dyDescent="0.2">
      <c r="A2" s="174" t="s">
        <v>277</v>
      </c>
      <c r="B2" s="174"/>
      <c r="C2" s="174"/>
      <c r="D2" s="174"/>
    </row>
    <row r="3" spans="1:6" x14ac:dyDescent="0.2">
      <c r="A3" s="69"/>
      <c r="B3" s="69"/>
      <c r="C3" s="69"/>
    </row>
    <row r="4" spans="1:6" x14ac:dyDescent="0.2">
      <c r="A4" s="35" t="s">
        <v>62</v>
      </c>
      <c r="B4" s="75"/>
      <c r="C4" s="75"/>
      <c r="D4" s="85"/>
    </row>
    <row r="5" spans="1:6" x14ac:dyDescent="0.2">
      <c r="A5" s="168" t="s">
        <v>58</v>
      </c>
      <c r="B5" s="168"/>
      <c r="C5" s="168"/>
      <c r="D5" s="168"/>
    </row>
    <row r="7" spans="1:6" x14ac:dyDescent="0.2">
      <c r="A7" s="34" t="s">
        <v>75</v>
      </c>
      <c r="B7" s="33"/>
      <c r="C7" s="33"/>
      <c r="D7" s="86"/>
    </row>
    <row r="8" spans="1:6" x14ac:dyDescent="0.2">
      <c r="A8" s="69"/>
      <c r="B8" s="69"/>
      <c r="C8" s="69"/>
    </row>
    <row r="9" spans="1:6" ht="13.15" customHeight="1" x14ac:dyDescent="0.2">
      <c r="A9" s="157" t="s">
        <v>55</v>
      </c>
      <c r="B9" s="158"/>
      <c r="C9" s="158"/>
      <c r="D9" s="87"/>
    </row>
    <row r="10" spans="1:6" ht="13.5" thickBot="1" x14ac:dyDescent="0.25">
      <c r="A10" s="19" t="s">
        <v>27</v>
      </c>
      <c r="B10" s="20" t="s">
        <v>138</v>
      </c>
      <c r="C10" s="20" t="s">
        <v>26</v>
      </c>
      <c r="D10" s="21" t="s">
        <v>0</v>
      </c>
    </row>
    <row r="11" spans="1:6" ht="12.75" customHeight="1" thickTop="1" x14ac:dyDescent="0.2">
      <c r="A11" s="8" t="s">
        <v>225</v>
      </c>
      <c r="B11" s="29">
        <v>170</v>
      </c>
      <c r="C11" s="14"/>
      <c r="D11" s="57">
        <f t="shared" ref="D11:D23" si="0">B11*C11</f>
        <v>0</v>
      </c>
      <c r="E11" s="65"/>
    </row>
    <row r="12" spans="1:6" x14ac:dyDescent="0.2">
      <c r="A12" s="8" t="s">
        <v>226</v>
      </c>
      <c r="B12" s="29">
        <v>190</v>
      </c>
      <c r="C12" s="14"/>
      <c r="D12" s="57">
        <f t="shared" si="0"/>
        <v>0</v>
      </c>
      <c r="F12" s="1"/>
    </row>
    <row r="13" spans="1:6" ht="12.75" customHeight="1" x14ac:dyDescent="0.2">
      <c r="A13" s="8" t="s">
        <v>227</v>
      </c>
      <c r="B13" s="29">
        <v>200</v>
      </c>
      <c r="C13" s="14"/>
      <c r="D13" s="57">
        <f t="shared" si="0"/>
        <v>0</v>
      </c>
      <c r="E13" s="65"/>
      <c r="F13" s="1"/>
    </row>
    <row r="14" spans="1:6" x14ac:dyDescent="0.2">
      <c r="A14" s="8" t="s">
        <v>228</v>
      </c>
      <c r="B14" s="29">
        <v>220</v>
      </c>
      <c r="C14" s="14"/>
      <c r="D14" s="57">
        <f t="shared" si="0"/>
        <v>0</v>
      </c>
    </row>
    <row r="15" spans="1:6" x14ac:dyDescent="0.2">
      <c r="A15" s="8" t="s">
        <v>229</v>
      </c>
      <c r="B15" s="29">
        <v>225</v>
      </c>
      <c r="C15" s="14"/>
      <c r="D15" s="57">
        <f t="shared" si="0"/>
        <v>0</v>
      </c>
    </row>
    <row r="16" spans="1:6" x14ac:dyDescent="0.2">
      <c r="A16" s="8" t="s">
        <v>230</v>
      </c>
      <c r="B16" s="29">
        <v>245</v>
      </c>
      <c r="C16" s="14"/>
      <c r="D16" s="57">
        <f t="shared" si="0"/>
        <v>0</v>
      </c>
      <c r="E16" s="65"/>
    </row>
    <row r="17" spans="1:5" ht="10.7" customHeight="1" x14ac:dyDescent="0.2">
      <c r="A17" s="8" t="s">
        <v>133</v>
      </c>
      <c r="B17" s="29">
        <v>190</v>
      </c>
      <c r="C17" s="14"/>
      <c r="D17" s="57">
        <f t="shared" ref="D17" si="1">B17*C17</f>
        <v>0</v>
      </c>
      <c r="E17" s="65"/>
    </row>
    <row r="18" spans="1:5" x14ac:dyDescent="0.2">
      <c r="A18" s="8" t="s">
        <v>132</v>
      </c>
      <c r="B18" s="29">
        <v>210</v>
      </c>
      <c r="C18" s="14"/>
      <c r="D18" s="57">
        <f t="shared" ref="D18:D19" si="2">B18*C18</f>
        <v>0</v>
      </c>
      <c r="E18" s="65"/>
    </row>
    <row r="19" spans="1:5" ht="10.7" customHeight="1" x14ac:dyDescent="0.2">
      <c r="A19" s="8" t="s">
        <v>134</v>
      </c>
      <c r="B19" s="29">
        <v>210</v>
      </c>
      <c r="C19" s="14"/>
      <c r="D19" s="57">
        <f t="shared" si="2"/>
        <v>0</v>
      </c>
      <c r="E19" s="65"/>
    </row>
    <row r="20" spans="1:5" x14ac:dyDescent="0.2">
      <c r="A20" s="8" t="s">
        <v>135</v>
      </c>
      <c r="B20" s="29">
        <v>230</v>
      </c>
      <c r="C20" s="14"/>
      <c r="D20" s="57">
        <f t="shared" ref="D20:D22" si="3">B20*C20</f>
        <v>0</v>
      </c>
      <c r="E20" s="65"/>
    </row>
    <row r="21" spans="1:5" ht="10.7" customHeight="1" x14ac:dyDescent="0.2">
      <c r="A21" s="8" t="s">
        <v>136</v>
      </c>
      <c r="B21" s="29">
        <v>320</v>
      </c>
      <c r="C21" s="14"/>
      <c r="D21" s="57">
        <f t="shared" si="3"/>
        <v>0</v>
      </c>
      <c r="E21" s="65"/>
    </row>
    <row r="22" spans="1:5" x14ac:dyDescent="0.2">
      <c r="A22" s="8" t="s">
        <v>137</v>
      </c>
      <c r="B22" s="29">
        <v>340</v>
      </c>
      <c r="C22" s="14"/>
      <c r="D22" s="57">
        <f t="shared" si="3"/>
        <v>0</v>
      </c>
      <c r="E22" s="65"/>
    </row>
    <row r="23" spans="1:5" x14ac:dyDescent="0.2">
      <c r="A23" s="8" t="s">
        <v>156</v>
      </c>
      <c r="B23" s="29">
        <v>350</v>
      </c>
      <c r="C23" s="14"/>
      <c r="D23" s="57">
        <f t="shared" si="0"/>
        <v>0</v>
      </c>
    </row>
    <row r="24" spans="1:5" ht="12.75" customHeight="1" x14ac:dyDescent="0.2">
      <c r="A24" s="164" t="s">
        <v>264</v>
      </c>
      <c r="B24" s="165"/>
      <c r="C24" s="27" t="s">
        <v>53</v>
      </c>
      <c r="D24" s="87">
        <f>SUM(D11:D23)</f>
        <v>0</v>
      </c>
    </row>
    <row r="25" spans="1:5" ht="12.75" customHeight="1" x14ac:dyDescent="0.2">
      <c r="A25" s="162" t="s">
        <v>263</v>
      </c>
      <c r="B25" s="162"/>
      <c r="C25" s="58"/>
    </row>
    <row r="26" spans="1:5" x14ac:dyDescent="0.2">
      <c r="A26" s="69"/>
      <c r="B26" s="69"/>
      <c r="C26" s="69"/>
    </row>
    <row r="27" spans="1:5" x14ac:dyDescent="0.2">
      <c r="A27" s="157" t="s">
        <v>28</v>
      </c>
      <c r="B27" s="158"/>
      <c r="C27" s="158"/>
      <c r="D27" s="87"/>
    </row>
    <row r="28" spans="1:5" ht="13.5" thickBot="1" x14ac:dyDescent="0.25">
      <c r="A28" s="19" t="s">
        <v>27</v>
      </c>
      <c r="B28" s="20" t="s">
        <v>47</v>
      </c>
      <c r="C28" s="20" t="s">
        <v>26</v>
      </c>
      <c r="D28" s="21" t="s">
        <v>0</v>
      </c>
    </row>
    <row r="29" spans="1:5" ht="13.5" thickTop="1" x14ac:dyDescent="0.2">
      <c r="A29" s="8" t="s">
        <v>84</v>
      </c>
      <c r="B29" s="29">
        <v>130</v>
      </c>
      <c r="C29" s="14"/>
      <c r="D29" s="57">
        <f t="shared" ref="D29:D34" si="4">B29*C29</f>
        <v>0</v>
      </c>
      <c r="E29" s="1"/>
    </row>
    <row r="30" spans="1:5" x14ac:dyDescent="0.2">
      <c r="A30" s="8" t="s">
        <v>85</v>
      </c>
      <c r="B30" s="29">
        <v>140</v>
      </c>
      <c r="C30" s="14"/>
      <c r="D30" s="57">
        <f t="shared" si="4"/>
        <v>0</v>
      </c>
    </row>
    <row r="31" spans="1:5" x14ac:dyDescent="0.2">
      <c r="A31" s="8" t="s">
        <v>92</v>
      </c>
      <c r="B31" s="29">
        <v>200</v>
      </c>
      <c r="C31" s="14"/>
      <c r="D31" s="57">
        <f t="shared" si="4"/>
        <v>0</v>
      </c>
    </row>
    <row r="32" spans="1:5" x14ac:dyDescent="0.2">
      <c r="A32" s="8" t="s">
        <v>1</v>
      </c>
      <c r="B32" s="29">
        <v>250</v>
      </c>
      <c r="C32" s="14"/>
      <c r="D32" s="57">
        <f t="shared" si="4"/>
        <v>0</v>
      </c>
    </row>
    <row r="33" spans="1:4" x14ac:dyDescent="0.2">
      <c r="A33" s="8" t="s">
        <v>2</v>
      </c>
      <c r="B33" s="29">
        <v>300</v>
      </c>
      <c r="C33" s="14"/>
      <c r="D33" s="57">
        <f t="shared" si="4"/>
        <v>0</v>
      </c>
    </row>
    <row r="34" spans="1:4" x14ac:dyDescent="0.2">
      <c r="A34" s="9" t="s">
        <v>3</v>
      </c>
      <c r="B34" s="76">
        <v>400</v>
      </c>
      <c r="C34" s="15"/>
      <c r="D34" s="88">
        <f t="shared" si="4"/>
        <v>0</v>
      </c>
    </row>
    <row r="35" spans="1:4" x14ac:dyDescent="0.2">
      <c r="C35" s="27" t="s">
        <v>53</v>
      </c>
      <c r="D35" s="87">
        <f>SUM(D29:D34)</f>
        <v>0</v>
      </c>
    </row>
    <row r="36" spans="1:4" x14ac:dyDescent="0.2">
      <c r="A36" s="70" t="s">
        <v>195</v>
      </c>
      <c r="B36" s="71"/>
      <c r="C36" s="89"/>
      <c r="D36" s="90"/>
    </row>
    <row r="37" spans="1:4" ht="13.5" thickBot="1" x14ac:dyDescent="0.25">
      <c r="A37" s="19" t="s">
        <v>205</v>
      </c>
      <c r="B37" s="20" t="s">
        <v>47</v>
      </c>
      <c r="C37" s="20" t="s">
        <v>26</v>
      </c>
      <c r="D37" s="21" t="s">
        <v>0</v>
      </c>
    </row>
    <row r="38" spans="1:4" ht="13.5" thickTop="1" x14ac:dyDescent="0.2">
      <c r="A38" s="8" t="s">
        <v>278</v>
      </c>
      <c r="B38" s="29">
        <v>1000</v>
      </c>
      <c r="C38" s="14"/>
      <c r="D38" s="57">
        <f>B38*C38</f>
        <v>0</v>
      </c>
    </row>
    <row r="39" spans="1:4" x14ac:dyDescent="0.2">
      <c r="A39" s="8" t="s">
        <v>279</v>
      </c>
      <c r="B39" s="29">
        <v>1100</v>
      </c>
      <c r="C39" s="14"/>
      <c r="D39" s="57">
        <f t="shared" ref="D39:D43" si="5">B39*C39</f>
        <v>0</v>
      </c>
    </row>
    <row r="40" spans="1:4" x14ac:dyDescent="0.2">
      <c r="A40" s="8" t="s">
        <v>280</v>
      </c>
      <c r="B40" s="29">
        <v>1500</v>
      </c>
      <c r="C40" s="14"/>
      <c r="D40" s="57">
        <f t="shared" si="5"/>
        <v>0</v>
      </c>
    </row>
    <row r="41" spans="1:4" x14ac:dyDescent="0.2">
      <c r="A41" s="8" t="s">
        <v>281</v>
      </c>
      <c r="B41" s="29">
        <v>1900</v>
      </c>
      <c r="C41" s="14"/>
      <c r="D41" s="57">
        <f t="shared" si="5"/>
        <v>0</v>
      </c>
    </row>
    <row r="42" spans="1:4" x14ac:dyDescent="0.2">
      <c r="A42" s="8" t="s">
        <v>282</v>
      </c>
      <c r="B42" s="29">
        <v>2300</v>
      </c>
      <c r="C42" s="14"/>
      <c r="D42" s="57">
        <f t="shared" si="5"/>
        <v>0</v>
      </c>
    </row>
    <row r="43" spans="1:4" x14ac:dyDescent="0.2">
      <c r="A43" s="8" t="s">
        <v>283</v>
      </c>
      <c r="B43" s="29">
        <v>2900</v>
      </c>
      <c r="C43" s="14"/>
      <c r="D43" s="57">
        <f t="shared" si="5"/>
        <v>0</v>
      </c>
    </row>
    <row r="44" spans="1:4" x14ac:dyDescent="0.2">
      <c r="A44" s="9" t="s">
        <v>284</v>
      </c>
      <c r="B44" s="76">
        <v>3400</v>
      </c>
      <c r="C44" s="15"/>
      <c r="D44" s="88">
        <f>B44*C44</f>
        <v>0</v>
      </c>
    </row>
    <row r="45" spans="1:4" ht="13.5" thickBot="1" x14ac:dyDescent="0.25">
      <c r="A45" s="19" t="s">
        <v>206</v>
      </c>
      <c r="B45" s="20" t="s">
        <v>47</v>
      </c>
      <c r="C45" s="20" t="s">
        <v>26</v>
      </c>
      <c r="D45" s="21" t="s">
        <v>0</v>
      </c>
    </row>
    <row r="46" spans="1:4" ht="13.5" thickTop="1" x14ac:dyDescent="0.2">
      <c r="A46" s="8" t="s">
        <v>278</v>
      </c>
      <c r="B46" s="29">
        <v>1500</v>
      </c>
      <c r="C46" s="14"/>
      <c r="D46" s="57">
        <f t="shared" ref="D46:D52" si="6">B46*C46</f>
        <v>0</v>
      </c>
    </row>
    <row r="47" spans="1:4" x14ac:dyDescent="0.2">
      <c r="A47" s="8" t="s">
        <v>279</v>
      </c>
      <c r="B47" s="29">
        <v>1600</v>
      </c>
      <c r="C47" s="14"/>
      <c r="D47" s="57">
        <f t="shared" si="6"/>
        <v>0</v>
      </c>
    </row>
    <row r="48" spans="1:4" x14ac:dyDescent="0.2">
      <c r="A48" s="8" t="s">
        <v>280</v>
      </c>
      <c r="B48" s="29">
        <v>2000</v>
      </c>
      <c r="C48" s="14"/>
      <c r="D48" s="57">
        <f t="shared" si="6"/>
        <v>0</v>
      </c>
    </row>
    <row r="49" spans="1:4" x14ac:dyDescent="0.2">
      <c r="A49" s="8" t="s">
        <v>281</v>
      </c>
      <c r="B49" s="29">
        <v>2500</v>
      </c>
      <c r="C49" s="14"/>
      <c r="D49" s="57">
        <f t="shared" si="6"/>
        <v>0</v>
      </c>
    </row>
    <row r="50" spans="1:4" x14ac:dyDescent="0.2">
      <c r="A50" s="8" t="s">
        <v>282</v>
      </c>
      <c r="B50" s="29">
        <v>2900</v>
      </c>
      <c r="C50" s="14"/>
      <c r="D50" s="57">
        <f t="shared" si="6"/>
        <v>0</v>
      </c>
    </row>
    <row r="51" spans="1:4" x14ac:dyDescent="0.2">
      <c r="A51" s="8" t="s">
        <v>283</v>
      </c>
      <c r="B51" s="29">
        <v>3500</v>
      </c>
      <c r="C51" s="14"/>
      <c r="D51" s="57">
        <f t="shared" si="6"/>
        <v>0</v>
      </c>
    </row>
    <row r="52" spans="1:4" x14ac:dyDescent="0.2">
      <c r="A52" s="9" t="s">
        <v>284</v>
      </c>
      <c r="B52" s="76">
        <v>4000</v>
      </c>
      <c r="C52" s="15"/>
      <c r="D52" s="88">
        <f t="shared" si="6"/>
        <v>0</v>
      </c>
    </row>
    <row r="53" spans="1:4" ht="13.5" thickBot="1" x14ac:dyDescent="0.25">
      <c r="A53" s="19" t="s">
        <v>207</v>
      </c>
      <c r="B53" s="20" t="s">
        <v>47</v>
      </c>
      <c r="C53" s="20" t="s">
        <v>26</v>
      </c>
      <c r="D53" s="21" t="s">
        <v>0</v>
      </c>
    </row>
    <row r="54" spans="1:4" ht="13.5" thickTop="1" x14ac:dyDescent="0.2">
      <c r="A54" s="8" t="s">
        <v>278</v>
      </c>
      <c r="B54" s="29">
        <v>1900</v>
      </c>
      <c r="C54" s="14"/>
      <c r="D54" s="57">
        <f t="shared" ref="D54:D60" si="7">B54*C54</f>
        <v>0</v>
      </c>
    </row>
    <row r="55" spans="1:4" x14ac:dyDescent="0.2">
      <c r="A55" s="8" t="s">
        <v>279</v>
      </c>
      <c r="B55" s="29">
        <v>2000</v>
      </c>
      <c r="C55" s="14"/>
      <c r="D55" s="57">
        <f t="shared" si="7"/>
        <v>0</v>
      </c>
    </row>
    <row r="56" spans="1:4" x14ac:dyDescent="0.2">
      <c r="A56" s="8" t="s">
        <v>280</v>
      </c>
      <c r="B56" s="29">
        <v>2500</v>
      </c>
      <c r="C56" s="14"/>
      <c r="D56" s="57">
        <f t="shared" si="7"/>
        <v>0</v>
      </c>
    </row>
    <row r="57" spans="1:4" x14ac:dyDescent="0.2">
      <c r="A57" s="8" t="s">
        <v>281</v>
      </c>
      <c r="B57" s="29">
        <v>3200</v>
      </c>
      <c r="C57" s="14"/>
      <c r="D57" s="57">
        <f t="shared" si="7"/>
        <v>0</v>
      </c>
    </row>
    <row r="58" spans="1:4" x14ac:dyDescent="0.2">
      <c r="A58" s="8" t="s">
        <v>282</v>
      </c>
      <c r="B58" s="29">
        <v>3600</v>
      </c>
      <c r="C58" s="14"/>
      <c r="D58" s="57">
        <f t="shared" si="7"/>
        <v>0</v>
      </c>
    </row>
    <row r="59" spans="1:4" x14ac:dyDescent="0.2">
      <c r="A59" s="8" t="s">
        <v>283</v>
      </c>
      <c r="B59" s="29">
        <v>4400</v>
      </c>
      <c r="C59" s="14"/>
      <c r="D59" s="57">
        <f t="shared" si="7"/>
        <v>0</v>
      </c>
    </row>
    <row r="60" spans="1:4" x14ac:dyDescent="0.2">
      <c r="A60" s="9" t="s">
        <v>284</v>
      </c>
      <c r="B60" s="76">
        <v>5000</v>
      </c>
      <c r="C60" s="15"/>
      <c r="D60" s="88">
        <f t="shared" si="7"/>
        <v>0</v>
      </c>
    </row>
    <row r="61" spans="1:4" x14ac:dyDescent="0.2">
      <c r="C61" s="27" t="s">
        <v>53</v>
      </c>
      <c r="D61" s="87">
        <f>SUM(D38:D44,D46:D52,D54:D60)</f>
        <v>0</v>
      </c>
    </row>
    <row r="62" spans="1:4" x14ac:dyDescent="0.2">
      <c r="C62" s="115"/>
      <c r="D62" s="120"/>
    </row>
    <row r="63" spans="1:4" x14ac:dyDescent="0.2">
      <c r="C63" s="39"/>
    </row>
    <row r="64" spans="1:4" x14ac:dyDescent="0.2">
      <c r="C64" s="39"/>
    </row>
    <row r="65" spans="1:5" x14ac:dyDescent="0.2">
      <c r="A65" s="34" t="s">
        <v>76</v>
      </c>
      <c r="B65" s="33"/>
      <c r="C65" s="33"/>
      <c r="D65" s="86"/>
    </row>
    <row r="66" spans="1:5" x14ac:dyDescent="0.2">
      <c r="C66" s="116"/>
      <c r="D66" s="117"/>
    </row>
    <row r="67" spans="1:5" x14ac:dyDescent="0.2">
      <c r="A67" s="70" t="s">
        <v>196</v>
      </c>
      <c r="B67" s="71"/>
      <c r="C67" s="89"/>
      <c r="D67" s="90"/>
    </row>
    <row r="68" spans="1:5" ht="13.5" thickBot="1" x14ac:dyDescent="0.25">
      <c r="A68" s="19" t="s">
        <v>197</v>
      </c>
      <c r="B68" s="20" t="s">
        <v>47</v>
      </c>
      <c r="C68" s="20" t="s">
        <v>26</v>
      </c>
      <c r="D68" s="21" t="s">
        <v>0</v>
      </c>
    </row>
    <row r="69" spans="1:5" ht="13.5" thickTop="1" x14ac:dyDescent="0.2">
      <c r="A69" s="8" t="s">
        <v>278</v>
      </c>
      <c r="B69" s="29">
        <v>450</v>
      </c>
      <c r="C69" s="14"/>
      <c r="D69" s="57">
        <f t="shared" ref="D69:D74" si="8">B69*C69</f>
        <v>0</v>
      </c>
    </row>
    <row r="70" spans="1:5" x14ac:dyDescent="0.2">
      <c r="A70" s="8" t="s">
        <v>279</v>
      </c>
      <c r="B70" s="29">
        <v>500</v>
      </c>
      <c r="C70" s="14"/>
      <c r="D70" s="57">
        <f>B70*C70</f>
        <v>0</v>
      </c>
    </row>
    <row r="71" spans="1:5" x14ac:dyDescent="0.2">
      <c r="A71" s="8" t="s">
        <v>280</v>
      </c>
      <c r="B71" s="29">
        <v>650</v>
      </c>
      <c r="C71" s="14"/>
      <c r="D71" s="57">
        <f t="shared" si="8"/>
        <v>0</v>
      </c>
    </row>
    <row r="72" spans="1:5" x14ac:dyDescent="0.2">
      <c r="A72" s="8" t="s">
        <v>281</v>
      </c>
      <c r="B72" s="29">
        <v>800</v>
      </c>
      <c r="C72" s="14"/>
      <c r="D72" s="57">
        <f t="shared" si="8"/>
        <v>0</v>
      </c>
    </row>
    <row r="73" spans="1:5" x14ac:dyDescent="0.2">
      <c r="A73" s="8" t="s">
        <v>282</v>
      </c>
      <c r="B73" s="29">
        <v>1000</v>
      </c>
      <c r="C73" s="14"/>
      <c r="D73" s="57">
        <f t="shared" si="8"/>
        <v>0</v>
      </c>
    </row>
    <row r="74" spans="1:5" x14ac:dyDescent="0.2">
      <c r="A74" s="8" t="s">
        <v>283</v>
      </c>
      <c r="B74" s="29">
        <v>1200</v>
      </c>
      <c r="C74" s="14"/>
      <c r="D74" s="57">
        <f t="shared" si="8"/>
        <v>0</v>
      </c>
    </row>
    <row r="75" spans="1:5" x14ac:dyDescent="0.2">
      <c r="A75" s="9" t="s">
        <v>284</v>
      </c>
      <c r="B75" s="76">
        <v>1400</v>
      </c>
      <c r="C75" s="15"/>
      <c r="D75" s="88">
        <f>B75*C75</f>
        <v>0</v>
      </c>
    </row>
    <row r="76" spans="1:5" x14ac:dyDescent="0.2">
      <c r="C76" s="27" t="s">
        <v>53</v>
      </c>
      <c r="D76" s="87">
        <f>SUM(D69:D75)</f>
        <v>0</v>
      </c>
    </row>
    <row r="77" spans="1:5" x14ac:dyDescent="0.2">
      <c r="A77" s="157" t="s">
        <v>292</v>
      </c>
      <c r="B77" s="158"/>
      <c r="C77" s="26"/>
      <c r="D77" s="87"/>
    </row>
    <row r="78" spans="1:5" ht="13.5" thickBot="1" x14ac:dyDescent="0.25">
      <c r="A78" s="19" t="s">
        <v>16</v>
      </c>
      <c r="B78" s="20" t="s">
        <v>35</v>
      </c>
      <c r="C78" s="20" t="s">
        <v>26</v>
      </c>
      <c r="D78" s="21" t="s">
        <v>0</v>
      </c>
    </row>
    <row r="79" spans="1:5" ht="13.5" thickTop="1" x14ac:dyDescent="0.2">
      <c r="A79" s="8" t="s">
        <v>266</v>
      </c>
      <c r="B79" s="29">
        <v>1800</v>
      </c>
      <c r="C79" s="14"/>
      <c r="D79" s="57">
        <f>B79*C79</f>
        <v>0</v>
      </c>
    </row>
    <row r="80" spans="1:5" x14ac:dyDescent="0.2">
      <c r="A80" s="8" t="s">
        <v>267</v>
      </c>
      <c r="B80" s="29">
        <v>1600</v>
      </c>
      <c r="C80" s="14"/>
      <c r="D80" s="57">
        <f>B80*C80</f>
        <v>0</v>
      </c>
      <c r="E80" s="56"/>
    </row>
    <row r="81" spans="1:5" x14ac:dyDescent="0.2">
      <c r="A81" s="8" t="s">
        <v>269</v>
      </c>
      <c r="B81" s="29">
        <v>2000</v>
      </c>
      <c r="C81" s="14"/>
      <c r="D81" s="57"/>
      <c r="E81" s="56"/>
    </row>
    <row r="82" spans="1:5" x14ac:dyDescent="0.2">
      <c r="A82" s="8" t="s">
        <v>268</v>
      </c>
      <c r="B82" s="29">
        <v>1500</v>
      </c>
      <c r="C82" s="14"/>
      <c r="D82" s="57"/>
      <c r="E82" s="56"/>
    </row>
    <row r="83" spans="1:5" x14ac:dyDescent="0.2">
      <c r="A83" s="8" t="s">
        <v>157</v>
      </c>
      <c r="B83" s="29">
        <v>1600</v>
      </c>
      <c r="C83" s="14"/>
      <c r="D83" s="57">
        <f>B83*C83</f>
        <v>0</v>
      </c>
      <c r="E83" s="56"/>
    </row>
    <row r="84" spans="1:5" x14ac:dyDescent="0.2">
      <c r="A84" s="8" t="s">
        <v>158</v>
      </c>
      <c r="B84" s="29">
        <v>2400</v>
      </c>
      <c r="C84" s="14"/>
      <c r="D84" s="57">
        <f>B84*C84</f>
        <v>0</v>
      </c>
      <c r="E84" s="56"/>
    </row>
    <row r="85" spans="1:5" x14ac:dyDescent="0.2">
      <c r="A85" s="164" t="s">
        <v>265</v>
      </c>
      <c r="B85" s="164"/>
      <c r="C85" s="27" t="s">
        <v>53</v>
      </c>
      <c r="D85" s="87">
        <f>SUM(D79:D84)</f>
        <v>0</v>
      </c>
    </row>
    <row r="86" spans="1:5" x14ac:dyDescent="0.2">
      <c r="A86" s="162"/>
      <c r="B86" s="162"/>
      <c r="C86" s="39"/>
    </row>
    <row r="88" spans="1:5" x14ac:dyDescent="0.2">
      <c r="A88" s="157" t="s">
        <v>293</v>
      </c>
      <c r="B88" s="158"/>
      <c r="C88" s="26"/>
      <c r="D88" s="87"/>
    </row>
    <row r="89" spans="1:5" ht="13.5" thickBot="1" x14ac:dyDescent="0.25">
      <c r="A89" s="19" t="s">
        <v>16</v>
      </c>
      <c r="B89" s="20" t="s">
        <v>31</v>
      </c>
      <c r="C89" s="20" t="s">
        <v>26</v>
      </c>
      <c r="D89" s="21" t="s">
        <v>0</v>
      </c>
    </row>
    <row r="90" spans="1:5" ht="13.5" thickTop="1" x14ac:dyDescent="0.2">
      <c r="A90" s="74" t="s">
        <v>231</v>
      </c>
      <c r="B90" s="77">
        <v>1.5</v>
      </c>
      <c r="C90" s="91"/>
      <c r="D90" s="92">
        <f t="shared" ref="D90:D96" si="9">B90*C90</f>
        <v>0</v>
      </c>
    </row>
    <row r="91" spans="1:5" x14ac:dyDescent="0.2">
      <c r="A91" s="8" t="s">
        <v>232</v>
      </c>
      <c r="B91" s="78">
        <v>1.9</v>
      </c>
      <c r="C91" s="14"/>
      <c r="D91" s="57">
        <f t="shared" si="9"/>
        <v>0</v>
      </c>
    </row>
    <row r="92" spans="1:5" ht="25.5" x14ac:dyDescent="0.2">
      <c r="A92" s="8" t="s">
        <v>233</v>
      </c>
      <c r="B92" s="121">
        <v>7</v>
      </c>
      <c r="C92" s="122"/>
      <c r="D92" s="123">
        <f>B92*C92</f>
        <v>0</v>
      </c>
    </row>
    <row r="93" spans="1:5" x14ac:dyDescent="0.2">
      <c r="A93" s="8" t="s">
        <v>222</v>
      </c>
      <c r="B93" s="29">
        <v>16</v>
      </c>
      <c r="C93" s="14"/>
      <c r="D93" s="57">
        <f t="shared" si="9"/>
        <v>0</v>
      </c>
    </row>
    <row r="94" spans="1:5" x14ac:dyDescent="0.2">
      <c r="A94" s="8" t="s">
        <v>219</v>
      </c>
      <c r="B94" s="29">
        <v>20</v>
      </c>
      <c r="C94" s="14"/>
      <c r="D94" s="57">
        <f>B94*C94</f>
        <v>0</v>
      </c>
    </row>
    <row r="95" spans="1:5" x14ac:dyDescent="0.2">
      <c r="A95" s="8" t="s">
        <v>223</v>
      </c>
      <c r="B95" s="29">
        <v>48</v>
      </c>
      <c r="C95" s="14"/>
      <c r="D95" s="57">
        <f t="shared" si="9"/>
        <v>0</v>
      </c>
    </row>
    <row r="96" spans="1:5" x14ac:dyDescent="0.2">
      <c r="A96" s="9" t="s">
        <v>224</v>
      </c>
      <c r="B96" s="76">
        <v>60</v>
      </c>
      <c r="C96" s="15"/>
      <c r="D96" s="88">
        <f t="shared" si="9"/>
        <v>0</v>
      </c>
    </row>
    <row r="97" spans="1:4" x14ac:dyDescent="0.2">
      <c r="C97" s="27" t="s">
        <v>53</v>
      </c>
      <c r="D97" s="90">
        <f>SUM(D90:D96)</f>
        <v>0</v>
      </c>
    </row>
    <row r="98" spans="1:4" x14ac:dyDescent="0.2">
      <c r="C98" s="39"/>
      <c r="D98" s="29"/>
    </row>
    <row r="99" spans="1:4" x14ac:dyDescent="0.2">
      <c r="A99" s="157" t="s">
        <v>294</v>
      </c>
      <c r="B99" s="158"/>
      <c r="C99" s="26"/>
      <c r="D99" s="87"/>
    </row>
    <row r="100" spans="1:4" ht="13.5" thickBot="1" x14ac:dyDescent="0.25">
      <c r="A100" s="19" t="s">
        <v>16</v>
      </c>
      <c r="B100" s="20" t="s">
        <v>47</v>
      </c>
      <c r="C100" s="20" t="s">
        <v>26</v>
      </c>
      <c r="D100" s="21" t="s">
        <v>0</v>
      </c>
    </row>
    <row r="101" spans="1:4" ht="13.5" thickTop="1" x14ac:dyDescent="0.2">
      <c r="A101" s="74" t="s">
        <v>234</v>
      </c>
      <c r="B101" s="77">
        <v>1.5</v>
      </c>
      <c r="C101" s="14"/>
      <c r="D101" s="57">
        <f>B101*C101</f>
        <v>0</v>
      </c>
    </row>
    <row r="102" spans="1:4" x14ac:dyDescent="0.2">
      <c r="A102" s="8" t="s">
        <v>235</v>
      </c>
      <c r="B102" s="78">
        <v>2</v>
      </c>
      <c r="C102" s="122"/>
      <c r="D102" s="123">
        <f>B102*C102</f>
        <v>0</v>
      </c>
    </row>
    <row r="103" spans="1:4" x14ac:dyDescent="0.2">
      <c r="A103" s="8" t="s">
        <v>236</v>
      </c>
      <c r="B103" s="78">
        <v>2.2999999999999998</v>
      </c>
      <c r="C103" s="14"/>
      <c r="D103" s="57">
        <f t="shared" ref="D103:D107" si="10">B103*C103</f>
        <v>0</v>
      </c>
    </row>
    <row r="104" spans="1:4" x14ac:dyDescent="0.2">
      <c r="A104" s="8" t="s">
        <v>237</v>
      </c>
      <c r="B104" s="78">
        <v>2.7</v>
      </c>
      <c r="C104" s="14"/>
      <c r="D104" s="57">
        <f t="shared" si="10"/>
        <v>0</v>
      </c>
    </row>
    <row r="105" spans="1:4" x14ac:dyDescent="0.2">
      <c r="A105" s="8" t="s">
        <v>238</v>
      </c>
      <c r="B105" s="78">
        <v>3.5</v>
      </c>
      <c r="C105" s="14"/>
      <c r="D105" s="57">
        <f t="shared" si="10"/>
        <v>0</v>
      </c>
    </row>
    <row r="106" spans="1:4" x14ac:dyDescent="0.2">
      <c r="A106" s="8" t="s">
        <v>239</v>
      </c>
      <c r="B106" s="78">
        <v>4.5</v>
      </c>
      <c r="C106" s="14"/>
      <c r="D106" s="57">
        <f t="shared" si="10"/>
        <v>0</v>
      </c>
    </row>
    <row r="107" spans="1:4" x14ac:dyDescent="0.2">
      <c r="A107" s="8" t="s">
        <v>240</v>
      </c>
      <c r="B107" s="78">
        <v>5.8</v>
      </c>
      <c r="C107" s="14"/>
      <c r="D107" s="57">
        <f t="shared" si="10"/>
        <v>0</v>
      </c>
    </row>
    <row r="108" spans="1:4" x14ac:dyDescent="0.2">
      <c r="A108" s="8" t="s">
        <v>241</v>
      </c>
      <c r="B108" s="78">
        <v>7.2</v>
      </c>
      <c r="C108" s="14"/>
      <c r="D108" s="57">
        <f>B108*C108</f>
        <v>0</v>
      </c>
    </row>
    <row r="109" spans="1:4" x14ac:dyDescent="0.2">
      <c r="A109" s="9" t="s">
        <v>242</v>
      </c>
      <c r="B109" s="148">
        <v>8.5</v>
      </c>
      <c r="C109" s="14"/>
      <c r="D109" s="88">
        <f>B108*C108</f>
        <v>0</v>
      </c>
    </row>
    <row r="110" spans="1:4" ht="12.75" customHeight="1" x14ac:dyDescent="0.2">
      <c r="A110" s="159" t="s">
        <v>270</v>
      </c>
      <c r="C110" s="27" t="s">
        <v>53</v>
      </c>
      <c r="D110" s="90">
        <f>SUM(D101:D109)</f>
        <v>0</v>
      </c>
    </row>
    <row r="111" spans="1:4" x14ac:dyDescent="0.2">
      <c r="A111" s="160"/>
      <c r="C111" s="30" t="s">
        <v>63</v>
      </c>
      <c r="D111" s="93">
        <f>D24+D35+D61+D76+D85+D97+D110</f>
        <v>0</v>
      </c>
    </row>
    <row r="112" spans="1:4" x14ac:dyDescent="0.2">
      <c r="A112" s="160"/>
      <c r="C112" s="30"/>
      <c r="D112" s="29"/>
    </row>
    <row r="113" spans="1:6" x14ac:dyDescent="0.2">
      <c r="C113" s="30"/>
      <c r="D113" s="29"/>
    </row>
    <row r="114" spans="1:6" x14ac:dyDescent="0.2">
      <c r="C114" s="39"/>
    </row>
    <row r="115" spans="1:6" x14ac:dyDescent="0.2">
      <c r="A115" s="34" t="s">
        <v>112</v>
      </c>
      <c r="B115" s="43"/>
      <c r="C115" s="43"/>
      <c r="D115" s="94"/>
    </row>
    <row r="117" spans="1:6" x14ac:dyDescent="0.2">
      <c r="A117" s="70" t="s">
        <v>113</v>
      </c>
      <c r="B117" s="26"/>
      <c r="C117" s="26"/>
      <c r="D117" s="87"/>
    </row>
    <row r="118" spans="1:6" ht="13.5" thickBot="1" x14ac:dyDescent="0.25">
      <c r="A118" s="19" t="s">
        <v>95</v>
      </c>
      <c r="B118" s="20" t="s">
        <v>48</v>
      </c>
      <c r="C118" s="20" t="s">
        <v>26</v>
      </c>
      <c r="D118" s="21" t="s">
        <v>0</v>
      </c>
    </row>
    <row r="119" spans="1:6" ht="13.5" thickTop="1" x14ac:dyDescent="0.2">
      <c r="A119" s="8" t="s">
        <v>21</v>
      </c>
      <c r="B119" s="29">
        <v>70</v>
      </c>
      <c r="C119" s="14"/>
      <c r="D119" s="57">
        <f>B119*C119</f>
        <v>0</v>
      </c>
    </row>
    <row r="120" spans="1:6" x14ac:dyDescent="0.2">
      <c r="A120" s="9" t="s">
        <v>22</v>
      </c>
      <c r="B120" s="76">
        <v>30</v>
      </c>
      <c r="C120" s="15"/>
      <c r="D120" s="88">
        <f>B120*C120</f>
        <v>0</v>
      </c>
    </row>
    <row r="121" spans="1:6" ht="13.5" thickBot="1" x14ac:dyDescent="0.25">
      <c r="A121" s="19" t="s">
        <v>116</v>
      </c>
      <c r="B121" s="20" t="s">
        <v>47</v>
      </c>
      <c r="C121" s="20" t="s">
        <v>26</v>
      </c>
      <c r="D121" s="21" t="s">
        <v>0</v>
      </c>
    </row>
    <row r="122" spans="1:6" ht="13.5" thickTop="1" x14ac:dyDescent="0.2">
      <c r="A122" s="8" t="s">
        <v>118</v>
      </c>
      <c r="B122" s="29">
        <v>210</v>
      </c>
      <c r="C122" s="60"/>
      <c r="D122" s="57">
        <f>B122*C122</f>
        <v>0</v>
      </c>
    </row>
    <row r="123" spans="1:6" x14ac:dyDescent="0.2">
      <c r="A123" s="8" t="s">
        <v>119</v>
      </c>
      <c r="B123" s="29">
        <v>260</v>
      </c>
      <c r="C123" s="60"/>
      <c r="D123" s="57">
        <f>B123*C123</f>
        <v>0</v>
      </c>
    </row>
    <row r="124" spans="1:6" x14ac:dyDescent="0.2">
      <c r="A124" s="8" t="s">
        <v>176</v>
      </c>
      <c r="B124" s="29">
        <v>370</v>
      </c>
      <c r="C124" s="60"/>
      <c r="D124" s="57">
        <f>B124*C124</f>
        <v>0</v>
      </c>
    </row>
    <row r="125" spans="1:6" ht="13.5" thickBot="1" x14ac:dyDescent="0.25">
      <c r="A125" s="19" t="s">
        <v>117</v>
      </c>
      <c r="B125" s="20" t="s">
        <v>48</v>
      </c>
      <c r="C125" s="20" t="s">
        <v>26</v>
      </c>
      <c r="D125" s="21" t="s">
        <v>0</v>
      </c>
    </row>
    <row r="126" spans="1:6" ht="13.5" thickTop="1" x14ac:dyDescent="0.2">
      <c r="A126" s="8" t="s">
        <v>120</v>
      </c>
      <c r="B126" s="29">
        <v>45</v>
      </c>
      <c r="C126" s="60"/>
      <c r="D126" s="57">
        <f>B126*C126</f>
        <v>0</v>
      </c>
    </row>
    <row r="127" spans="1:6" x14ac:dyDescent="0.2">
      <c r="A127" s="8" t="s">
        <v>159</v>
      </c>
      <c r="B127" s="29">
        <v>80</v>
      </c>
      <c r="C127" s="60"/>
      <c r="D127" s="57">
        <f>B127*C127</f>
        <v>0</v>
      </c>
    </row>
    <row r="128" spans="1:6" x14ac:dyDescent="0.2">
      <c r="A128" s="8" t="s">
        <v>121</v>
      </c>
      <c r="B128" s="29">
        <v>25</v>
      </c>
      <c r="C128" s="60"/>
      <c r="D128" s="57">
        <f>B128*C128</f>
        <v>0</v>
      </c>
      <c r="F128" s="171"/>
    </row>
    <row r="129" spans="1:6" x14ac:dyDescent="0.2">
      <c r="A129" s="9" t="s">
        <v>160</v>
      </c>
      <c r="B129" s="76">
        <v>50</v>
      </c>
      <c r="C129" s="15"/>
      <c r="D129" s="88">
        <f>B129*C129</f>
        <v>0</v>
      </c>
      <c r="F129" s="171"/>
    </row>
    <row r="130" spans="1:6" ht="13.5" thickBot="1" x14ac:dyDescent="0.25">
      <c r="A130" s="19" t="s">
        <v>93</v>
      </c>
      <c r="B130" s="20" t="s">
        <v>47</v>
      </c>
      <c r="C130" s="20" t="s">
        <v>26</v>
      </c>
      <c r="D130" s="21" t="s">
        <v>0</v>
      </c>
    </row>
    <row r="131" spans="1:6" ht="13.5" thickTop="1" x14ac:dyDescent="0.2">
      <c r="A131" s="8" t="s">
        <v>99</v>
      </c>
      <c r="B131" s="29">
        <v>460</v>
      </c>
      <c r="C131" s="14"/>
      <c r="D131" s="57">
        <f>B131*C131</f>
        <v>0</v>
      </c>
    </row>
    <row r="132" spans="1:6" x14ac:dyDescent="0.2">
      <c r="A132" s="8" t="s">
        <v>100</v>
      </c>
      <c r="B132" s="29">
        <v>500</v>
      </c>
      <c r="C132" s="14"/>
      <c r="D132" s="57">
        <f>B132*C132</f>
        <v>0</v>
      </c>
    </row>
    <row r="133" spans="1:6" x14ac:dyDescent="0.2">
      <c r="A133" s="8" t="s">
        <v>177</v>
      </c>
      <c r="B133" s="29">
        <v>450</v>
      </c>
      <c r="C133" s="14"/>
      <c r="D133" s="57">
        <f>B133*C133</f>
        <v>0</v>
      </c>
    </row>
    <row r="134" spans="1:6" x14ac:dyDescent="0.2">
      <c r="A134" s="9" t="s">
        <v>178</v>
      </c>
      <c r="B134" s="76">
        <v>490</v>
      </c>
      <c r="C134" s="15"/>
      <c r="D134" s="88">
        <f>B134*C134</f>
        <v>0</v>
      </c>
    </row>
    <row r="135" spans="1:6" x14ac:dyDescent="0.2">
      <c r="A135" s="164" t="s">
        <v>155</v>
      </c>
      <c r="B135" s="164"/>
      <c r="C135" s="27" t="s">
        <v>53</v>
      </c>
      <c r="D135" s="95">
        <f>SUM(D119:D120,D122:D124,D126:D129,D131:D134)</f>
        <v>0</v>
      </c>
    </row>
    <row r="136" spans="1:6" x14ac:dyDescent="0.2">
      <c r="A136" s="162"/>
      <c r="B136" s="162"/>
      <c r="C136" s="39"/>
    </row>
    <row r="138" spans="1:6" x14ac:dyDescent="0.2">
      <c r="A138" s="70" t="s">
        <v>114</v>
      </c>
      <c r="B138" s="71"/>
      <c r="C138" s="26"/>
      <c r="D138" s="87"/>
    </row>
    <row r="139" spans="1:6" ht="13.5" thickBot="1" x14ac:dyDescent="0.25">
      <c r="A139" s="19" t="s">
        <v>16</v>
      </c>
      <c r="B139" s="20" t="s">
        <v>48</v>
      </c>
      <c r="C139" s="20" t="s">
        <v>26</v>
      </c>
      <c r="D139" s="21" t="s">
        <v>0</v>
      </c>
    </row>
    <row r="140" spans="1:6" ht="13.5" thickTop="1" x14ac:dyDescent="0.2">
      <c r="A140" s="64" t="s">
        <v>94</v>
      </c>
      <c r="B140" s="149">
        <v>60</v>
      </c>
      <c r="C140" s="96"/>
      <c r="D140" s="97">
        <f>B140*C140</f>
        <v>0</v>
      </c>
    </row>
    <row r="141" spans="1:6" x14ac:dyDescent="0.2">
      <c r="C141" s="63" t="s">
        <v>53</v>
      </c>
      <c r="D141" s="98">
        <f>D140</f>
        <v>0</v>
      </c>
    </row>
    <row r="142" spans="1:6" x14ac:dyDescent="0.2">
      <c r="D142" s="41"/>
    </row>
    <row r="143" spans="1:6" x14ac:dyDescent="0.2">
      <c r="C143" s="30" t="s">
        <v>65</v>
      </c>
      <c r="D143" s="93">
        <f>D135+D141</f>
        <v>0</v>
      </c>
    </row>
    <row r="144" spans="1:6" x14ac:dyDescent="0.2">
      <c r="C144" s="39"/>
    </row>
    <row r="145" spans="1:4" x14ac:dyDescent="0.2">
      <c r="A145" s="34" t="s">
        <v>179</v>
      </c>
      <c r="B145" s="43"/>
      <c r="C145" s="43"/>
      <c r="D145" s="94"/>
    </row>
    <row r="147" spans="1:4" x14ac:dyDescent="0.2">
      <c r="A147" s="70" t="s">
        <v>183</v>
      </c>
      <c r="B147" s="71"/>
      <c r="C147" s="26"/>
      <c r="D147" s="87"/>
    </row>
    <row r="148" spans="1:4" ht="13.5" thickBot="1" x14ac:dyDescent="0.25">
      <c r="A148" s="19" t="s">
        <v>184</v>
      </c>
      <c r="B148" s="20" t="s">
        <v>35</v>
      </c>
      <c r="C148" s="20" t="s">
        <v>26</v>
      </c>
      <c r="D148" s="21" t="s">
        <v>0</v>
      </c>
    </row>
    <row r="149" spans="1:4" ht="13.5" thickTop="1" x14ac:dyDescent="0.2">
      <c r="A149" s="74" t="s">
        <v>186</v>
      </c>
      <c r="B149" s="150">
        <v>1900</v>
      </c>
      <c r="C149" s="91"/>
      <c r="D149" s="92">
        <f>B149*C149</f>
        <v>0</v>
      </c>
    </row>
    <row r="150" spans="1:4" x14ac:dyDescent="0.2">
      <c r="A150" s="9" t="s">
        <v>187</v>
      </c>
      <c r="B150" s="76">
        <v>2000</v>
      </c>
      <c r="C150" s="15"/>
      <c r="D150" s="88">
        <f>B150*C150</f>
        <v>0</v>
      </c>
    </row>
    <row r="151" spans="1:4" ht="13.5" thickBot="1" x14ac:dyDescent="0.25">
      <c r="A151" s="19" t="s">
        <v>185</v>
      </c>
      <c r="B151" s="20" t="s">
        <v>31</v>
      </c>
      <c r="C151" s="20" t="s">
        <v>26</v>
      </c>
      <c r="D151" s="21" t="s">
        <v>0</v>
      </c>
    </row>
    <row r="152" spans="1:4" ht="13.5" thickTop="1" x14ac:dyDescent="0.2">
      <c r="A152" s="64" t="s">
        <v>139</v>
      </c>
      <c r="B152" s="151">
        <v>1.5</v>
      </c>
      <c r="C152" s="96"/>
      <c r="D152" s="97">
        <f>B152*C152</f>
        <v>0</v>
      </c>
    </row>
    <row r="153" spans="1:4" x14ac:dyDescent="0.2">
      <c r="C153" s="63" t="s">
        <v>53</v>
      </c>
      <c r="D153" s="98">
        <f>SUM(D149:D150,D152)</f>
        <v>0</v>
      </c>
    </row>
    <row r="154" spans="1:4" x14ac:dyDescent="0.2">
      <c r="D154" s="41"/>
    </row>
    <row r="155" spans="1:4" x14ac:dyDescent="0.2">
      <c r="C155" s="30" t="s">
        <v>188</v>
      </c>
      <c r="D155" s="93">
        <f>D153</f>
        <v>0</v>
      </c>
    </row>
    <row r="156" spans="1:4" x14ac:dyDescent="0.2">
      <c r="C156" s="39"/>
    </row>
    <row r="157" spans="1:4" x14ac:dyDescent="0.2">
      <c r="A157" s="34" t="s">
        <v>180</v>
      </c>
      <c r="B157" s="43"/>
      <c r="C157" s="43"/>
      <c r="D157" s="94"/>
    </row>
    <row r="158" spans="1:4" x14ac:dyDescent="0.2">
      <c r="A158" s="17"/>
      <c r="B158" s="18"/>
      <c r="C158" s="18"/>
      <c r="D158" s="99"/>
    </row>
    <row r="159" spans="1:4" x14ac:dyDescent="0.2">
      <c r="A159" s="70" t="s">
        <v>96</v>
      </c>
      <c r="B159" s="26"/>
      <c r="C159" s="26"/>
      <c r="D159" s="87"/>
    </row>
    <row r="160" spans="1:4" ht="13.5" thickBot="1" x14ac:dyDescent="0.25">
      <c r="A160" s="19" t="s">
        <v>32</v>
      </c>
      <c r="B160" s="20" t="s">
        <v>29</v>
      </c>
      <c r="C160" s="20" t="s">
        <v>26</v>
      </c>
      <c r="D160" s="21" t="s">
        <v>0</v>
      </c>
    </row>
    <row r="161" spans="1:5" ht="13.5" thickTop="1" x14ac:dyDescent="0.2">
      <c r="A161" s="74" t="s">
        <v>295</v>
      </c>
      <c r="B161" s="150">
        <v>1800</v>
      </c>
      <c r="C161" s="14"/>
      <c r="D161" s="57">
        <f>B161*C161</f>
        <v>0</v>
      </c>
    </row>
    <row r="162" spans="1:5" x14ac:dyDescent="0.2">
      <c r="A162" s="8" t="s">
        <v>285</v>
      </c>
      <c r="B162" s="29">
        <v>1600</v>
      </c>
      <c r="C162" s="15"/>
      <c r="D162" s="88"/>
    </row>
    <row r="163" spans="1:5" ht="13.5" thickBot="1" x14ac:dyDescent="0.25">
      <c r="A163" s="19" t="s">
        <v>89</v>
      </c>
      <c r="B163" s="20" t="s">
        <v>33</v>
      </c>
      <c r="C163" s="20" t="s">
        <v>26</v>
      </c>
      <c r="D163" s="21" t="s">
        <v>0</v>
      </c>
    </row>
    <row r="164" spans="1:5" ht="13.5" thickTop="1" x14ac:dyDescent="0.2">
      <c r="A164" s="8" t="s">
        <v>4</v>
      </c>
      <c r="B164" s="29">
        <v>10000</v>
      </c>
      <c r="C164" s="14"/>
      <c r="D164" s="57">
        <f t="shared" ref="D164:D172" si="11">B164*C164</f>
        <v>0</v>
      </c>
      <c r="E164" s="2"/>
    </row>
    <row r="165" spans="1:5" x14ac:dyDescent="0.2">
      <c r="A165" s="8" t="s">
        <v>5</v>
      </c>
      <c r="B165" s="29">
        <v>12000</v>
      </c>
      <c r="C165" s="14"/>
      <c r="D165" s="57">
        <f>B165*C165</f>
        <v>0</v>
      </c>
      <c r="E165" s="2"/>
    </row>
    <row r="166" spans="1:5" x14ac:dyDescent="0.2">
      <c r="A166" s="8" t="s">
        <v>6</v>
      </c>
      <c r="B166" s="29">
        <v>14000</v>
      </c>
      <c r="C166" s="14"/>
      <c r="D166" s="57">
        <f t="shared" si="11"/>
        <v>0</v>
      </c>
      <c r="E166" s="2"/>
    </row>
    <row r="167" spans="1:5" x14ac:dyDescent="0.2">
      <c r="A167" s="8" t="s">
        <v>7</v>
      </c>
      <c r="B167" s="29">
        <v>15000</v>
      </c>
      <c r="C167" s="14"/>
      <c r="D167" s="57">
        <f t="shared" si="11"/>
        <v>0</v>
      </c>
      <c r="E167" s="2"/>
    </row>
    <row r="168" spans="1:5" x14ac:dyDescent="0.2">
      <c r="A168" s="8" t="s">
        <v>8</v>
      </c>
      <c r="B168" s="29">
        <v>16000</v>
      </c>
      <c r="C168" s="14"/>
      <c r="D168" s="57">
        <f t="shared" si="11"/>
        <v>0</v>
      </c>
      <c r="E168" s="2"/>
    </row>
    <row r="169" spans="1:5" x14ac:dyDescent="0.2">
      <c r="A169" s="8" t="s">
        <v>9</v>
      </c>
      <c r="B169" s="29">
        <v>18000</v>
      </c>
      <c r="C169" s="14"/>
      <c r="D169" s="57">
        <f t="shared" si="11"/>
        <v>0</v>
      </c>
      <c r="E169" s="2"/>
    </row>
    <row r="170" spans="1:5" x14ac:dyDescent="0.2">
      <c r="A170" s="8" t="s">
        <v>10</v>
      </c>
      <c r="B170" s="29">
        <v>21000</v>
      </c>
      <c r="C170" s="14"/>
      <c r="D170" s="57">
        <f t="shared" si="11"/>
        <v>0</v>
      </c>
      <c r="E170" s="2"/>
    </row>
    <row r="171" spans="1:5" x14ac:dyDescent="0.2">
      <c r="A171" s="8" t="s">
        <v>11</v>
      </c>
      <c r="B171" s="29">
        <v>24000</v>
      </c>
      <c r="C171" s="14"/>
      <c r="D171" s="57">
        <f>B171*C171</f>
        <v>0</v>
      </c>
      <c r="E171" s="2"/>
    </row>
    <row r="172" spans="1:5" x14ac:dyDescent="0.2">
      <c r="A172" s="9" t="s">
        <v>12</v>
      </c>
      <c r="B172" s="76">
        <v>27000</v>
      </c>
      <c r="C172" s="15"/>
      <c r="D172" s="88">
        <f t="shared" si="11"/>
        <v>0</v>
      </c>
    </row>
    <row r="173" spans="1:5" x14ac:dyDescent="0.2">
      <c r="C173" s="27" t="s">
        <v>53</v>
      </c>
      <c r="D173" s="87">
        <f>SUM(D161,D164:D172)</f>
        <v>0</v>
      </c>
    </row>
    <row r="175" spans="1:5" x14ac:dyDescent="0.2">
      <c r="A175" s="25" t="s">
        <v>34</v>
      </c>
      <c r="B175" s="26"/>
      <c r="C175" s="26"/>
      <c r="D175" s="87"/>
    </row>
    <row r="176" spans="1:5" ht="13.5" thickBot="1" x14ac:dyDescent="0.25">
      <c r="A176" s="22" t="s">
        <v>131</v>
      </c>
      <c r="B176" s="20" t="s">
        <v>40</v>
      </c>
      <c r="C176" s="20" t="s">
        <v>26</v>
      </c>
      <c r="D176" s="21" t="s">
        <v>0</v>
      </c>
    </row>
    <row r="177" spans="1:5" ht="13.5" thickTop="1" x14ac:dyDescent="0.2">
      <c r="A177" s="8" t="s">
        <v>161</v>
      </c>
      <c r="B177" s="78">
        <v>4.5999999999999996</v>
      </c>
      <c r="C177" s="14"/>
      <c r="D177" s="57">
        <f t="shared" ref="D177:D180" si="12">B177*C177</f>
        <v>0</v>
      </c>
    </row>
    <row r="178" spans="1:5" x14ac:dyDescent="0.2">
      <c r="A178" s="8" t="s">
        <v>162</v>
      </c>
      <c r="B178" s="78">
        <v>5.5</v>
      </c>
      <c r="C178" s="14"/>
      <c r="D178" s="57">
        <f t="shared" si="12"/>
        <v>0</v>
      </c>
    </row>
    <row r="179" spans="1:5" x14ac:dyDescent="0.2">
      <c r="A179" s="8" t="s">
        <v>163</v>
      </c>
      <c r="B179" s="78">
        <v>5.5</v>
      </c>
      <c r="C179" s="14"/>
      <c r="D179" s="57">
        <f>B179*C179</f>
        <v>0</v>
      </c>
      <c r="E179" s="56"/>
    </row>
    <row r="180" spans="1:5" ht="13.5" thickBot="1" x14ac:dyDescent="0.25">
      <c r="A180" s="8" t="s">
        <v>164</v>
      </c>
      <c r="B180" s="148">
        <v>6</v>
      </c>
      <c r="C180" s="15"/>
      <c r="D180" s="119">
        <f t="shared" si="12"/>
        <v>0</v>
      </c>
      <c r="E180" s="56"/>
    </row>
    <row r="181" spans="1:5" ht="27.75" customHeight="1" thickTop="1" x14ac:dyDescent="0.2">
      <c r="A181" s="177" t="s">
        <v>271</v>
      </c>
      <c r="B181" s="178"/>
      <c r="C181" s="178"/>
      <c r="D181" s="57"/>
    </row>
    <row r="182" spans="1:5" x14ac:dyDescent="0.2">
      <c r="A182" s="118"/>
      <c r="B182" s="7"/>
      <c r="C182" s="7"/>
      <c r="D182" s="57"/>
    </row>
    <row r="183" spans="1:5" ht="13.5" thickBot="1" x14ac:dyDescent="0.25">
      <c r="A183" s="19" t="s">
        <v>97</v>
      </c>
      <c r="B183" s="20" t="s">
        <v>47</v>
      </c>
      <c r="C183" s="20" t="s">
        <v>26</v>
      </c>
      <c r="D183" s="21" t="s">
        <v>0</v>
      </c>
    </row>
    <row r="184" spans="1:5" ht="15" thickTop="1" x14ac:dyDescent="0.2">
      <c r="A184" s="8" t="s">
        <v>208</v>
      </c>
      <c r="B184" s="29">
        <v>1100</v>
      </c>
      <c r="C184" s="14"/>
      <c r="D184" s="57">
        <f t="shared" ref="D184:D202" si="13">B184*C184</f>
        <v>0</v>
      </c>
    </row>
    <row r="185" spans="1:5" ht="15.75" x14ac:dyDescent="0.2">
      <c r="A185" s="55" t="s">
        <v>246</v>
      </c>
      <c r="B185" s="29">
        <v>1200</v>
      </c>
      <c r="C185" s="14"/>
      <c r="D185" s="57">
        <f t="shared" si="13"/>
        <v>0</v>
      </c>
    </row>
    <row r="186" spans="1:5" ht="15.75" x14ac:dyDescent="0.2">
      <c r="A186" s="55" t="s">
        <v>248</v>
      </c>
      <c r="B186" s="29">
        <v>1250</v>
      </c>
      <c r="C186" s="14"/>
      <c r="D186" s="57">
        <f>B186*C186</f>
        <v>0</v>
      </c>
    </row>
    <row r="187" spans="1:5" ht="15.75" x14ac:dyDescent="0.2">
      <c r="A187" s="8" t="s">
        <v>247</v>
      </c>
      <c r="B187" s="29">
        <v>1300</v>
      </c>
      <c r="C187" s="14"/>
      <c r="D187" s="57">
        <f t="shared" si="13"/>
        <v>0</v>
      </c>
    </row>
    <row r="188" spans="1:5" ht="15.75" x14ac:dyDescent="0.2">
      <c r="A188" s="8" t="s">
        <v>209</v>
      </c>
      <c r="B188" s="29">
        <v>340</v>
      </c>
      <c r="C188" s="14"/>
      <c r="D188" s="57">
        <f t="shared" si="13"/>
        <v>0</v>
      </c>
    </row>
    <row r="189" spans="1:5" ht="15.75" x14ac:dyDescent="0.2">
      <c r="A189" s="8" t="s">
        <v>210</v>
      </c>
      <c r="B189" s="29">
        <v>410</v>
      </c>
      <c r="C189" s="14"/>
      <c r="D189" s="57">
        <f t="shared" si="13"/>
        <v>0</v>
      </c>
    </row>
    <row r="190" spans="1:5" ht="15.75" x14ac:dyDescent="0.2">
      <c r="A190" s="8" t="s">
        <v>211</v>
      </c>
      <c r="B190" s="29">
        <v>410</v>
      </c>
      <c r="C190" s="14"/>
      <c r="D190" s="57">
        <f t="shared" si="13"/>
        <v>0</v>
      </c>
    </row>
    <row r="191" spans="1:5" ht="15.75" x14ac:dyDescent="0.2">
      <c r="A191" s="8" t="s">
        <v>212</v>
      </c>
      <c r="B191" s="29">
        <v>540</v>
      </c>
      <c r="C191" s="14"/>
      <c r="D191" s="57">
        <f t="shared" si="13"/>
        <v>0</v>
      </c>
    </row>
    <row r="192" spans="1:5" ht="15.75" x14ac:dyDescent="0.2">
      <c r="A192" s="8" t="s">
        <v>213</v>
      </c>
      <c r="B192" s="29">
        <v>500</v>
      </c>
      <c r="C192" s="14"/>
      <c r="D192" s="57">
        <f t="shared" si="13"/>
        <v>0</v>
      </c>
    </row>
    <row r="193" spans="1:5" ht="15.75" x14ac:dyDescent="0.2">
      <c r="A193" s="8" t="s">
        <v>214</v>
      </c>
      <c r="B193" s="29">
        <v>640</v>
      </c>
      <c r="C193" s="14"/>
      <c r="D193" s="57">
        <f t="shared" si="13"/>
        <v>0</v>
      </c>
    </row>
    <row r="194" spans="1:5" x14ac:dyDescent="0.2">
      <c r="A194" s="8" t="s">
        <v>98</v>
      </c>
      <c r="B194" s="29">
        <v>280</v>
      </c>
      <c r="C194" s="14"/>
      <c r="D194" s="57">
        <f t="shared" si="13"/>
        <v>0</v>
      </c>
    </row>
    <row r="195" spans="1:5" x14ac:dyDescent="0.2">
      <c r="A195" s="8" t="s">
        <v>140</v>
      </c>
      <c r="B195" s="29">
        <v>350</v>
      </c>
      <c r="C195" s="14"/>
      <c r="D195" s="57">
        <f t="shared" si="13"/>
        <v>0</v>
      </c>
    </row>
    <row r="196" spans="1:5" x14ac:dyDescent="0.2">
      <c r="A196" s="8" t="s">
        <v>141</v>
      </c>
      <c r="B196" s="29">
        <v>380</v>
      </c>
      <c r="C196" s="14"/>
      <c r="D196" s="57">
        <f t="shared" si="13"/>
        <v>0</v>
      </c>
    </row>
    <row r="197" spans="1:5" x14ac:dyDescent="0.2">
      <c r="A197" s="8" t="s">
        <v>142</v>
      </c>
      <c r="B197" s="29">
        <v>410</v>
      </c>
      <c r="C197" s="14"/>
      <c r="D197" s="57">
        <f t="shared" si="13"/>
        <v>0</v>
      </c>
    </row>
    <row r="198" spans="1:5" x14ac:dyDescent="0.2">
      <c r="A198" s="8" t="s">
        <v>143</v>
      </c>
      <c r="B198" s="29">
        <v>440</v>
      </c>
      <c r="C198" s="14"/>
      <c r="D198" s="57">
        <f t="shared" si="13"/>
        <v>0</v>
      </c>
    </row>
    <row r="199" spans="1:5" x14ac:dyDescent="0.2">
      <c r="A199" s="8" t="s">
        <v>144</v>
      </c>
      <c r="B199" s="29">
        <v>470</v>
      </c>
      <c r="C199" s="14"/>
      <c r="D199" s="57">
        <f t="shared" si="13"/>
        <v>0</v>
      </c>
    </row>
    <row r="200" spans="1:5" x14ac:dyDescent="0.2">
      <c r="A200" s="8" t="s">
        <v>145</v>
      </c>
      <c r="B200" s="29">
        <v>480</v>
      </c>
      <c r="C200" s="14"/>
      <c r="D200" s="57">
        <f t="shared" si="13"/>
        <v>0</v>
      </c>
    </row>
    <row r="201" spans="1:5" x14ac:dyDescent="0.2">
      <c r="A201" s="8" t="s">
        <v>146</v>
      </c>
      <c r="B201" s="29">
        <v>500</v>
      </c>
      <c r="C201" s="14"/>
      <c r="D201" s="57">
        <f>B201*C201</f>
        <v>0</v>
      </c>
    </row>
    <row r="202" spans="1:5" x14ac:dyDescent="0.2">
      <c r="A202" s="8" t="s">
        <v>147</v>
      </c>
      <c r="B202" s="29">
        <v>540</v>
      </c>
      <c r="C202" s="14"/>
      <c r="D202" s="57">
        <f t="shared" si="13"/>
        <v>0</v>
      </c>
    </row>
    <row r="203" spans="1:5" x14ac:dyDescent="0.2">
      <c r="A203" s="173"/>
      <c r="B203" s="173"/>
      <c r="C203" s="27" t="s">
        <v>53</v>
      </c>
      <c r="D203" s="90">
        <f>SUM(D177:D180,D184:D202)</f>
        <v>0</v>
      </c>
    </row>
    <row r="204" spans="1:5" ht="25.5" customHeight="1" x14ac:dyDescent="0.2">
      <c r="A204" s="176" t="s">
        <v>272</v>
      </c>
      <c r="B204" s="176"/>
      <c r="C204" s="176"/>
      <c r="D204" s="176"/>
    </row>
    <row r="205" spans="1:5" ht="12.95" customHeight="1" x14ac:dyDescent="0.2">
      <c r="A205" s="176" t="s">
        <v>215</v>
      </c>
      <c r="B205" s="176"/>
      <c r="C205" s="176"/>
      <c r="D205" s="176"/>
    </row>
    <row r="206" spans="1:5" ht="15" customHeight="1" x14ac:dyDescent="0.2">
      <c r="A206" s="176" t="s">
        <v>250</v>
      </c>
      <c r="B206" s="176"/>
      <c r="C206" s="176"/>
      <c r="D206" s="176"/>
      <c r="E206" s="41" t="s">
        <v>249</v>
      </c>
    </row>
    <row r="207" spans="1:5" ht="15" customHeight="1" x14ac:dyDescent="0.2">
      <c r="A207" s="124"/>
      <c r="B207" s="124"/>
      <c r="C207" s="124"/>
      <c r="D207" s="124"/>
    </row>
    <row r="208" spans="1:5" x14ac:dyDescent="0.2">
      <c r="A208" s="69"/>
      <c r="B208" s="69"/>
      <c r="C208" s="69"/>
      <c r="D208" s="28"/>
    </row>
    <row r="209" spans="1:4" x14ac:dyDescent="0.2">
      <c r="A209" s="34" t="s">
        <v>181</v>
      </c>
      <c r="B209" s="43"/>
      <c r="C209" s="43"/>
      <c r="D209" s="94"/>
    </row>
    <row r="210" spans="1:4" ht="7.35" customHeight="1" x14ac:dyDescent="0.2">
      <c r="A210" s="69"/>
      <c r="B210" s="69"/>
      <c r="C210" s="69"/>
      <c r="D210" s="28"/>
    </row>
    <row r="211" spans="1:4" x14ac:dyDescent="0.2">
      <c r="A211" s="157" t="s">
        <v>36</v>
      </c>
      <c r="B211" s="158"/>
      <c r="C211" s="158"/>
      <c r="D211" s="175"/>
    </row>
    <row r="212" spans="1:4" ht="13.5" thickBot="1" x14ac:dyDescent="0.25">
      <c r="A212" s="19" t="s">
        <v>16</v>
      </c>
      <c r="B212" s="20" t="s">
        <v>35</v>
      </c>
      <c r="C212" s="20" t="s">
        <v>26</v>
      </c>
      <c r="D212" s="21" t="s">
        <v>0</v>
      </c>
    </row>
    <row r="213" spans="1:4" ht="13.5" thickTop="1" x14ac:dyDescent="0.2">
      <c r="A213" s="8" t="s">
        <v>13</v>
      </c>
      <c r="B213" s="29">
        <v>2000</v>
      </c>
      <c r="C213" s="14"/>
      <c r="D213" s="57">
        <f>B213*C213</f>
        <v>0</v>
      </c>
    </row>
    <row r="214" spans="1:4" x14ac:dyDescent="0.2">
      <c r="A214" s="8" t="s">
        <v>14</v>
      </c>
      <c r="B214" s="29">
        <v>2400</v>
      </c>
      <c r="C214" s="14"/>
      <c r="D214" s="57">
        <f>B214*C214</f>
        <v>0</v>
      </c>
    </row>
    <row r="215" spans="1:4" x14ac:dyDescent="0.2">
      <c r="A215" s="8" t="s">
        <v>198</v>
      </c>
      <c r="B215" s="29">
        <v>1400</v>
      </c>
      <c r="C215" s="14"/>
      <c r="D215" s="57">
        <f>B215*C215</f>
        <v>0</v>
      </c>
    </row>
    <row r="216" spans="1:4" x14ac:dyDescent="0.2">
      <c r="A216" s="8" t="s">
        <v>199</v>
      </c>
      <c r="B216" s="29">
        <v>2000</v>
      </c>
      <c r="C216" s="14"/>
      <c r="D216" s="57"/>
    </row>
    <row r="217" spans="1:4" x14ac:dyDescent="0.2">
      <c r="A217" s="8" t="s">
        <v>81</v>
      </c>
      <c r="B217" s="29">
        <v>1800</v>
      </c>
      <c r="C217" s="14"/>
      <c r="D217" s="57">
        <f>B217*C217</f>
        <v>0</v>
      </c>
    </row>
    <row r="218" spans="1:4" x14ac:dyDescent="0.2">
      <c r="A218" s="9" t="s">
        <v>192</v>
      </c>
      <c r="B218" s="76">
        <v>1400</v>
      </c>
      <c r="C218" s="15"/>
      <c r="D218" s="88">
        <f>B218*C218</f>
        <v>0</v>
      </c>
    </row>
    <row r="219" spans="1:4" x14ac:dyDescent="0.2">
      <c r="A219" s="113" t="s">
        <v>191</v>
      </c>
      <c r="B219" s="113"/>
      <c r="C219" s="27" t="s">
        <v>53</v>
      </c>
      <c r="D219" s="90">
        <f>SUM(D213:D218)</f>
        <v>0</v>
      </c>
    </row>
    <row r="220" spans="1:4" x14ac:dyDescent="0.2">
      <c r="A220" s="114"/>
      <c r="B220" s="114"/>
      <c r="D220" s="29"/>
    </row>
    <row r="221" spans="1:4" x14ac:dyDescent="0.2">
      <c r="A221" s="157" t="s">
        <v>56</v>
      </c>
      <c r="B221" s="158"/>
      <c r="C221" s="158"/>
      <c r="D221" s="175"/>
    </row>
    <row r="222" spans="1:4" ht="13.5" thickBot="1" x14ac:dyDescent="0.25">
      <c r="A222" s="19" t="s">
        <v>15</v>
      </c>
      <c r="B222" s="20" t="s">
        <v>35</v>
      </c>
      <c r="C222" s="20" t="s">
        <v>26</v>
      </c>
      <c r="D222" s="21" t="s">
        <v>0</v>
      </c>
    </row>
    <row r="223" spans="1:4" ht="13.5" thickTop="1" x14ac:dyDescent="0.2">
      <c r="A223" s="23" t="s">
        <v>50</v>
      </c>
      <c r="B223" s="29">
        <v>2600</v>
      </c>
      <c r="C223" s="14"/>
      <c r="D223" s="57">
        <f>B223*C223</f>
        <v>0</v>
      </c>
    </row>
    <row r="224" spans="1:4" x14ac:dyDescent="0.2">
      <c r="A224" s="10" t="s">
        <v>83</v>
      </c>
      <c r="B224" s="29">
        <v>2500</v>
      </c>
      <c r="C224" s="14"/>
      <c r="D224" s="57">
        <f>B224*C224</f>
        <v>0</v>
      </c>
    </row>
    <row r="225" spans="1:4" x14ac:dyDescent="0.2">
      <c r="A225" s="72" t="s">
        <v>49</v>
      </c>
      <c r="B225" s="76">
        <v>2400</v>
      </c>
      <c r="C225" s="15"/>
      <c r="D225" s="88">
        <f>B225*C225</f>
        <v>0</v>
      </c>
    </row>
    <row r="226" spans="1:4" x14ac:dyDescent="0.2">
      <c r="A226" s="100"/>
      <c r="B226" s="7"/>
      <c r="C226" s="27" t="s">
        <v>53</v>
      </c>
      <c r="D226" s="90">
        <f>SUM(D223:D225)</f>
        <v>0</v>
      </c>
    </row>
    <row r="227" spans="1:4" ht="7.35" customHeight="1" x14ac:dyDescent="0.2">
      <c r="A227" s="100"/>
      <c r="B227" s="7"/>
      <c r="D227" s="29"/>
    </row>
    <row r="228" spans="1:4" x14ac:dyDescent="0.2">
      <c r="A228" s="70" t="s">
        <v>122</v>
      </c>
      <c r="B228" s="26"/>
      <c r="C228" s="26"/>
      <c r="D228" s="87"/>
    </row>
    <row r="229" spans="1:4" ht="13.5" thickBot="1" x14ac:dyDescent="0.25">
      <c r="A229" s="19" t="s">
        <v>16</v>
      </c>
      <c r="B229" s="20" t="s">
        <v>31</v>
      </c>
      <c r="C229" s="20" t="s">
        <v>26</v>
      </c>
      <c r="D229" s="21" t="s">
        <v>0</v>
      </c>
    </row>
    <row r="230" spans="1:4" ht="13.5" thickTop="1" x14ac:dyDescent="0.2">
      <c r="A230" s="74" t="s">
        <v>231</v>
      </c>
      <c r="B230" s="77">
        <v>1.4</v>
      </c>
      <c r="C230" s="91"/>
      <c r="D230" s="92">
        <f t="shared" ref="D230:D237" si="14">B230*C230</f>
        <v>0</v>
      </c>
    </row>
    <row r="231" spans="1:4" x14ac:dyDescent="0.2">
      <c r="A231" s="8" t="s">
        <v>232</v>
      </c>
      <c r="B231" s="78">
        <v>1.8</v>
      </c>
      <c r="C231" s="14"/>
      <c r="D231" s="57">
        <f t="shared" si="14"/>
        <v>0</v>
      </c>
    </row>
    <row r="232" spans="1:4" ht="25.5" x14ac:dyDescent="0.2">
      <c r="A232" s="8" t="s">
        <v>233</v>
      </c>
      <c r="B232" s="78">
        <v>6.5</v>
      </c>
      <c r="C232" s="14"/>
      <c r="D232" s="57">
        <f>B232*C232</f>
        <v>0</v>
      </c>
    </row>
    <row r="233" spans="1:4" x14ac:dyDescent="0.2">
      <c r="A233" s="8" t="s">
        <v>217</v>
      </c>
      <c r="B233" s="29">
        <v>16</v>
      </c>
      <c r="C233" s="14"/>
      <c r="D233" s="57">
        <f t="shared" si="14"/>
        <v>0</v>
      </c>
    </row>
    <row r="234" spans="1:4" x14ac:dyDescent="0.2">
      <c r="A234" s="8" t="s">
        <v>218</v>
      </c>
      <c r="B234" s="29">
        <v>20</v>
      </c>
      <c r="C234" s="14"/>
      <c r="D234" s="57">
        <f t="shared" si="14"/>
        <v>0</v>
      </c>
    </row>
    <row r="235" spans="1:4" x14ac:dyDescent="0.2">
      <c r="A235" s="8" t="s">
        <v>219</v>
      </c>
      <c r="B235" s="29">
        <v>20</v>
      </c>
      <c r="C235" s="14"/>
      <c r="D235" s="57">
        <f t="shared" si="14"/>
        <v>0</v>
      </c>
    </row>
    <row r="236" spans="1:4" x14ac:dyDescent="0.2">
      <c r="A236" s="8" t="s">
        <v>220</v>
      </c>
      <c r="B236" s="29">
        <v>48</v>
      </c>
      <c r="C236" s="14"/>
      <c r="D236" s="57">
        <f>B236*C236</f>
        <v>0</v>
      </c>
    </row>
    <row r="237" spans="1:4" x14ac:dyDescent="0.2">
      <c r="A237" s="9" t="s">
        <v>221</v>
      </c>
      <c r="B237" s="76">
        <v>60</v>
      </c>
      <c r="C237" s="15"/>
      <c r="D237" s="88">
        <f t="shared" si="14"/>
        <v>0</v>
      </c>
    </row>
    <row r="238" spans="1:4" ht="25.5" x14ac:dyDescent="0.2">
      <c r="A238" s="3" t="s">
        <v>286</v>
      </c>
      <c r="C238" s="27" t="s">
        <v>53</v>
      </c>
      <c r="D238" s="90">
        <f>SUM(D230:D237)</f>
        <v>0</v>
      </c>
    </row>
    <row r="239" spans="1:4" x14ac:dyDescent="0.2">
      <c r="A239" s="3"/>
      <c r="C239" s="39"/>
      <c r="D239" s="29"/>
    </row>
    <row r="240" spans="1:4" x14ac:dyDescent="0.2">
      <c r="A240" s="157" t="s">
        <v>245</v>
      </c>
      <c r="B240" s="158"/>
      <c r="C240" s="26"/>
      <c r="D240" s="87"/>
    </row>
    <row r="241" spans="1:4" ht="13.5" thickBot="1" x14ac:dyDescent="0.25">
      <c r="A241" s="19" t="s">
        <v>16</v>
      </c>
      <c r="B241" s="20" t="s">
        <v>47</v>
      </c>
      <c r="C241" s="20" t="s">
        <v>26</v>
      </c>
      <c r="D241" s="21" t="s">
        <v>0</v>
      </c>
    </row>
    <row r="242" spans="1:4" ht="13.5" thickTop="1" x14ac:dyDescent="0.2">
      <c r="A242" s="74" t="s">
        <v>234</v>
      </c>
      <c r="B242" s="77">
        <v>1.5</v>
      </c>
      <c r="C242" s="14"/>
      <c r="D242" s="57">
        <f>B242*C242</f>
        <v>0</v>
      </c>
    </row>
    <row r="243" spans="1:4" x14ac:dyDescent="0.2">
      <c r="A243" s="8" t="s">
        <v>235</v>
      </c>
      <c r="B243" s="78">
        <v>2</v>
      </c>
      <c r="C243" s="122"/>
      <c r="D243" s="123">
        <f>B243*C243</f>
        <v>0</v>
      </c>
    </row>
    <row r="244" spans="1:4" x14ac:dyDescent="0.2">
      <c r="A244" s="8" t="s">
        <v>236</v>
      </c>
      <c r="B244" s="78">
        <v>2.2999999999999998</v>
      </c>
      <c r="C244" s="14"/>
      <c r="D244" s="57">
        <f t="shared" ref="D244:D247" si="15">B244*C244</f>
        <v>0</v>
      </c>
    </row>
    <row r="245" spans="1:4" x14ac:dyDescent="0.2">
      <c r="A245" s="8" t="s">
        <v>237</v>
      </c>
      <c r="B245" s="78">
        <v>2.7</v>
      </c>
      <c r="C245" s="14"/>
      <c r="D245" s="57">
        <f t="shared" si="15"/>
        <v>0</v>
      </c>
    </row>
    <row r="246" spans="1:4" x14ac:dyDescent="0.2">
      <c r="A246" s="8" t="s">
        <v>238</v>
      </c>
      <c r="B246" s="78">
        <v>3.5</v>
      </c>
      <c r="C246" s="14"/>
      <c r="D246" s="57">
        <f t="shared" si="15"/>
        <v>0</v>
      </c>
    </row>
    <row r="247" spans="1:4" x14ac:dyDescent="0.2">
      <c r="A247" s="9" t="s">
        <v>239</v>
      </c>
      <c r="B247" s="148">
        <v>4.5</v>
      </c>
      <c r="C247" s="14"/>
      <c r="D247" s="57">
        <f t="shared" si="15"/>
        <v>0</v>
      </c>
    </row>
    <row r="248" spans="1:4" x14ac:dyDescent="0.2">
      <c r="A248" s="159" t="s">
        <v>270</v>
      </c>
      <c r="C248" s="27" t="s">
        <v>53</v>
      </c>
      <c r="D248" s="90">
        <f>SUM(D242:D247)</f>
        <v>0</v>
      </c>
    </row>
    <row r="249" spans="1:4" x14ac:dyDescent="0.2">
      <c r="A249" s="160"/>
      <c r="C249" s="30"/>
      <c r="D249" s="29"/>
    </row>
    <row r="250" spans="1:4" x14ac:dyDescent="0.2">
      <c r="A250" s="160"/>
      <c r="C250" s="30"/>
      <c r="D250" s="29"/>
    </row>
    <row r="251" spans="1:4" x14ac:dyDescent="0.2">
      <c r="A251" s="3"/>
      <c r="C251" s="39"/>
      <c r="D251" s="29"/>
    </row>
    <row r="252" spans="1:4" x14ac:dyDescent="0.2">
      <c r="A252" s="157" t="s">
        <v>243</v>
      </c>
      <c r="B252" s="158"/>
      <c r="C252" s="26"/>
      <c r="D252" s="87"/>
    </row>
    <row r="253" spans="1:4" ht="13.5" thickBot="1" x14ac:dyDescent="0.25">
      <c r="A253" s="19" t="s">
        <v>165</v>
      </c>
      <c r="B253" s="20" t="s">
        <v>47</v>
      </c>
      <c r="C253" s="20" t="s">
        <v>26</v>
      </c>
      <c r="D253" s="21" t="s">
        <v>0</v>
      </c>
    </row>
    <row r="254" spans="1:4" ht="13.5" thickTop="1" x14ac:dyDescent="0.2">
      <c r="A254" s="8" t="s">
        <v>99</v>
      </c>
      <c r="B254" s="29">
        <v>170</v>
      </c>
      <c r="C254" s="14"/>
      <c r="D254" s="57">
        <f t="shared" ref="D254:D262" si="16">B254*C254</f>
        <v>0</v>
      </c>
    </row>
    <row r="255" spans="1:4" x14ac:dyDescent="0.2">
      <c r="A255" s="8" t="s">
        <v>100</v>
      </c>
      <c r="B255" s="29">
        <v>190</v>
      </c>
      <c r="C255" s="14"/>
      <c r="D255" s="57">
        <f t="shared" si="16"/>
        <v>0</v>
      </c>
    </row>
    <row r="256" spans="1:4" x14ac:dyDescent="0.2">
      <c r="A256" s="8" t="s">
        <v>189</v>
      </c>
      <c r="B256" s="29">
        <v>190</v>
      </c>
      <c r="C256" s="14"/>
      <c r="D256" s="57">
        <f>B256*C256</f>
        <v>0</v>
      </c>
    </row>
    <row r="257" spans="1:4" x14ac:dyDescent="0.2">
      <c r="A257" s="8" t="s">
        <v>177</v>
      </c>
      <c r="B257" s="29">
        <v>200</v>
      </c>
      <c r="C257" s="14"/>
      <c r="D257" s="57">
        <f>B257*C257</f>
        <v>0</v>
      </c>
    </row>
    <row r="258" spans="1:4" x14ac:dyDescent="0.2">
      <c r="A258" s="8" t="s">
        <v>178</v>
      </c>
      <c r="B258" s="29">
        <v>260</v>
      </c>
      <c r="C258" s="14"/>
      <c r="D258" s="57">
        <f t="shared" ref="D258" si="17">B258*C258</f>
        <v>0</v>
      </c>
    </row>
    <row r="259" spans="1:4" x14ac:dyDescent="0.2">
      <c r="A259" s="8" t="s">
        <v>101</v>
      </c>
      <c r="B259" s="29">
        <v>330</v>
      </c>
      <c r="C259" s="14"/>
      <c r="D259" s="57">
        <f t="shared" si="16"/>
        <v>0</v>
      </c>
    </row>
    <row r="260" spans="1:4" x14ac:dyDescent="0.2">
      <c r="A260" s="8" t="s">
        <v>102</v>
      </c>
      <c r="B260" s="29">
        <v>200</v>
      </c>
      <c r="C260" s="14"/>
      <c r="D260" s="57">
        <f t="shared" si="16"/>
        <v>0</v>
      </c>
    </row>
    <row r="261" spans="1:4" x14ac:dyDescent="0.2">
      <c r="A261" s="8" t="s">
        <v>103</v>
      </c>
      <c r="B261" s="29">
        <v>230</v>
      </c>
      <c r="C261" s="14"/>
      <c r="D261" s="57">
        <f>B261*C261</f>
        <v>0</v>
      </c>
    </row>
    <row r="262" spans="1:4" x14ac:dyDescent="0.2">
      <c r="A262" s="8" t="s">
        <v>200</v>
      </c>
      <c r="B262" s="29">
        <v>190</v>
      </c>
      <c r="C262" s="14"/>
      <c r="D262" s="57">
        <f t="shared" si="16"/>
        <v>0</v>
      </c>
    </row>
    <row r="263" spans="1:4" ht="13.5" thickBot="1" x14ac:dyDescent="0.25">
      <c r="A263" s="19" t="s">
        <v>82</v>
      </c>
      <c r="B263" s="20" t="s">
        <v>47</v>
      </c>
      <c r="C263" s="20" t="s">
        <v>26</v>
      </c>
      <c r="D263" s="21" t="s">
        <v>0</v>
      </c>
    </row>
    <row r="264" spans="1:4" ht="13.5" thickTop="1" x14ac:dyDescent="0.2">
      <c r="A264" s="8" t="s">
        <v>166</v>
      </c>
      <c r="B264" s="29">
        <v>120</v>
      </c>
      <c r="C264" s="14"/>
      <c r="D264" s="57">
        <f t="shared" ref="D264:D274" si="18">B264*C264</f>
        <v>0</v>
      </c>
    </row>
    <row r="265" spans="1:4" x14ac:dyDescent="0.2">
      <c r="A265" s="8" t="s">
        <v>167</v>
      </c>
      <c r="B265" s="29">
        <v>80</v>
      </c>
      <c r="C265" s="14"/>
      <c r="D265" s="57">
        <f>B265*C265</f>
        <v>0</v>
      </c>
    </row>
    <row r="266" spans="1:4" x14ac:dyDescent="0.2">
      <c r="A266" s="8" t="s">
        <v>168</v>
      </c>
      <c r="B266" s="29">
        <v>100</v>
      </c>
      <c r="C266" s="14"/>
      <c r="D266" s="57">
        <f t="shared" si="18"/>
        <v>0</v>
      </c>
    </row>
    <row r="267" spans="1:4" x14ac:dyDescent="0.2">
      <c r="A267" s="8" t="s">
        <v>148</v>
      </c>
      <c r="B267" s="29">
        <v>180</v>
      </c>
      <c r="C267" s="14"/>
      <c r="D267" s="57">
        <f t="shared" si="18"/>
        <v>0</v>
      </c>
    </row>
    <row r="268" spans="1:4" x14ac:dyDescent="0.2">
      <c r="A268" s="8" t="s">
        <v>149</v>
      </c>
      <c r="B268" s="29">
        <v>240</v>
      </c>
      <c r="C268" s="14"/>
      <c r="D268" s="57">
        <f>B268*C268</f>
        <v>0</v>
      </c>
    </row>
    <row r="269" spans="1:4" x14ac:dyDescent="0.2">
      <c r="A269" s="8" t="s">
        <v>150</v>
      </c>
      <c r="B269" s="29">
        <v>130</v>
      </c>
      <c r="C269" s="14"/>
      <c r="D269" s="57">
        <f t="shared" ref="D269" si="19">B269*C269</f>
        <v>0</v>
      </c>
    </row>
    <row r="270" spans="1:4" x14ac:dyDescent="0.2">
      <c r="A270" s="8" t="s">
        <v>151</v>
      </c>
      <c r="B270" s="29">
        <v>200</v>
      </c>
      <c r="C270" s="14"/>
      <c r="D270" s="57">
        <f t="shared" si="18"/>
        <v>0</v>
      </c>
    </row>
    <row r="271" spans="1:4" x14ac:dyDescent="0.2">
      <c r="A271" s="8" t="s">
        <v>152</v>
      </c>
      <c r="B271" s="29">
        <v>210</v>
      </c>
      <c r="C271" s="14"/>
      <c r="D271" s="57">
        <f>B271*C271</f>
        <v>0</v>
      </c>
    </row>
    <row r="272" spans="1:4" x14ac:dyDescent="0.2">
      <c r="A272" s="8" t="s">
        <v>153</v>
      </c>
      <c r="B272" s="29">
        <v>270</v>
      </c>
      <c r="C272" s="14"/>
      <c r="D272" s="57">
        <f t="shared" ref="D272:D273" si="20">B272*C272</f>
        <v>0</v>
      </c>
    </row>
    <row r="273" spans="1:6" x14ac:dyDescent="0.2">
      <c r="A273" s="8" t="s">
        <v>154</v>
      </c>
      <c r="B273" s="29">
        <v>160</v>
      </c>
      <c r="C273" s="14"/>
      <c r="D273" s="57">
        <f t="shared" si="20"/>
        <v>0</v>
      </c>
    </row>
    <row r="274" spans="1:6" x14ac:dyDescent="0.2">
      <c r="A274" s="9" t="s">
        <v>203</v>
      </c>
      <c r="B274" s="76">
        <v>220</v>
      </c>
      <c r="C274" s="15"/>
      <c r="D274" s="88">
        <f t="shared" si="18"/>
        <v>0</v>
      </c>
    </row>
    <row r="275" spans="1:6" x14ac:dyDescent="0.2">
      <c r="A275" s="164" t="s">
        <v>169</v>
      </c>
      <c r="B275" s="165"/>
      <c r="C275" s="27" t="s">
        <v>53</v>
      </c>
      <c r="D275" s="90">
        <f>SUM(D254:D262,D264:D274)</f>
        <v>0</v>
      </c>
    </row>
    <row r="276" spans="1:6" ht="7.35" customHeight="1" x14ac:dyDescent="0.2">
      <c r="A276" s="69"/>
      <c r="B276" s="69"/>
      <c r="C276" s="39"/>
      <c r="D276" s="29"/>
    </row>
    <row r="277" spans="1:6" ht="13.5" thickBot="1" x14ac:dyDescent="0.25">
      <c r="A277" s="4" t="s">
        <v>244</v>
      </c>
      <c r="B277" s="5"/>
      <c r="C277" s="5"/>
      <c r="D277" s="6"/>
    </row>
    <row r="278" spans="1:6" ht="13.5" thickBot="1" x14ac:dyDescent="0.25">
      <c r="A278" s="19" t="s">
        <v>16</v>
      </c>
      <c r="B278" s="20" t="s">
        <v>47</v>
      </c>
      <c r="C278" s="20" t="s">
        <v>26</v>
      </c>
      <c r="D278" s="21" t="s">
        <v>0</v>
      </c>
    </row>
    <row r="279" spans="1:6" ht="13.5" thickTop="1" x14ac:dyDescent="0.2">
      <c r="A279" s="8" t="s">
        <v>130</v>
      </c>
      <c r="B279" s="29">
        <v>100</v>
      </c>
      <c r="C279" s="14"/>
      <c r="D279" s="57">
        <f t="shared" ref="D279:D285" si="21">B279*C279</f>
        <v>0</v>
      </c>
    </row>
    <row r="280" spans="1:6" x14ac:dyDescent="0.2">
      <c r="A280" s="8" t="s">
        <v>17</v>
      </c>
      <c r="B280" s="29">
        <v>550</v>
      </c>
      <c r="C280" s="14"/>
      <c r="D280" s="57">
        <f t="shared" si="21"/>
        <v>0</v>
      </c>
      <c r="F280" s="1"/>
    </row>
    <row r="281" spans="1:6" x14ac:dyDescent="0.2">
      <c r="A281" s="8" t="s">
        <v>287</v>
      </c>
      <c r="B281" s="29">
        <v>1900</v>
      </c>
      <c r="C281" s="14"/>
      <c r="D281" s="57">
        <f>B281*C281</f>
        <v>0</v>
      </c>
    </row>
    <row r="282" spans="1:6" x14ac:dyDescent="0.2">
      <c r="A282" s="8" t="s">
        <v>288</v>
      </c>
      <c r="B282" s="29">
        <v>3300</v>
      </c>
      <c r="C282" s="14"/>
      <c r="D282" s="57">
        <f t="shared" si="21"/>
        <v>0</v>
      </c>
    </row>
    <row r="283" spans="1:6" x14ac:dyDescent="0.2">
      <c r="A283" s="8" t="s">
        <v>18</v>
      </c>
      <c r="B283" s="29">
        <v>1100</v>
      </c>
      <c r="C283" s="14"/>
      <c r="D283" s="57">
        <f t="shared" si="21"/>
        <v>0</v>
      </c>
    </row>
    <row r="284" spans="1:6" x14ac:dyDescent="0.2">
      <c r="A284" s="8" t="s">
        <v>19</v>
      </c>
      <c r="B284" s="29">
        <v>1600</v>
      </c>
      <c r="C284" s="14"/>
      <c r="D284" s="57">
        <f t="shared" si="21"/>
        <v>0</v>
      </c>
    </row>
    <row r="285" spans="1:6" x14ac:dyDescent="0.2">
      <c r="A285" s="9" t="s">
        <v>20</v>
      </c>
      <c r="B285" s="76">
        <v>2000</v>
      </c>
      <c r="C285" s="15"/>
      <c r="D285" s="88">
        <f t="shared" si="21"/>
        <v>0</v>
      </c>
    </row>
    <row r="286" spans="1:6" x14ac:dyDescent="0.2">
      <c r="A286" s="69"/>
      <c r="C286" s="27" t="s">
        <v>53</v>
      </c>
      <c r="D286" s="90">
        <f>SUM(D279:D285)</f>
        <v>0</v>
      </c>
    </row>
    <row r="287" spans="1:6" ht="7.35" customHeight="1" x14ac:dyDescent="0.2">
      <c r="A287" s="69"/>
      <c r="C287" s="39"/>
      <c r="D287" s="101"/>
    </row>
    <row r="288" spans="1:6" x14ac:dyDescent="0.2">
      <c r="A288" s="69"/>
      <c r="C288" s="30" t="s">
        <v>64</v>
      </c>
      <c r="D288" s="32">
        <f>D173+D203+D219+D226+D238+D275+D286+D248</f>
        <v>0</v>
      </c>
    </row>
    <row r="289" spans="1:5" x14ac:dyDescent="0.2">
      <c r="A289" s="69"/>
      <c r="D289" s="29"/>
    </row>
    <row r="290" spans="1:5" x14ac:dyDescent="0.2">
      <c r="A290" s="34" t="s">
        <v>182</v>
      </c>
      <c r="B290" s="43"/>
      <c r="C290" s="43"/>
      <c r="D290" s="94"/>
    </row>
    <row r="291" spans="1:5" x14ac:dyDescent="0.2">
      <c r="A291" s="11"/>
    </row>
    <row r="292" spans="1:5" ht="13.5" thickBot="1" x14ac:dyDescent="0.25">
      <c r="A292" s="4" t="s">
        <v>105</v>
      </c>
      <c r="B292" s="5"/>
      <c r="C292" s="5"/>
      <c r="D292" s="6"/>
    </row>
    <row r="293" spans="1:5" ht="13.5" thickBot="1" x14ac:dyDescent="0.25">
      <c r="A293" s="19" t="s">
        <v>16</v>
      </c>
      <c r="B293" s="20" t="s">
        <v>106</v>
      </c>
      <c r="C293" s="20" t="s">
        <v>26</v>
      </c>
      <c r="D293" s="21" t="s">
        <v>0</v>
      </c>
    </row>
    <row r="294" spans="1:5" ht="13.5" thickTop="1" x14ac:dyDescent="0.2">
      <c r="A294" s="8" t="s">
        <v>201</v>
      </c>
      <c r="B294" s="78">
        <v>9</v>
      </c>
      <c r="C294" s="14"/>
      <c r="D294" s="57">
        <f>B294*C294</f>
        <v>0</v>
      </c>
    </row>
    <row r="295" spans="1:5" x14ac:dyDescent="0.2">
      <c r="A295" s="8" t="s">
        <v>202</v>
      </c>
      <c r="B295" s="78">
        <v>12</v>
      </c>
      <c r="C295" s="14"/>
      <c r="D295" s="57">
        <f>B295*C295</f>
        <v>0</v>
      </c>
      <c r="E295" s="65"/>
    </row>
    <row r="296" spans="1:5" x14ac:dyDescent="0.2">
      <c r="A296" s="9" t="s">
        <v>204</v>
      </c>
      <c r="B296" s="148">
        <v>8</v>
      </c>
      <c r="C296" s="15"/>
      <c r="D296" s="88">
        <f>B296*C296</f>
        <v>0</v>
      </c>
      <c r="E296" s="65"/>
    </row>
    <row r="297" spans="1:5" x14ac:dyDescent="0.2">
      <c r="A297" s="69"/>
      <c r="B297" s="79"/>
      <c r="C297" s="40" t="s">
        <v>111</v>
      </c>
      <c r="D297" s="90">
        <f>SUM(D294:D296)</f>
        <v>0</v>
      </c>
    </row>
    <row r="298" spans="1:5" x14ac:dyDescent="0.2">
      <c r="A298" s="69"/>
      <c r="D298" s="29"/>
    </row>
    <row r="299" spans="1:5" x14ac:dyDescent="0.2">
      <c r="A299" s="48" t="s">
        <v>104</v>
      </c>
      <c r="B299" s="80"/>
      <c r="C299" s="80"/>
      <c r="D299" s="102"/>
    </row>
    <row r="300" spans="1:5" ht="13.5" thickBot="1" x14ac:dyDescent="0.25">
      <c r="A300" s="19" t="s">
        <v>16</v>
      </c>
      <c r="B300" s="20" t="s">
        <v>48</v>
      </c>
      <c r="C300" s="20" t="s">
        <v>26</v>
      </c>
      <c r="D300" s="21" t="s">
        <v>0</v>
      </c>
    </row>
    <row r="301" spans="1:5" ht="13.5" thickTop="1" x14ac:dyDescent="0.2">
      <c r="A301" s="12" t="s">
        <v>170</v>
      </c>
      <c r="B301" s="76">
        <v>90</v>
      </c>
      <c r="C301" s="15"/>
      <c r="D301" s="88">
        <f>B301*C301</f>
        <v>0</v>
      </c>
    </row>
    <row r="302" spans="1:5" ht="12.75" customHeight="1" x14ac:dyDescent="0.2">
      <c r="A302" s="166" t="s">
        <v>190</v>
      </c>
      <c r="B302" s="81"/>
      <c r="C302" s="40" t="s">
        <v>66</v>
      </c>
      <c r="D302" s="90">
        <f>D301</f>
        <v>0</v>
      </c>
    </row>
    <row r="303" spans="1:5" x14ac:dyDescent="0.2">
      <c r="A303" s="167"/>
      <c r="B303" s="29"/>
      <c r="C303" s="30"/>
      <c r="D303" s="29"/>
    </row>
    <row r="304" spans="1:5" x14ac:dyDescent="0.2">
      <c r="A304" s="167"/>
      <c r="B304" s="29"/>
      <c r="C304" s="30"/>
      <c r="D304" s="29"/>
    </row>
    <row r="305" spans="1:4" x14ac:dyDescent="0.2">
      <c r="A305" s="73"/>
      <c r="B305" s="29"/>
      <c r="C305" s="30"/>
      <c r="D305" s="29"/>
    </row>
    <row r="306" spans="1:4" ht="13.5" thickBot="1" x14ac:dyDescent="0.25">
      <c r="A306" s="4" t="s">
        <v>108</v>
      </c>
      <c r="B306" s="5"/>
      <c r="C306" s="5"/>
      <c r="D306" s="6"/>
    </row>
    <row r="307" spans="1:4" ht="13.5" thickBot="1" x14ac:dyDescent="0.25">
      <c r="A307" s="19" t="s">
        <v>123</v>
      </c>
      <c r="B307" s="20" t="s">
        <v>124</v>
      </c>
      <c r="C307" s="20" t="s">
        <v>26</v>
      </c>
      <c r="D307" s="21" t="s">
        <v>0</v>
      </c>
    </row>
    <row r="308" spans="1:4" ht="13.5" thickTop="1" x14ac:dyDescent="0.2">
      <c r="A308" s="8" t="s">
        <v>262</v>
      </c>
      <c r="B308" s="29">
        <v>900</v>
      </c>
      <c r="C308" s="14"/>
      <c r="D308" s="57">
        <f>B308*C308</f>
        <v>0</v>
      </c>
    </row>
    <row r="309" spans="1:4" x14ac:dyDescent="0.2">
      <c r="A309" s="8" t="s">
        <v>296</v>
      </c>
      <c r="B309" s="78">
        <v>1.5</v>
      </c>
      <c r="C309" s="14"/>
      <c r="D309" s="57">
        <f>B309*C309</f>
        <v>0</v>
      </c>
    </row>
    <row r="310" spans="1:4" ht="25.5" customHeight="1" x14ac:dyDescent="0.2">
      <c r="A310" s="9" t="s">
        <v>129</v>
      </c>
      <c r="B310" s="15"/>
      <c r="C310" s="15"/>
      <c r="D310" s="88">
        <f>B310*C310</f>
        <v>0</v>
      </c>
    </row>
    <row r="311" spans="1:4" x14ac:dyDescent="0.2">
      <c r="A311" s="69"/>
      <c r="B311" s="82"/>
      <c r="C311" s="67" t="s">
        <v>110</v>
      </c>
      <c r="D311" s="98">
        <f>SUM(D308:D310)</f>
        <v>0</v>
      </c>
    </row>
    <row r="312" spans="1:4" ht="13.5" thickBot="1" x14ac:dyDescent="0.25">
      <c r="A312" s="69"/>
      <c r="B312" s="69"/>
      <c r="C312" s="69"/>
      <c r="D312" s="28"/>
    </row>
    <row r="313" spans="1:4" ht="14.25" thickTop="1" thickBot="1" x14ac:dyDescent="0.25">
      <c r="A313" s="69"/>
      <c r="B313" s="24"/>
      <c r="C313" s="30" t="s">
        <v>59</v>
      </c>
      <c r="D313" s="31">
        <f>D111+D143+D155+D288+D297+D302+D311</f>
        <v>0</v>
      </c>
    </row>
    <row r="314" spans="1:4" ht="13.5" thickTop="1" x14ac:dyDescent="0.2">
      <c r="A314" s="69"/>
      <c r="B314" s="69"/>
      <c r="C314" s="69"/>
      <c r="D314" s="29"/>
    </row>
    <row r="315" spans="1:4" x14ac:dyDescent="0.2">
      <c r="A315" s="38" t="s">
        <v>72</v>
      </c>
      <c r="B315" s="36"/>
      <c r="C315" s="36"/>
      <c r="D315" s="37"/>
    </row>
    <row r="316" spans="1:4" ht="51" customHeight="1" x14ac:dyDescent="0.2">
      <c r="A316" s="171" t="s">
        <v>173</v>
      </c>
      <c r="B316" s="171"/>
      <c r="C316" s="171"/>
      <c r="D316" s="171"/>
    </row>
    <row r="317" spans="1:4" x14ac:dyDescent="0.2">
      <c r="D317" s="41"/>
    </row>
    <row r="318" spans="1:4" ht="26.25" thickBot="1" x14ac:dyDescent="0.25">
      <c r="A318" s="49" t="s">
        <v>57</v>
      </c>
      <c r="B318" s="50"/>
      <c r="C318" s="51" t="s">
        <v>67</v>
      </c>
      <c r="D318" s="52" t="s">
        <v>77</v>
      </c>
    </row>
    <row r="319" spans="1:4" ht="27" customHeight="1" thickTop="1" x14ac:dyDescent="0.2">
      <c r="A319" s="179" t="s">
        <v>125</v>
      </c>
      <c r="B319" s="180"/>
      <c r="C319" s="103"/>
      <c r="D319" s="104">
        <f>C319*D313</f>
        <v>0</v>
      </c>
    </row>
    <row r="320" spans="1:4" ht="16.5" customHeight="1" x14ac:dyDescent="0.2">
      <c r="A320" s="169" t="s">
        <v>171</v>
      </c>
      <c r="B320" s="170"/>
      <c r="C320" s="105"/>
      <c r="D320" s="106">
        <f>C320*D313</f>
        <v>0</v>
      </c>
    </row>
    <row r="321" spans="1:4" ht="12.75" customHeight="1" x14ac:dyDescent="0.2">
      <c r="A321" s="164" t="s">
        <v>172</v>
      </c>
      <c r="B321" s="164"/>
      <c r="C321" s="107">
        <f>SUM(C319:C320)</f>
        <v>0</v>
      </c>
      <c r="D321" s="108">
        <f>SUM(D319:D320)</f>
        <v>0</v>
      </c>
    </row>
    <row r="322" spans="1:4" x14ac:dyDescent="0.2">
      <c r="A322" s="162"/>
      <c r="B322" s="162"/>
      <c r="C322" s="109"/>
      <c r="D322" s="29"/>
    </row>
    <row r="323" spans="1:4" x14ac:dyDescent="0.2">
      <c r="A323" s="162"/>
      <c r="B323" s="162"/>
      <c r="C323" s="109"/>
      <c r="D323" s="29"/>
    </row>
    <row r="324" spans="1:4" x14ac:dyDescent="0.2">
      <c r="A324" s="58"/>
      <c r="B324" s="58"/>
      <c r="C324" s="109"/>
      <c r="D324" s="29"/>
    </row>
    <row r="325" spans="1:4" x14ac:dyDescent="0.2">
      <c r="A325" s="69"/>
      <c r="B325" s="69"/>
      <c r="C325" s="69"/>
      <c r="D325" s="29"/>
    </row>
    <row r="326" spans="1:4" x14ac:dyDescent="0.2">
      <c r="A326" s="69"/>
      <c r="C326" s="30" t="s">
        <v>63</v>
      </c>
      <c r="D326" s="110">
        <f>D111</f>
        <v>0</v>
      </c>
    </row>
    <row r="327" spans="1:4" x14ac:dyDescent="0.2">
      <c r="A327" s="69"/>
      <c r="C327" s="30" t="s">
        <v>64</v>
      </c>
      <c r="D327" s="111">
        <f>D288</f>
        <v>0</v>
      </c>
    </row>
    <row r="328" spans="1:4" x14ac:dyDescent="0.2">
      <c r="A328" s="69"/>
      <c r="C328" s="30" t="s">
        <v>65</v>
      </c>
      <c r="D328" s="111">
        <f>D143</f>
        <v>0</v>
      </c>
    </row>
    <row r="329" spans="1:4" x14ac:dyDescent="0.2">
      <c r="A329" s="69"/>
      <c r="C329" s="30" t="s">
        <v>193</v>
      </c>
      <c r="D329" s="111">
        <f>D155</f>
        <v>0</v>
      </c>
    </row>
    <row r="330" spans="1:4" x14ac:dyDescent="0.2">
      <c r="A330" s="69"/>
      <c r="C330" s="30" t="s">
        <v>111</v>
      </c>
      <c r="D330" s="111">
        <f>D297</f>
        <v>0</v>
      </c>
    </row>
    <row r="331" spans="1:4" x14ac:dyDescent="0.2">
      <c r="A331" s="69"/>
      <c r="C331" s="30" t="s">
        <v>66</v>
      </c>
      <c r="D331" s="111">
        <f>D302</f>
        <v>0</v>
      </c>
    </row>
    <row r="332" spans="1:4" x14ac:dyDescent="0.2">
      <c r="A332" s="69"/>
      <c r="C332" s="30" t="s">
        <v>110</v>
      </c>
      <c r="D332" s="111">
        <f>D311</f>
        <v>0</v>
      </c>
    </row>
    <row r="333" spans="1:4" ht="13.5" thickBot="1" x14ac:dyDescent="0.25">
      <c r="A333" s="69"/>
      <c r="C333" s="30" t="s">
        <v>57</v>
      </c>
      <c r="D333" s="112">
        <f>D321</f>
        <v>0</v>
      </c>
    </row>
    <row r="334" spans="1:4" ht="13.5" thickTop="1" x14ac:dyDescent="0.2">
      <c r="A334" s="69"/>
      <c r="B334" s="69"/>
      <c r="C334" s="30" t="s">
        <v>60</v>
      </c>
      <c r="D334" s="32">
        <f>SUM(D326:D333)</f>
        <v>0</v>
      </c>
    </row>
    <row r="335" spans="1:4" x14ac:dyDescent="0.2">
      <c r="A335" s="69"/>
      <c r="B335" s="69"/>
      <c r="C335" s="69"/>
      <c r="D335" s="29"/>
    </row>
    <row r="336" spans="1:4" x14ac:dyDescent="0.2">
      <c r="A336" s="69"/>
      <c r="B336" s="69"/>
      <c r="C336" s="30" t="s">
        <v>61</v>
      </c>
      <c r="D336" s="60"/>
    </row>
    <row r="337" spans="1:4" ht="13.5" thickBot="1" x14ac:dyDescent="0.25">
      <c r="A337" s="69"/>
      <c r="B337" s="69"/>
      <c r="C337" s="69"/>
      <c r="D337" s="29"/>
    </row>
    <row r="338" spans="1:4" ht="14.25" thickTop="1" thickBot="1" x14ac:dyDescent="0.25">
      <c r="A338" s="69"/>
      <c r="B338" s="69"/>
      <c r="C338" s="30" t="s">
        <v>115</v>
      </c>
      <c r="D338" s="31" t="str">
        <f>IF(D336&gt;0,(D334-D332)/D336,"Enter Deck SF")</f>
        <v>Enter Deck SF</v>
      </c>
    </row>
    <row r="339" spans="1:4" ht="13.5" thickTop="1" x14ac:dyDescent="0.2">
      <c r="A339" s="69"/>
      <c r="B339" s="69"/>
      <c r="C339" s="69"/>
      <c r="D339" s="29"/>
    </row>
    <row r="340" spans="1:4" x14ac:dyDescent="0.2">
      <c r="A340" s="69"/>
      <c r="B340" s="69"/>
      <c r="C340" s="69"/>
      <c r="D340" s="29"/>
    </row>
    <row r="341" spans="1:4" x14ac:dyDescent="0.2">
      <c r="A341" s="163" t="s">
        <v>73</v>
      </c>
      <c r="B341" s="163"/>
      <c r="C341" s="43"/>
      <c r="D341" s="94"/>
    </row>
    <row r="342" spans="1:4" x14ac:dyDescent="0.2">
      <c r="A342" s="11"/>
    </row>
    <row r="343" spans="1:4" x14ac:dyDescent="0.2">
      <c r="A343" s="162" t="s">
        <v>126</v>
      </c>
      <c r="B343" s="162"/>
      <c r="C343" s="162"/>
      <c r="D343" s="162"/>
    </row>
    <row r="344" spans="1:4" x14ac:dyDescent="0.2">
      <c r="A344" s="69"/>
      <c r="B344" s="69"/>
      <c r="C344" s="69"/>
      <c r="D344" s="28"/>
    </row>
    <row r="345" spans="1:4" ht="26.25" thickBot="1" x14ac:dyDescent="0.25">
      <c r="A345" s="19" t="s">
        <v>37</v>
      </c>
      <c r="B345" s="20" t="s">
        <v>128</v>
      </c>
      <c r="C345" s="20" t="s">
        <v>52</v>
      </c>
      <c r="D345" s="21" t="s">
        <v>51</v>
      </c>
    </row>
    <row r="346" spans="1:4" ht="13.5" thickTop="1" x14ac:dyDescent="0.2">
      <c r="A346" s="8" t="s">
        <v>23</v>
      </c>
      <c r="B346" s="68">
        <v>135</v>
      </c>
      <c r="C346" s="14"/>
      <c r="D346" s="13">
        <f>B346*C346</f>
        <v>0</v>
      </c>
    </row>
    <row r="347" spans="1:4" x14ac:dyDescent="0.2">
      <c r="A347" s="8" t="s">
        <v>24</v>
      </c>
      <c r="B347" s="68">
        <v>145</v>
      </c>
      <c r="C347" s="14"/>
      <c r="D347" s="13">
        <f>B347*C347</f>
        <v>0</v>
      </c>
    </row>
    <row r="348" spans="1:4" x14ac:dyDescent="0.2">
      <c r="A348" s="8" t="s">
        <v>30</v>
      </c>
      <c r="B348" s="68"/>
      <c r="C348" s="68"/>
      <c r="D348" s="13"/>
    </row>
    <row r="349" spans="1:4" x14ac:dyDescent="0.2">
      <c r="A349" s="8" t="s">
        <v>41</v>
      </c>
      <c r="B349" s="68">
        <v>210</v>
      </c>
      <c r="C349" s="14"/>
      <c r="D349" s="13">
        <f>B349*C349</f>
        <v>0</v>
      </c>
    </row>
    <row r="350" spans="1:4" x14ac:dyDescent="0.2">
      <c r="A350" s="8" t="s">
        <v>42</v>
      </c>
      <c r="B350" s="68">
        <v>150</v>
      </c>
      <c r="C350" s="14"/>
      <c r="D350" s="13">
        <f>B350*C350</f>
        <v>0</v>
      </c>
    </row>
    <row r="351" spans="1:4" x14ac:dyDescent="0.2">
      <c r="A351" s="8"/>
      <c r="B351" s="68"/>
      <c r="C351" s="68"/>
      <c r="D351" s="13"/>
    </row>
    <row r="352" spans="1:4" x14ac:dyDescent="0.2">
      <c r="A352" s="8" t="s">
        <v>43</v>
      </c>
      <c r="B352" s="68">
        <v>215</v>
      </c>
      <c r="C352" s="14"/>
      <c r="D352" s="13">
        <f>B352*C352</f>
        <v>0</v>
      </c>
    </row>
    <row r="353" spans="1:4" x14ac:dyDescent="0.2">
      <c r="A353" s="8" t="s">
        <v>44</v>
      </c>
      <c r="B353" s="68">
        <v>195</v>
      </c>
      <c r="C353" s="14"/>
      <c r="D353" s="13">
        <f>B353*C353</f>
        <v>0</v>
      </c>
    </row>
    <row r="354" spans="1:4" x14ac:dyDescent="0.2">
      <c r="A354" s="8" t="s">
        <v>25</v>
      </c>
      <c r="B354" s="68">
        <v>110</v>
      </c>
      <c r="C354" s="14"/>
      <c r="D354" s="13">
        <f>B354*C354</f>
        <v>0</v>
      </c>
    </row>
    <row r="355" spans="1:4" x14ac:dyDescent="0.2">
      <c r="A355" s="8"/>
      <c r="B355" s="68"/>
      <c r="C355" s="68"/>
      <c r="D355" s="13"/>
    </row>
    <row r="356" spans="1:4" x14ac:dyDescent="0.2">
      <c r="A356" s="8" t="s">
        <v>38</v>
      </c>
      <c r="B356" s="68">
        <v>205</v>
      </c>
      <c r="C356" s="14"/>
      <c r="D356" s="13">
        <f>B356*C356</f>
        <v>0</v>
      </c>
    </row>
    <row r="357" spans="1:4" x14ac:dyDescent="0.2">
      <c r="A357" s="8" t="s">
        <v>39</v>
      </c>
      <c r="B357" s="68">
        <v>125</v>
      </c>
      <c r="C357" s="14"/>
      <c r="D357" s="13">
        <f>B357*C357</f>
        <v>0</v>
      </c>
    </row>
    <row r="358" spans="1:4" x14ac:dyDescent="0.2">
      <c r="A358" s="8"/>
      <c r="B358" s="68"/>
      <c r="C358" s="68"/>
      <c r="D358" s="13"/>
    </row>
    <row r="359" spans="1:4" x14ac:dyDescent="0.2">
      <c r="A359" s="8" t="s">
        <v>45</v>
      </c>
      <c r="B359" s="68">
        <v>225</v>
      </c>
      <c r="C359" s="14"/>
      <c r="D359" s="13">
        <f>B359*C359</f>
        <v>0</v>
      </c>
    </row>
    <row r="360" spans="1:4" x14ac:dyDescent="0.2">
      <c r="A360" s="8" t="s">
        <v>46</v>
      </c>
      <c r="B360" s="68">
        <v>165</v>
      </c>
      <c r="C360" s="14"/>
      <c r="D360" s="13">
        <f>B360*C360</f>
        <v>0</v>
      </c>
    </row>
    <row r="361" spans="1:4" x14ac:dyDescent="0.2">
      <c r="A361" s="8" t="s">
        <v>127</v>
      </c>
      <c r="B361" s="68">
        <v>220</v>
      </c>
      <c r="C361" s="14"/>
      <c r="D361" s="13">
        <f>B361*C361</f>
        <v>0</v>
      </c>
    </row>
    <row r="362" spans="1:4" x14ac:dyDescent="0.2">
      <c r="A362" s="8"/>
      <c r="B362" s="68"/>
      <c r="C362" s="68"/>
      <c r="D362" s="13"/>
    </row>
    <row r="363" spans="1:4" x14ac:dyDescent="0.2">
      <c r="A363" s="9" t="s">
        <v>109</v>
      </c>
      <c r="B363" s="83">
        <v>200</v>
      </c>
      <c r="C363" s="15"/>
      <c r="D363" s="16">
        <f>B363*C363</f>
        <v>0</v>
      </c>
    </row>
    <row r="364" spans="1:4" x14ac:dyDescent="0.2">
      <c r="A364" s="69"/>
    </row>
    <row r="367" spans="1:4" x14ac:dyDescent="0.2">
      <c r="A367" s="161" t="s">
        <v>74</v>
      </c>
      <c r="B367" s="161"/>
      <c r="C367" s="161"/>
      <c r="D367" s="161"/>
    </row>
    <row r="368" spans="1:4" ht="65.45" customHeight="1" x14ac:dyDescent="0.2">
      <c r="A368" s="168" t="s">
        <v>260</v>
      </c>
      <c r="B368" s="168"/>
      <c r="C368" s="168"/>
      <c r="D368" s="168"/>
    </row>
    <row r="369" spans="1:4" ht="12.75" customHeight="1" x14ac:dyDescent="0.2">
      <c r="A369" s="156" t="s">
        <v>301</v>
      </c>
      <c r="B369" s="156"/>
      <c r="C369" s="156"/>
      <c r="D369" s="156"/>
    </row>
    <row r="370" spans="1:4" ht="13.5" thickBot="1" x14ac:dyDescent="0.25">
      <c r="A370" s="44" t="s">
        <v>261</v>
      </c>
      <c r="B370" s="45"/>
      <c r="C370" s="46" t="s">
        <v>68</v>
      </c>
      <c r="D370" s="47" t="s">
        <v>69</v>
      </c>
    </row>
    <row r="371" spans="1:4" ht="16.5" thickTop="1" x14ac:dyDescent="0.2">
      <c r="A371" s="137" t="s">
        <v>252</v>
      </c>
      <c r="B371" s="138"/>
      <c r="C371" s="139"/>
      <c r="D371" s="140"/>
    </row>
    <row r="372" spans="1:4" x14ac:dyDescent="0.2">
      <c r="A372" s="54" t="s">
        <v>254</v>
      </c>
      <c r="C372" s="127">
        <v>140</v>
      </c>
      <c r="D372" s="128">
        <v>320</v>
      </c>
    </row>
    <row r="373" spans="1:4" x14ac:dyDescent="0.2">
      <c r="A373" s="59" t="s">
        <v>273</v>
      </c>
      <c r="C373" s="127">
        <v>180</v>
      </c>
      <c r="D373" s="128">
        <v>300</v>
      </c>
    </row>
    <row r="374" spans="1:4" ht="15.75" x14ac:dyDescent="0.2">
      <c r="A374" s="53" t="s">
        <v>253</v>
      </c>
      <c r="B374" s="43"/>
      <c r="C374" s="141"/>
      <c r="D374" s="129"/>
    </row>
    <row r="375" spans="1:4" x14ac:dyDescent="0.2">
      <c r="A375" s="41" t="s">
        <v>274</v>
      </c>
      <c r="C375" s="144">
        <v>110</v>
      </c>
      <c r="D375" s="145">
        <v>200</v>
      </c>
    </row>
    <row r="376" spans="1:4" x14ac:dyDescent="0.2">
      <c r="A376" s="54" t="s">
        <v>275</v>
      </c>
      <c r="C376" s="127">
        <v>190</v>
      </c>
      <c r="D376" s="128">
        <v>270</v>
      </c>
    </row>
    <row r="377" spans="1:4" x14ac:dyDescent="0.2">
      <c r="A377" s="54" t="s">
        <v>289</v>
      </c>
      <c r="B377" s="147"/>
      <c r="C377" s="127">
        <v>110</v>
      </c>
      <c r="D377" s="128">
        <v>230</v>
      </c>
    </row>
    <row r="378" spans="1:4" ht="15.75" x14ac:dyDescent="0.2">
      <c r="A378" s="54" t="s">
        <v>297</v>
      </c>
      <c r="C378" s="127">
        <v>200</v>
      </c>
      <c r="D378" s="128">
        <v>320</v>
      </c>
    </row>
    <row r="379" spans="1:4" ht="15.75" x14ac:dyDescent="0.2">
      <c r="A379" s="54" t="s">
        <v>298</v>
      </c>
      <c r="C379" s="127">
        <v>210</v>
      </c>
      <c r="D379" s="128">
        <v>330</v>
      </c>
    </row>
    <row r="380" spans="1:4" ht="28.5" x14ac:dyDescent="0.2">
      <c r="A380" s="152" t="s">
        <v>299</v>
      </c>
      <c r="C380" s="127">
        <v>220</v>
      </c>
      <c r="D380" s="128">
        <v>340</v>
      </c>
    </row>
    <row r="381" spans="1:4" x14ac:dyDescent="0.2">
      <c r="A381" s="153" t="s">
        <v>290</v>
      </c>
      <c r="C381" s="154" t="s">
        <v>255</v>
      </c>
      <c r="D381" s="155"/>
    </row>
    <row r="382" spans="1:4" x14ac:dyDescent="0.2">
      <c r="A382" s="54" t="s">
        <v>291</v>
      </c>
      <c r="C382" s="154" t="s">
        <v>255</v>
      </c>
      <c r="D382" s="155"/>
    </row>
    <row r="383" spans="1:4" x14ac:dyDescent="0.2">
      <c r="A383" s="53" t="s">
        <v>259</v>
      </c>
      <c r="B383" s="43"/>
      <c r="C383" s="141"/>
      <c r="D383" s="129"/>
    </row>
    <row r="384" spans="1:4" x14ac:dyDescent="0.2">
      <c r="A384" s="54" t="s">
        <v>70</v>
      </c>
      <c r="C384" s="127">
        <v>45</v>
      </c>
      <c r="D384" s="128">
        <v>90</v>
      </c>
    </row>
    <row r="385" spans="1:4" x14ac:dyDescent="0.2">
      <c r="A385" s="54" t="s">
        <v>78</v>
      </c>
      <c r="C385" s="154" t="s">
        <v>256</v>
      </c>
      <c r="D385" s="155"/>
    </row>
    <row r="386" spans="1:4" x14ac:dyDescent="0.2">
      <c r="A386" s="53" t="s">
        <v>79</v>
      </c>
      <c r="B386" s="142"/>
      <c r="C386" s="143"/>
      <c r="D386" s="130"/>
    </row>
    <row r="387" spans="1:4" x14ac:dyDescent="0.2">
      <c r="A387" s="59" t="s">
        <v>80</v>
      </c>
      <c r="C387" s="127">
        <v>165</v>
      </c>
      <c r="D387" s="128">
        <v>240</v>
      </c>
    </row>
    <row r="388" spans="1:4" x14ac:dyDescent="0.2">
      <c r="A388" s="133" t="s">
        <v>258</v>
      </c>
      <c r="B388" s="42"/>
      <c r="C388" s="131">
        <v>115</v>
      </c>
      <c r="D388" s="132">
        <v>215</v>
      </c>
    </row>
    <row r="389" spans="1:4" x14ac:dyDescent="0.2">
      <c r="A389" s="134"/>
      <c r="C389" s="127"/>
      <c r="D389" s="136"/>
    </row>
    <row r="390" spans="1:4" x14ac:dyDescent="0.2">
      <c r="A390" s="135" t="s">
        <v>300</v>
      </c>
      <c r="C390" s="127"/>
      <c r="D390" s="127"/>
    </row>
    <row r="391" spans="1:4" x14ac:dyDescent="0.2">
      <c r="A391" s="135" t="s">
        <v>257</v>
      </c>
      <c r="C391" s="127"/>
      <c r="D391" s="127"/>
    </row>
    <row r="392" spans="1:4" ht="13.5" thickBot="1" x14ac:dyDescent="0.25"/>
    <row r="393" spans="1:4" ht="27" thickTop="1" thickBot="1" x14ac:dyDescent="0.25">
      <c r="B393" s="30" t="s">
        <v>71</v>
      </c>
      <c r="C393" s="31" t="str">
        <f>D338</f>
        <v>Enter Deck SF</v>
      </c>
    </row>
    <row r="394" spans="1:4" ht="13.5" thickTop="1" x14ac:dyDescent="0.2"/>
  </sheetData>
  <customSheetViews>
    <customSheetView guid="{1CF1FF31-1A8E-4509-AD9C-6836A81CD7E1}" scale="115" zeroValues="0">
      <selection activeCell="E15" sqref="E15"/>
      <rowBreaks count="5" manualBreakCount="5">
        <brk id="54" max="16383" man="1"/>
        <brk id="95" max="16383" man="1"/>
        <brk id="151" max="16383" man="1"/>
        <brk id="208" max="16383" man="1"/>
        <brk id="255" max="3" man="1"/>
      </rowBreaks>
      <pageMargins left="0.7" right="0.7" top="0.75" bottom="0.75" header="0.3" footer="0.3"/>
      <pageSetup scale="90" orientation="portrait" r:id="rId1"/>
      <headerFooter alignWithMargins="0">
        <oddFooter>&amp;L&amp;D&amp;C&amp;F&amp;R&amp;P/&amp;N</oddFooter>
      </headerFooter>
    </customSheetView>
    <customSheetView guid="{CEEFD1EB-8D81-445A-B3E4-BD8272169FBB}" scale="115" showPageBreaks="1" zeroValues="0" printArea="1" topLeftCell="A144">
      <selection activeCell="A161" sqref="A161:B166"/>
      <rowBreaks count="5" manualBreakCount="5">
        <brk id="57" max="3" man="1"/>
        <brk id="110" max="3" man="1"/>
        <brk id="167" max="16383" man="1"/>
        <brk id="235" max="16383" man="1"/>
        <brk id="286" max="3" man="1"/>
      </rowBreaks>
      <pageMargins left="0.7" right="0.7" top="0.75" bottom="0.75" header="0.3" footer="0.3"/>
      <pageSetup scale="90" orientation="portrait" r:id="rId2"/>
      <headerFooter alignWithMargins="0">
        <oddFooter>&amp;L&amp;D&amp;C&amp;F&amp;R&amp;P/&amp;N</oddFooter>
      </headerFooter>
    </customSheetView>
  </customSheetViews>
  <mergeCells count="38">
    <mergeCell ref="A319:B319"/>
    <mergeCell ref="A221:D221"/>
    <mergeCell ref="A85:B86"/>
    <mergeCell ref="A88:B88"/>
    <mergeCell ref="A99:B99"/>
    <mergeCell ref="F128:F129"/>
    <mergeCell ref="A135:B136"/>
    <mergeCell ref="A110:A112"/>
    <mergeCell ref="A211:D211"/>
    <mergeCell ref="A205:D205"/>
    <mergeCell ref="A204:D204"/>
    <mergeCell ref="A181:C181"/>
    <mergeCell ref="A206:D206"/>
    <mergeCell ref="A1:D1"/>
    <mergeCell ref="A5:D5"/>
    <mergeCell ref="A203:B203"/>
    <mergeCell ref="A9:C9"/>
    <mergeCell ref="A24:B24"/>
    <mergeCell ref="A25:B25"/>
    <mergeCell ref="A77:B77"/>
    <mergeCell ref="A2:D2"/>
    <mergeCell ref="A27:C27"/>
    <mergeCell ref="C381:D381"/>
    <mergeCell ref="C382:D382"/>
    <mergeCell ref="C385:D385"/>
    <mergeCell ref="A369:D369"/>
    <mergeCell ref="A240:B240"/>
    <mergeCell ref="A248:A250"/>
    <mergeCell ref="A367:D367"/>
    <mergeCell ref="A343:D343"/>
    <mergeCell ref="A252:B252"/>
    <mergeCell ref="A341:B341"/>
    <mergeCell ref="A321:B323"/>
    <mergeCell ref="A275:B275"/>
    <mergeCell ref="A302:A304"/>
    <mergeCell ref="A368:D368"/>
    <mergeCell ref="A320:B320"/>
    <mergeCell ref="A316:D316"/>
  </mergeCells>
  <phoneticPr fontId="0" type="noConversion"/>
  <pageMargins left="0.7" right="0.7" top="0.75" bottom="0.75" header="0.3" footer="0.3"/>
  <pageSetup scale="79" orientation="portrait" r:id="rId3"/>
  <headerFooter alignWithMargins="0">
    <oddFooter>&amp;L&amp;D&amp;C&amp;F&amp;R&amp;P/&amp;N</oddFooter>
  </headerFooter>
  <rowBreaks count="7" manualBreakCount="7">
    <brk id="62" max="3" man="1"/>
    <brk id="113" max="3" man="1"/>
    <brk id="143" max="3" man="1"/>
    <brk id="208" max="3" man="1"/>
    <brk id="275" max="3" man="1"/>
    <brk id="288" max="3" man="1"/>
    <brk id="339" max="3" man="1"/>
  </rowBreaks>
  <ignoredErrors>
    <ignoredError sqref="D319:D334"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zoomScaleNormal="100" workbookViewId="0">
      <selection activeCell="A12" sqref="A12"/>
    </sheetView>
  </sheetViews>
  <sheetFormatPr defaultRowHeight="12.75" x14ac:dyDescent="0.2"/>
  <cols>
    <col min="1" max="1" width="15.28515625" customWidth="1"/>
    <col min="2" max="2" width="77" customWidth="1"/>
  </cols>
  <sheetData>
    <row r="1" spans="1:2" ht="13.5" thickBot="1" x14ac:dyDescent="0.25">
      <c r="A1" s="19" t="s">
        <v>86</v>
      </c>
      <c r="B1" s="61" t="s">
        <v>87</v>
      </c>
    </row>
    <row r="2" spans="1:2" ht="26.25" thickTop="1" x14ac:dyDescent="0.2">
      <c r="A2" s="126">
        <v>40526</v>
      </c>
      <c r="B2" s="62" t="s">
        <v>88</v>
      </c>
    </row>
    <row r="3" spans="1:2" x14ac:dyDescent="0.2">
      <c r="A3" s="126">
        <v>41212</v>
      </c>
      <c r="B3" t="s">
        <v>90</v>
      </c>
    </row>
    <row r="4" spans="1:2" x14ac:dyDescent="0.2">
      <c r="A4" s="126">
        <v>41436</v>
      </c>
      <c r="B4" t="s">
        <v>91</v>
      </c>
    </row>
    <row r="5" spans="1:2" x14ac:dyDescent="0.2">
      <c r="A5" s="126">
        <v>41638</v>
      </c>
      <c r="B5" s="66" t="s">
        <v>107</v>
      </c>
    </row>
    <row r="6" spans="1:2" x14ac:dyDescent="0.2">
      <c r="A6" s="126">
        <v>42003</v>
      </c>
      <c r="B6" s="66" t="s">
        <v>175</v>
      </c>
    </row>
    <row r="7" spans="1:2" x14ac:dyDescent="0.2">
      <c r="A7" s="126">
        <v>42370</v>
      </c>
      <c r="B7" t="s">
        <v>174</v>
      </c>
    </row>
    <row r="8" spans="1:2" x14ac:dyDescent="0.2">
      <c r="A8" s="126">
        <v>42675</v>
      </c>
      <c r="B8" s="66" t="s">
        <v>194</v>
      </c>
    </row>
    <row r="9" spans="1:2" x14ac:dyDescent="0.2">
      <c r="A9" s="126">
        <v>44136</v>
      </c>
      <c r="B9" s="66" t="s">
        <v>216</v>
      </c>
    </row>
    <row r="10" spans="1:2" x14ac:dyDescent="0.2">
      <c r="A10" s="126">
        <v>44501</v>
      </c>
      <c r="B10" s="125" t="s">
        <v>251</v>
      </c>
    </row>
    <row r="11" spans="1:2" x14ac:dyDescent="0.2">
      <c r="A11" s="146">
        <v>45617</v>
      </c>
      <c r="B11" s="66" t="s">
        <v>276</v>
      </c>
    </row>
  </sheetData>
  <customSheetViews>
    <customSheetView guid="{1CF1FF31-1A8E-4509-AD9C-6836A81CD7E1}">
      <selection activeCell="B8" sqref="B8"/>
      <pageMargins left="0.7" right="0.7" top="0.75" bottom="0.75" header="0.3" footer="0.3"/>
      <pageSetup orientation="portrait" r:id="rId1"/>
    </customSheetView>
    <customSheetView guid="{CEEFD1EB-8D81-445A-B3E4-BD8272169FBB}">
      <selection activeCell="B6" sqref="B6"/>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5302161e-9a61-46c1-8f64-d15c3545e8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718233AFD7274788CEBEA845DD35E4" ma:contentTypeVersion="2" ma:contentTypeDescription="Create a new document." ma:contentTypeScope="" ma:versionID="e6dd57d14f5b474af6d7116206143155">
  <xsd:schema xmlns:xsd="http://www.w3.org/2001/XMLSchema" xmlns:p="http://schemas.microsoft.com/office/2006/metadata/properties" xmlns:ns2="5302161e-9a61-46c1-8f64-d15c3545e862" targetNamespace="http://schemas.microsoft.com/office/2006/metadata/properties" ma:root="true" ma:fieldsID="1090c30e66a6afe3cddae73e12a920cf" ns2:_="">
    <xsd:import namespace="5302161e-9a61-46c1-8f64-d15c3545e86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5302161e-9a61-46c1-8f64-d15c3545e862" elementFormDefault="qualified">
    <xsd:import namespace="http://schemas.microsoft.com/office/2006/documentManagement/types"/>
    <xsd:element name="Description0" ma:index="8" nillable="true" ma:displayName="Description" ma:default=""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07D0D03-29A8-4EC7-986F-C62C269EBD34}">
  <ds:schemaRefs>
    <ds:schemaRef ds:uri="http://schemas.microsoft.com/sharepoint/v3/contenttype/forms"/>
  </ds:schemaRefs>
</ds:datastoreItem>
</file>

<file path=customXml/itemProps2.xml><?xml version="1.0" encoding="utf-8"?>
<ds:datastoreItem xmlns:ds="http://schemas.openxmlformats.org/officeDocument/2006/customXml" ds:itemID="{A2E0B3A1-D6E7-4937-A350-D10EB0763A5C}">
  <ds:schemaRefs>
    <ds:schemaRef ds:uri="http://purl.org/dc/terms/"/>
    <ds:schemaRef ds:uri="http://schemas.microsoft.com/office/2006/documentManagement/types"/>
    <ds:schemaRef ds:uri="5302161e-9a61-46c1-8f64-d15c3545e862"/>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B1C6F7CB-0513-40FC-9E72-9E346D284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161e-9a61-46c1-8f64-d15c3545e86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BDR Cost Estimate</vt:lpstr>
      <vt:lpstr>Revision Log</vt:lpstr>
      <vt:lpstr>'BDR Cost Estimate'!Print_Area</vt:lpstr>
      <vt:lpstr>Instructions!Print_Area</vt:lpstr>
    </vt:vector>
  </TitlesOfParts>
  <Company>FDOT Structures Design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BDR Cost Estimate</dc:title>
  <dc:creator>Andre Pavlov</dc:creator>
  <dc:description>Version 1.0</dc:description>
  <cp:lastModifiedBy>Goldsberry, Ben</cp:lastModifiedBy>
  <cp:revision>1</cp:revision>
  <cp:lastPrinted>2024-11-20T19:22:07Z</cp:lastPrinted>
  <dcterms:created xsi:type="dcterms:W3CDTF">2002-10-25T14:16:07Z</dcterms:created>
  <dcterms:modified xsi:type="dcterms:W3CDTF">2024-11-21T18:43:40Z</dcterms:modified>
  <cp:category>Design Aids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Not Started</vt:lpwstr>
  </property>
</Properties>
</file>