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231"/>
  <workbookPr showInkAnnotation="0"/>
  <mc:AlternateContent xmlns:mc="http://schemas.openxmlformats.org/markup-compatibility/2006">
    <mc:Choice Requires="x15">
      <x15ac:absPath xmlns:x15ac="http://schemas.microsoft.com/office/spreadsheetml/2010/11/ac" url="https://fldot-my.sharepoint.com/personal/ben_goldsberry_dot_state_fl_us/Documents/2021StructuresManual/BDR Spreadsheet/"/>
    </mc:Choice>
  </mc:AlternateContent>
  <xr:revisionPtr revIDLastSave="79" documentId="13_ncr:1_{E77395F6-EF73-4186-BB1F-353AEA14DEEF}" xr6:coauthVersionLast="45" xr6:coauthVersionMax="45" xr10:uidLastSave="{B68F1B50-E894-42C7-B1F1-DE0B03C5986D}"/>
  <bookViews>
    <workbookView xWindow="28680" yWindow="-120" windowWidth="29040" windowHeight="15840" activeTab="1" xr2:uid="{00000000-000D-0000-FFFF-FFFF00000000}"/>
  </bookViews>
  <sheets>
    <sheet name="Instructions" sheetId="1" r:id="rId1"/>
    <sheet name="BDR Cost Estimate" sheetId="2" r:id="rId2"/>
    <sheet name="Revision Log" sheetId="3" r:id="rId3"/>
  </sheets>
  <definedNames>
    <definedName name="_xlnm.Print_Area" localSheetId="1">'BDR Cost Estimate'!$A$1:$D$371</definedName>
    <definedName name="_xlnm.Print_Area" localSheetId="0">Instructions!$A$1:$J$52</definedName>
    <definedName name="Z_1CF1FF31_1A8E_4509_AD9C_6836A81CD7E1_.wvu.PrintArea" localSheetId="1" hidden="1">'BDR Cost Estimate'!$A$1:$D$371</definedName>
    <definedName name="Z_1CF1FF31_1A8E_4509_AD9C_6836A81CD7E1_.wvu.PrintArea" localSheetId="0" hidden="1">Instructions!$A$1:$J$52</definedName>
    <definedName name="Z_CEEFD1EB_8D81_445A_B3E4_BD8272169FBB_.wvu.PrintArea" localSheetId="1" hidden="1">'BDR Cost Estimate'!$A$1:$D$371</definedName>
    <definedName name="Z_CEEFD1EB_8D81_445A_B3E4_BD8272169FBB_.wvu.PrintArea" localSheetId="0" hidden="1">Instructions!$A$1:$J$52</definedName>
  </definedNames>
  <calcPr calcId="191029"/>
  <customWorkbookViews>
    <customWorkbookView name="st986kd - Personal View" guid="{1CF1FF31-1A8E-4509-AD9C-6836A81CD7E1}" mergeInterval="0" personalView="1" maximized="1" xWindow="1" yWindow="1" windowWidth="1280" windowHeight="791" activeSheetId="2" showComments="commIndAndComment"/>
    <customWorkbookView name="st986cn - Personal View" guid="{CEEFD1EB-8D81-445A-B3E4-BD8272169FBB}" mergeInterval="0" personalView="1" maximized="1" xWindow="-8" yWindow="-8" windowWidth="1296" windowHeight="1000"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72" i="2" l="1"/>
  <c r="D273" i="2"/>
  <c r="D259" i="2"/>
  <c r="D249" i="2"/>
  <c r="D243" i="2"/>
  <c r="D239" i="2"/>
  <c r="D234" i="2"/>
  <c r="D226" i="2"/>
  <c r="D222" i="2"/>
  <c r="D145" i="2"/>
  <c r="D142" i="2"/>
  <c r="D99" i="2"/>
  <c r="D87" i="2"/>
  <c r="D193" i="2"/>
  <c r="D178" i="2"/>
  <c r="D171" i="2"/>
  <c r="D163" i="2"/>
  <c r="D157" i="2"/>
  <c r="D143" i="2"/>
  <c r="D97" i="2"/>
  <c r="D75" i="2"/>
  <c r="D70" i="2"/>
  <c r="D44" i="2"/>
  <c r="D38" i="2"/>
  <c r="D146" i="2" l="1"/>
  <c r="D148" i="2" s="1"/>
  <c r="D240" i="2"/>
  <c r="D225" i="2"/>
  <c r="D100" i="2"/>
  <c r="D74" i="2"/>
  <c r="D73" i="2"/>
  <c r="D72" i="2"/>
  <c r="D71" i="2"/>
  <c r="D69" i="2"/>
  <c r="D76" i="2" l="1"/>
  <c r="D274" i="2"/>
  <c r="D275" i="2" s="1"/>
  <c r="D236" i="2"/>
  <c r="D235" i="2"/>
  <c r="D207" i="2"/>
  <c r="D125" i="2"/>
  <c r="D124" i="2"/>
  <c r="D114" i="2"/>
  <c r="D307" i="2" l="1"/>
  <c r="D251" i="2"/>
  <c r="D250" i="2"/>
  <c r="D247" i="2"/>
  <c r="D221" i="2"/>
  <c r="D122" i="2"/>
  <c r="D96" i="2" l="1"/>
  <c r="D22" i="2"/>
  <c r="D21" i="2"/>
  <c r="D20" i="2"/>
  <c r="D19" i="2"/>
  <c r="D18" i="2"/>
  <c r="D17" i="2"/>
  <c r="D325" i="2"/>
  <c r="C299" i="2"/>
  <c r="D208" i="2"/>
  <c r="D205" i="2"/>
  <c r="D204" i="2"/>
  <c r="D203" i="2"/>
  <c r="D257" i="2"/>
  <c r="D288" i="2"/>
  <c r="D232" i="2"/>
  <c r="D233" i="2"/>
  <c r="D237" i="2"/>
  <c r="D238" i="2"/>
  <c r="D80" i="2"/>
  <c r="D81" i="2" s="1"/>
  <c r="D339" i="2"/>
  <c r="D287" i="2"/>
  <c r="D286" i="2"/>
  <c r="D246" i="2"/>
  <c r="D224" i="2"/>
  <c r="D223" i="2"/>
  <c r="D227" i="2"/>
  <c r="D120" i="2"/>
  <c r="D117" i="2"/>
  <c r="D118" i="2"/>
  <c r="D119" i="2"/>
  <c r="D115" i="2"/>
  <c r="D113" i="2"/>
  <c r="D133" i="2"/>
  <c r="D134" i="2" s="1"/>
  <c r="D127" i="2"/>
  <c r="D126" i="2"/>
  <c r="D98" i="2"/>
  <c r="D101" i="2"/>
  <c r="D31" i="2"/>
  <c r="D11" i="2"/>
  <c r="D12" i="2"/>
  <c r="D13" i="2"/>
  <c r="D14" i="2"/>
  <c r="D15" i="2"/>
  <c r="D16" i="2"/>
  <c r="D23" i="2"/>
  <c r="D29" i="2"/>
  <c r="D30" i="2"/>
  <c r="D32" i="2"/>
  <c r="D33" i="2"/>
  <c r="D34" i="2"/>
  <c r="D39" i="2"/>
  <c r="D40" i="2"/>
  <c r="D41" i="2"/>
  <c r="D42" i="2"/>
  <c r="D43" i="2"/>
  <c r="D46" i="2"/>
  <c r="D47" i="2"/>
  <c r="D48" i="2"/>
  <c r="D49" i="2"/>
  <c r="D50" i="2"/>
  <c r="D51" i="2"/>
  <c r="D52" i="2"/>
  <c r="D54" i="2"/>
  <c r="D55" i="2"/>
  <c r="D56" i="2"/>
  <c r="D57" i="2"/>
  <c r="D58" i="2"/>
  <c r="D59" i="2"/>
  <c r="D60" i="2"/>
  <c r="D110" i="2"/>
  <c r="D111" i="2"/>
  <c r="D85" i="2"/>
  <c r="D86" i="2"/>
  <c r="D88" i="2"/>
  <c r="D89" i="2"/>
  <c r="D95" i="2"/>
  <c r="D154" i="2"/>
  <c r="D156" i="2"/>
  <c r="D158" i="2"/>
  <c r="D159" i="2"/>
  <c r="D160" i="2"/>
  <c r="D161" i="2"/>
  <c r="D162" i="2"/>
  <c r="D164" i="2"/>
  <c r="D169" i="2"/>
  <c r="D170" i="2"/>
  <c r="D172" i="2"/>
  <c r="D176" i="2"/>
  <c r="D177" i="2"/>
  <c r="D179" i="2"/>
  <c r="D180" i="2"/>
  <c r="D181" i="2"/>
  <c r="D182" i="2"/>
  <c r="D183" i="2"/>
  <c r="D184" i="2"/>
  <c r="D185" i="2"/>
  <c r="D186" i="2"/>
  <c r="D187" i="2"/>
  <c r="D188" i="2"/>
  <c r="D189" i="2"/>
  <c r="D190" i="2"/>
  <c r="D191" i="2"/>
  <c r="D192" i="2"/>
  <c r="D194" i="2"/>
  <c r="D213" i="2"/>
  <c r="D214" i="2"/>
  <c r="D215" i="2"/>
  <c r="D220" i="2"/>
  <c r="D242" i="2"/>
  <c r="D244" i="2"/>
  <c r="D245" i="2"/>
  <c r="D248" i="2"/>
  <c r="D252" i="2"/>
  <c r="D258" i="2"/>
  <c r="D260" i="2"/>
  <c r="D261" i="2"/>
  <c r="D262" i="2"/>
  <c r="D263" i="2"/>
  <c r="D279" i="2"/>
  <c r="D324" i="2"/>
  <c r="D327" i="2"/>
  <c r="D328" i="2"/>
  <c r="D330" i="2"/>
  <c r="D331" i="2"/>
  <c r="D332" i="2"/>
  <c r="D334" i="2"/>
  <c r="D335" i="2"/>
  <c r="D337" i="2"/>
  <c r="D338" i="2"/>
  <c r="D341" i="2"/>
  <c r="D316" i="2"/>
  <c r="C370" i="2" s="1"/>
  <c r="D253" i="2" l="1"/>
  <c r="D128" i="2"/>
  <c r="D136" i="2" s="1"/>
  <c r="D306" i="2" s="1"/>
  <c r="D195" i="2"/>
  <c r="D165" i="2"/>
  <c r="D61" i="2"/>
  <c r="D24" i="2"/>
  <c r="D228" i="2"/>
  <c r="D35" i="2"/>
  <c r="D264" i="2"/>
  <c r="D102" i="2"/>
  <c r="D90" i="2"/>
  <c r="D209" i="2"/>
  <c r="D216" i="2"/>
  <c r="D289" i="2"/>
  <c r="D310" i="2" s="1"/>
  <c r="D280" i="2"/>
  <c r="D309" i="2" s="1"/>
  <c r="D308" i="2"/>
  <c r="D104" i="2" l="1"/>
  <c r="D304" i="2" s="1"/>
  <c r="D266" i="2" l="1"/>
  <c r="D291" i="2" l="1"/>
  <c r="D305" i="2"/>
  <c r="D298" i="2" l="1"/>
  <c r="D297" i="2"/>
  <c r="D299" i="2" l="1"/>
  <c r="D311" i="2" s="1"/>
  <c r="D312" i="2" s="1"/>
</calcChain>
</file>

<file path=xl/sharedStrings.xml><?xml version="1.0" encoding="utf-8"?>
<sst xmlns="http://schemas.openxmlformats.org/spreadsheetml/2006/main" count="425" uniqueCount="287">
  <si>
    <t>Cost</t>
  </si>
  <si>
    <t>20" Pipe Pile</t>
  </si>
  <si>
    <t>24" Pipe Pile</t>
  </si>
  <si>
    <t>30" Pipe Pile</t>
  </si>
  <si>
    <t xml:space="preserve"> 4 ft</t>
  </si>
  <si>
    <t xml:space="preserve"> 5 ft</t>
  </si>
  <si>
    <t xml:space="preserve"> 6 ft</t>
  </si>
  <si>
    <t xml:space="preserve"> 8 ft</t>
  </si>
  <si>
    <t xml:space="preserve"> 9 ft</t>
  </si>
  <si>
    <t xml:space="preserve">        1-  250</t>
  </si>
  <si>
    <t xml:space="preserve">    251-  500</t>
  </si>
  <si>
    <t xml:space="preserve">    501-  750</t>
  </si>
  <si>
    <t xml:space="preserve">    751-1000</t>
  </si>
  <si>
    <t xml:space="preserve">  1001-1250</t>
  </si>
  <si>
    <t xml:space="preserve">  1251-1500</t>
  </si>
  <si>
    <t xml:space="preserve">  1501-1750</t>
  </si>
  <si>
    <t xml:space="preserve">  1751-2000</t>
  </si>
  <si>
    <t xml:space="preserve">      &gt;2000</t>
  </si>
  <si>
    <t>Box Girder Concrete, Straight</t>
  </si>
  <si>
    <t>Box Girder Concrete, Curved</t>
  </si>
  <si>
    <t>Concrete Cost by Deck Area</t>
  </si>
  <si>
    <t>Type</t>
  </si>
  <si>
    <t>Strip Seal</t>
  </si>
  <si>
    <t>Finger Joint &lt;6"</t>
  </si>
  <si>
    <t>Finger Joint &gt;6"</t>
  </si>
  <si>
    <t>Modular 6"</t>
  </si>
  <si>
    <t>Modular 8"</t>
  </si>
  <si>
    <t>Modular 12"</t>
  </si>
  <si>
    <t>Permanent</t>
  </si>
  <si>
    <t>Temporary</t>
  </si>
  <si>
    <t>Pile Abutments</t>
  </si>
  <si>
    <t>Pile Bents</t>
  </si>
  <si>
    <t>Bascule Piers</t>
  </si>
  <si>
    <t>Quantity</t>
  </si>
  <si>
    <t xml:space="preserve">Size of Piling </t>
  </si>
  <si>
    <t xml:space="preserve"> 7 ft </t>
  </si>
  <si>
    <t>2.  Steel Piling, (furnished and installed)</t>
  </si>
  <si>
    <t>Cost per Cubic Foot</t>
  </si>
  <si>
    <t xml:space="preserve">          </t>
  </si>
  <si>
    <t>Cost per Pound</t>
  </si>
  <si>
    <t>Neoprene Bearing Pads</t>
  </si>
  <si>
    <t>Cost per Each</t>
  </si>
  <si>
    <t>2.  Bridge Girders</t>
  </si>
  <si>
    <t>Cost per Cubic Yard</t>
  </si>
  <si>
    <t>3.  Cast-in-Place Superstructure Concrete</t>
  </si>
  <si>
    <t>Location</t>
  </si>
  <si>
    <t>Standard Deck Slabs</t>
  </si>
  <si>
    <t>Isotropic Deck Slabs</t>
  </si>
  <si>
    <t xml:space="preserve">Cost per Pound </t>
  </si>
  <si>
    <t>Single Column Piers &gt;25'</t>
  </si>
  <si>
    <t>Single Column Piers &lt;25'</t>
  </si>
  <si>
    <t>Multiple Column Piers &gt;25'</t>
  </si>
  <si>
    <t>Multiple Column Piers &lt;25'</t>
  </si>
  <si>
    <t>Concrete Box Girders, Pier Seg</t>
  </si>
  <si>
    <t>Concrete Box Girders, Typ. Seg</t>
  </si>
  <si>
    <t>Cost per Lin. Foot</t>
  </si>
  <si>
    <t>Cost per Sq. Foot</t>
  </si>
  <si>
    <t>&gt; 500,000 SF</t>
  </si>
  <si>
    <r>
      <t>&lt;</t>
    </r>
    <r>
      <rPr>
        <sz val="10"/>
        <rFont val="Times New Roman"/>
        <family val="1"/>
      </rPr>
      <t xml:space="preserve"> 300,000 SF</t>
    </r>
  </si>
  <si>
    <t>Tot. Pounds</t>
  </si>
  <si>
    <t>Cubic Yds.</t>
  </si>
  <si>
    <t>Subtotal</t>
  </si>
  <si>
    <t>Bridge Development Report Cost Estimating</t>
  </si>
  <si>
    <t>1.  Prestressed Concrete Piling, (furnished and installed)</t>
  </si>
  <si>
    <t>4.  Concrete for Precast Segmental Box Girders, Cantilever Construction</t>
  </si>
  <si>
    <t>Conditional Variables</t>
  </si>
  <si>
    <t>Utilizing the cost provided herein, develop the cost estimate for each bridge type under consideration.</t>
  </si>
  <si>
    <t>Unadjusted Total</t>
  </si>
  <si>
    <t>Total Cost</t>
  </si>
  <si>
    <t>Total Square Feet of Deck</t>
  </si>
  <si>
    <t>Step One: Estimate Component Items</t>
  </si>
  <si>
    <t>Substructure Subtotal</t>
  </si>
  <si>
    <t>Superstructure Subtotal</t>
  </si>
  <si>
    <t>Walls Subtotal</t>
  </si>
  <si>
    <t>Detour Bridge Subtotal</t>
  </si>
  <si>
    <t xml:space="preserve">% Increase/
Decrease </t>
  </si>
  <si>
    <t xml:space="preserve"> Bridge Superstructure Type</t>
  </si>
  <si>
    <t>Total Cost per Square Foot</t>
  </si>
  <si>
    <t>Low</t>
  </si>
  <si>
    <t>High</t>
  </si>
  <si>
    <t>Movable Bridge - Bascule Spans &amp; Piers</t>
  </si>
  <si>
    <t>Typical</t>
  </si>
  <si>
    <t>Estimated Cost per Square Foot</t>
  </si>
  <si>
    <t>Step Two: Estimate Conditional Variables and Cost per Square Foot</t>
  </si>
  <si>
    <t>Design Aid for Determination of Reinforcing Steel</t>
  </si>
  <si>
    <t>Step Three: Cost Estimate Comparison to Historical Bridge Cost</t>
  </si>
  <si>
    <t>A.   Bridge Substructure</t>
  </si>
  <si>
    <t>A.   Bridge Substructure (continued)</t>
  </si>
  <si>
    <t>Cost (+/-)</t>
  </si>
  <si>
    <t>Short Span Bridges:</t>
  </si>
  <si>
    <t>Medium Span Bridges:</t>
  </si>
  <si>
    <t>Segmental Concrete Box Girders - Cantilever Construction</t>
  </si>
  <si>
    <t>Demolition Costs:</t>
  </si>
  <si>
    <t>Bascule</t>
  </si>
  <si>
    <t>Project Type</t>
  </si>
  <si>
    <t>Widening (Construction Only)</t>
  </si>
  <si>
    <t xml:space="preserve">      Span range from 150' to 280'</t>
  </si>
  <si>
    <t>Precast Deck Overlay Concrete Class IV</t>
  </si>
  <si>
    <t>Pedestrian/Bicycle Railings:</t>
  </si>
  <si>
    <t xml:space="preserve">      Span range from 150' to 280' (for curvature, add 15% premium)</t>
  </si>
  <si>
    <r>
      <t xml:space="preserve">&gt; 300,000 SF AND </t>
    </r>
    <r>
      <rPr>
        <u/>
        <sz val="10"/>
        <rFont val="Times New Roman"/>
        <family val="1"/>
      </rPr>
      <t>&lt;</t>
    </r>
    <r>
      <rPr>
        <sz val="10"/>
        <rFont val="Times New Roman"/>
        <family val="1"/>
      </rPr>
      <t xml:space="preserve"> 500,000 SF</t>
    </r>
  </si>
  <si>
    <t>14 x 73 H Section</t>
  </si>
  <si>
    <t>14 x 89 H Section</t>
  </si>
  <si>
    <t>The final step is a comparison of the cost estimate by comparison with historic bridge cost based on a cost per square foot.  These total cost numbers are calculated exclusively for the bridge cost as defined in the General Section of this chapter.  Price computed by Steps 1 and 2 should be generally within the range of  cost as supplied herein. If the cost falls outside the provided range, good justification must be provided.</t>
  </si>
  <si>
    <t>Prorate the cost provided herein based on area and depth of water.  A cofferdam footing having the following attributes cost $600,000: Area 63 ft x 37.25 ft; Depth of seal 5 ft; Depth of water over footing 16 ft</t>
  </si>
  <si>
    <t>Cofferdam Footing</t>
  </si>
  <si>
    <t>Cost per Footing</t>
  </si>
  <si>
    <t>Date</t>
  </si>
  <si>
    <t>Description of Changes</t>
  </si>
  <si>
    <t>Updates were made to pay items to match the 2011 Structures Manual, Various formatting revisions made and calculation errors found during QC were revised.</t>
  </si>
  <si>
    <t xml:space="preserve"> 7 ft</t>
  </si>
  <si>
    <t xml:space="preserve"> 8 ft </t>
  </si>
  <si>
    <t>Multirotational Bearings (Capacity in kips)</t>
  </si>
  <si>
    <t xml:space="preserve"> 9 ft </t>
  </si>
  <si>
    <t>Updates were made to pay items to match the 2013 Structures Manual.</t>
  </si>
  <si>
    <t>Added type II beam</t>
  </si>
  <si>
    <t>18" Pipe Pile</t>
  </si>
  <si>
    <t>Traffic Railings with Junction Slabs</t>
  </si>
  <si>
    <t>Noise Wall</t>
  </si>
  <si>
    <t>MSE Walls</t>
  </si>
  <si>
    <t>1.  Bearing Type</t>
  </si>
  <si>
    <t>Prestressed Concrete Girders and Slabs</t>
  </si>
  <si>
    <t>AASHTO Type II Beam</t>
  </si>
  <si>
    <t>32" Vertical Face</t>
  </si>
  <si>
    <t>42" Vertical Face</t>
  </si>
  <si>
    <t>Thrie Beam Retrofit</t>
  </si>
  <si>
    <t>Thrie Beam Panel Retrofit</t>
  </si>
  <si>
    <t>Vertical Face Retrofit</t>
  </si>
  <si>
    <t>2.  Detour Bridges</t>
  </si>
  <si>
    <t>1.  Bridge Deck Grooving and Planing</t>
  </si>
  <si>
    <t>Cost per Sq. Yard</t>
  </si>
  <si>
    <t>Updates were made to pay items to match the 2014 Structures Manual.</t>
  </si>
  <si>
    <t>3.  Approach Slab</t>
  </si>
  <si>
    <t>Approach Slab</t>
  </si>
  <si>
    <t>Approach Slab Subtotal</t>
  </si>
  <si>
    <t>Grooving and Planing Subtotal</t>
  </si>
  <si>
    <t>B.  Walls</t>
  </si>
  <si>
    <t>1. Retaining Walls</t>
  </si>
  <si>
    <t>2.  Noise Wall</t>
  </si>
  <si>
    <t>Cost per Square Foot (not including Approach Slab)</t>
  </si>
  <si>
    <t>Sheet Pile Walls, Prestressed Concrete</t>
  </si>
  <si>
    <t>Sheet Pile Walls, Steel</t>
  </si>
  <si>
    <t>10" x 30"</t>
  </si>
  <si>
    <t>12" x 30"</t>
  </si>
  <si>
    <t>Permanent Cantilever Wall</t>
  </si>
  <si>
    <t>Temporary Cantilever Wall</t>
  </si>
  <si>
    <t>5.  Reinforcing and Post-Tensioning Steel</t>
  </si>
  <si>
    <t>6.   Railings and Barriers</t>
  </si>
  <si>
    <t>7.   Expansion Joints</t>
  </si>
  <si>
    <t>Approach Slab Material</t>
  </si>
  <si>
    <t>Cost per Unit</t>
  </si>
  <si>
    <t>Reinforcing Steel (per Pound)</t>
  </si>
  <si>
    <t xml:space="preserve">Cast-in-Place Concrete (per Sq. Yard) </t>
  </si>
  <si>
    <t>For construction over open water, floodplains that flood frequently or other similar areas, increase cost by 3 %.</t>
  </si>
  <si>
    <t>In the absence of better information, use the following quantities of reinforcing steel pounds per cubic yard of concrete.</t>
  </si>
  <si>
    <t>C.I.P. Flat Slabs @ 30ft &amp; 15" Deep</t>
  </si>
  <si>
    <t>Pounds of Steel per Cubic Yard</t>
  </si>
  <si>
    <t>Railing Type per Superstructure Section 6
(per Lin. Foot)</t>
  </si>
  <si>
    <t>Poured Joint With Backer Rod</t>
  </si>
  <si>
    <t>Structural Steel (includes coating costs)</t>
  </si>
  <si>
    <t>18" w/CFRP or Stainless Steel Strand (Driven Battered)</t>
  </si>
  <si>
    <t>18" w/CFRP or Stainless Steel Strand (Driven Plumb or 1" Batter)</t>
  </si>
  <si>
    <t>24" w/CFRP or Stainless Steel Strand (Driven Plumb or 1" Batter)</t>
  </si>
  <si>
    <t>24" w/CFRP or Stainless Steel Strand (Driven Battered)</t>
  </si>
  <si>
    <t>30" w/CFRP or Stainless Steel Strand (Driven Plumb or 1" Batter)</t>
  </si>
  <si>
    <t>30" w/CFRP or Stainless Steel Strand (Driven Battered)</t>
  </si>
  <si>
    <t>Cost per Lin. Foot ¹</t>
  </si>
  <si>
    <t xml:space="preserve">Carbon Reinforcing Steel </t>
  </si>
  <si>
    <t xml:space="preserve">Low-Carbon Chromium Reinforcing Steel </t>
  </si>
  <si>
    <t xml:space="preserve">Stainless Reinforcing Steel </t>
  </si>
  <si>
    <t>Soil Nail Wall with Permanent Facing</t>
  </si>
  <si>
    <t xml:space="preserve">Florida U-Beam; 54" </t>
  </si>
  <si>
    <t xml:space="preserve">Florida U-Beam; 63" </t>
  </si>
  <si>
    <t xml:space="preserve">Florida U-Beam; 72" </t>
  </si>
  <si>
    <t>Florida-I Beam; 36</t>
  </si>
  <si>
    <t>Florida-I Beam; 45</t>
  </si>
  <si>
    <t>Florida-I Beam; 54</t>
  </si>
  <si>
    <t>Florida-I Beam; 63</t>
  </si>
  <si>
    <t>Florida-I Beam; 72</t>
  </si>
  <si>
    <t>Florida-I Beam; 78</t>
  </si>
  <si>
    <t>Florida-I Beam; 84</t>
  </si>
  <si>
    <t>Florida-I Beam; 96</t>
  </si>
  <si>
    <t>Panel/Picket Railing (42") steel (Type 1 &amp; 2)</t>
  </si>
  <si>
    <t>Panel/Picket Railing (42") steel (Type 3-5)</t>
  </si>
  <si>
    <t>Panel/Picket Railing (42") aluminum (Type 1 &amp; 2)</t>
  </si>
  <si>
    <t>Panel/Picket Railing (42") aluminum (Type 3-5)</t>
  </si>
  <si>
    <t>Panel/Picket Railing (48") steel (Type 1 &amp; 2)</t>
  </si>
  <si>
    <t>Panel/Picket Railing (48") steel (Type 3-5)</t>
  </si>
  <si>
    <t>Panel/Picket Railing (48") aluminum (Type 1 &amp; 2)</t>
  </si>
  <si>
    <r>
      <rPr>
        <b/>
        <sz val="10"/>
        <rFont val="Times New Roman"/>
        <family val="1"/>
      </rPr>
      <t>¹</t>
    </r>
    <r>
      <rPr>
        <sz val="10"/>
        <rFont val="Times New Roman"/>
        <family val="1"/>
      </rPr>
      <t xml:space="preserve"> Includes the cost of anchors, waler steel, miscellaneous steel for permanent/temporary walls and concrete face for permanent walls.</t>
    </r>
  </si>
  <si>
    <r>
      <t>Heavy mild steel reinforcing in pile head (each)</t>
    </r>
    <r>
      <rPr>
        <b/>
        <sz val="10"/>
        <rFont val="Times New Roman"/>
        <family val="1"/>
      </rPr>
      <t>²</t>
    </r>
  </si>
  <si>
    <r>
      <rPr>
        <b/>
        <sz val="10"/>
        <rFont val="Times New Roman"/>
        <family val="1"/>
      </rPr>
      <t>²</t>
    </r>
    <r>
      <rPr>
        <sz val="10"/>
        <rFont val="Times New Roman"/>
        <family val="1"/>
      </rPr>
      <t xml:space="preserve"> When heavy mild steel reinforcing is used in the pile head, add $250.</t>
    </r>
  </si>
  <si>
    <r>
      <rPr>
        <b/>
        <sz val="10"/>
        <rFont val="Times New Roman"/>
        <family val="1"/>
      </rPr>
      <t>¹</t>
    </r>
    <r>
      <rPr>
        <sz val="10"/>
        <rFont val="Times New Roman"/>
        <family val="1"/>
      </rPr>
      <t xml:space="preserve"> When silica fume, metakaolin or ultrafine fly ash is used add $6/LF to the piling cost.</t>
    </r>
  </si>
  <si>
    <r>
      <rPr>
        <b/>
        <sz val="10"/>
        <rFont val="Times New Roman"/>
        <family val="1"/>
      </rPr>
      <t>¹</t>
    </r>
    <r>
      <rPr>
        <sz val="10"/>
        <rFont val="Times New Roman"/>
        <family val="1"/>
      </rPr>
      <t xml:space="preserve"> Cost of seal concrete included in pay item 400-3-20 or 400-4-200.</t>
    </r>
  </si>
  <si>
    <r>
      <t xml:space="preserve">Concrete </t>
    </r>
    <r>
      <rPr>
        <b/>
        <sz val="10"/>
        <rFont val="Times New Roman"/>
        <family val="1"/>
      </rPr>
      <t>¹</t>
    </r>
  </si>
  <si>
    <r>
      <t xml:space="preserve">Mass Concrete </t>
    </r>
    <r>
      <rPr>
        <b/>
        <sz val="10"/>
        <rFont val="Times New Roman"/>
        <family val="1"/>
      </rPr>
      <t>¹</t>
    </r>
    <r>
      <rPr>
        <sz val="10"/>
        <rFont val="Times New Roman"/>
        <family val="1"/>
      </rPr>
      <t xml:space="preserve"> </t>
    </r>
  </si>
  <si>
    <r>
      <t xml:space="preserve">Seal Concrete </t>
    </r>
    <r>
      <rPr>
        <b/>
        <sz val="10"/>
        <rFont val="Times New Roman"/>
        <family val="1"/>
      </rPr>
      <t>¹</t>
    </r>
  </si>
  <si>
    <r>
      <t xml:space="preserve">Bulkhead Concrete </t>
    </r>
    <r>
      <rPr>
        <b/>
        <sz val="10"/>
        <rFont val="Times New Roman"/>
        <family val="1"/>
      </rPr>
      <t>¹</t>
    </r>
  </si>
  <si>
    <r>
      <t xml:space="preserve">Shell Fill </t>
    </r>
    <r>
      <rPr>
        <b/>
        <sz val="10"/>
        <rFont val="Times New Roman"/>
        <family val="1"/>
      </rPr>
      <t>¹</t>
    </r>
  </si>
  <si>
    <r>
      <t xml:space="preserve">Permanent Anchored Wall </t>
    </r>
    <r>
      <rPr>
        <b/>
        <sz val="10"/>
        <rFont val="Times New Roman"/>
        <family val="1"/>
      </rPr>
      <t>¹</t>
    </r>
  </si>
  <si>
    <r>
      <t xml:space="preserve">Temporary Anchored Wall </t>
    </r>
    <r>
      <rPr>
        <b/>
        <sz val="10"/>
        <rFont val="Times New Roman"/>
        <family val="1"/>
      </rPr>
      <t>¹</t>
    </r>
  </si>
  <si>
    <r>
      <t xml:space="preserve">Plate Girders, Straight </t>
    </r>
    <r>
      <rPr>
        <b/>
        <sz val="10"/>
        <rFont val="Times New Roman"/>
        <family val="1"/>
      </rPr>
      <t>¹</t>
    </r>
  </si>
  <si>
    <r>
      <t xml:space="preserve">Plate Girders, Curved </t>
    </r>
    <r>
      <rPr>
        <b/>
        <sz val="10"/>
        <rFont val="Times New Roman"/>
        <family val="1"/>
      </rPr>
      <t>¹</t>
    </r>
  </si>
  <si>
    <r>
      <t xml:space="preserve">Box Girders, Straight </t>
    </r>
    <r>
      <rPr>
        <b/>
        <sz val="10"/>
        <rFont val="Times New Roman"/>
        <family val="1"/>
      </rPr>
      <t>¹</t>
    </r>
  </si>
  <si>
    <r>
      <t xml:space="preserve">Box Girders, Curved </t>
    </r>
    <r>
      <rPr>
        <b/>
        <sz val="10"/>
        <rFont val="Times New Roman"/>
        <family val="1"/>
      </rPr>
      <t>¹</t>
    </r>
  </si>
  <si>
    <t>Traffic Railings ¹</t>
  </si>
  <si>
    <r>
      <t xml:space="preserve">Concrete Parapet (27") </t>
    </r>
    <r>
      <rPr>
        <b/>
        <sz val="10"/>
        <rFont val="Times New Roman"/>
        <family val="1"/>
      </rPr>
      <t>¹</t>
    </r>
  </si>
  <si>
    <r>
      <t xml:space="preserve">Single Bullet Railing </t>
    </r>
    <r>
      <rPr>
        <b/>
        <sz val="10"/>
        <rFont val="Times New Roman"/>
        <family val="1"/>
      </rPr>
      <t>¹</t>
    </r>
  </si>
  <si>
    <r>
      <t xml:space="preserve">Double Bullet Railing </t>
    </r>
    <r>
      <rPr>
        <b/>
        <sz val="10"/>
        <rFont val="Times New Roman"/>
        <family val="1"/>
      </rPr>
      <t>¹</t>
    </r>
  </si>
  <si>
    <r>
      <rPr>
        <b/>
        <sz val="10"/>
        <rFont val="Times New Roman"/>
        <family val="1"/>
      </rPr>
      <t>¹</t>
    </r>
    <r>
      <rPr>
        <sz val="10"/>
        <rFont val="Times New Roman"/>
        <family val="1"/>
      </rPr>
      <t xml:space="preserve"> Combine cost of Bullet Railings with Concrete Parapet or Traffic Railing, as appropriate. </t>
    </r>
  </si>
  <si>
    <r>
      <t xml:space="preserve">Acrow Detour Bridge </t>
    </r>
    <r>
      <rPr>
        <b/>
        <sz val="10"/>
        <rFont val="Times New Roman"/>
        <family val="1"/>
      </rPr>
      <t>¹</t>
    </r>
  </si>
  <si>
    <r>
      <t xml:space="preserve">For construction over traffic and/or phased construction, increase by 20 %. </t>
    </r>
    <r>
      <rPr>
        <b/>
        <sz val="10"/>
        <rFont val="Times New Roman"/>
        <family val="1"/>
      </rPr>
      <t>¹</t>
    </r>
  </si>
  <si>
    <r>
      <rPr>
        <b/>
        <sz val="10"/>
        <rFont val="Times New Roman"/>
        <family val="1"/>
      </rPr>
      <t>¹</t>
    </r>
    <r>
      <rPr>
        <sz val="10"/>
        <rFont val="Times New Roman"/>
        <family val="1"/>
      </rPr>
      <t xml:space="preserve"> Phased construction is defined as construction requiring multiple phases to complete the construction of the entire cross section of the bridge.  The 20 percent premium is applied to the affected units of the superstructure and/or substructure.</t>
    </r>
  </si>
  <si>
    <r>
      <t xml:space="preserve">Reinforced Concrete Flat Slab- Simple Span </t>
    </r>
    <r>
      <rPr>
        <b/>
        <sz val="10"/>
        <rFont val="Times New Roman"/>
        <family val="1"/>
      </rPr>
      <t>¹</t>
    </r>
  </si>
  <si>
    <r>
      <t xml:space="preserve">Pre-cast Concrete Slab - Simple Span </t>
    </r>
    <r>
      <rPr>
        <b/>
        <sz val="10"/>
        <rFont val="Times New Roman"/>
        <family val="1"/>
      </rPr>
      <t>¹</t>
    </r>
  </si>
  <si>
    <r>
      <t xml:space="preserve">Concrete Deck / Steel Girder - Simple Span </t>
    </r>
    <r>
      <rPr>
        <b/>
        <sz val="10"/>
        <rFont val="Times New Roman"/>
        <family val="1"/>
      </rPr>
      <t>¹</t>
    </r>
  </si>
  <si>
    <r>
      <t xml:space="preserve">Concrete Deck / Steel Girder - Continuous Span </t>
    </r>
    <r>
      <rPr>
        <b/>
        <sz val="10"/>
        <rFont val="Times New Roman"/>
        <family val="1"/>
      </rPr>
      <t>¹</t>
    </r>
  </si>
  <si>
    <r>
      <t xml:space="preserve">Concrete Deck / Prestressed Girder - Simple Span </t>
    </r>
    <r>
      <rPr>
        <b/>
        <sz val="10"/>
        <rFont val="Times New Roman"/>
        <family val="1"/>
      </rPr>
      <t>¹</t>
    </r>
  </si>
  <si>
    <r>
      <t xml:space="preserve">Concrete Deck / Prestressed  Girder - Continuous Span </t>
    </r>
    <r>
      <rPr>
        <b/>
        <sz val="10"/>
        <rFont val="Times New Roman"/>
        <family val="1"/>
      </rPr>
      <t>¹</t>
    </r>
  </si>
  <si>
    <r>
      <t xml:space="preserve">Concrete Deck / Steel Box Girder </t>
    </r>
    <r>
      <rPr>
        <b/>
        <sz val="10"/>
        <rFont val="Times New Roman"/>
        <family val="1"/>
      </rPr>
      <t>¹</t>
    </r>
    <r>
      <rPr>
        <sz val="10"/>
        <rFont val="Times New Roman"/>
        <family val="1"/>
      </rPr>
      <t xml:space="preserve"> -</t>
    </r>
  </si>
  <si>
    <r>
      <rPr>
        <b/>
        <sz val="10"/>
        <rFont val="Times New Roman"/>
        <family val="1"/>
      </rPr>
      <t>¹</t>
    </r>
    <r>
      <rPr>
        <sz val="10"/>
        <rFont val="Times New Roman"/>
        <family val="1"/>
      </rPr>
      <t xml:space="preserve"> Increase the cost by twenty percent for phased construction</t>
    </r>
  </si>
  <si>
    <r>
      <t xml:space="preserve">18" (Driven Plumb or 1" Batter) </t>
    </r>
    <r>
      <rPr>
        <b/>
        <sz val="10"/>
        <rFont val="Times New Roman"/>
        <family val="1"/>
      </rPr>
      <t>²</t>
    </r>
  </si>
  <si>
    <r>
      <t xml:space="preserve">18" (Driven Battered) </t>
    </r>
    <r>
      <rPr>
        <b/>
        <sz val="10"/>
        <rFont val="Times New Roman"/>
        <family val="1"/>
      </rPr>
      <t>²</t>
    </r>
  </si>
  <si>
    <r>
      <t xml:space="preserve">24" (Driven Plumb or 1" Batter) </t>
    </r>
    <r>
      <rPr>
        <b/>
        <sz val="10"/>
        <rFont val="Times New Roman"/>
        <family val="1"/>
      </rPr>
      <t>²</t>
    </r>
  </si>
  <si>
    <r>
      <t xml:space="preserve">24" (Driven Battered) </t>
    </r>
    <r>
      <rPr>
        <b/>
        <sz val="10"/>
        <rFont val="Times New Roman"/>
        <family val="1"/>
      </rPr>
      <t>²</t>
    </r>
  </si>
  <si>
    <r>
      <t xml:space="preserve">30" (Driven Plumb or 1" Batter) </t>
    </r>
    <r>
      <rPr>
        <b/>
        <sz val="10"/>
        <rFont val="Times New Roman"/>
        <family val="1"/>
      </rPr>
      <t>²</t>
    </r>
  </si>
  <si>
    <r>
      <t xml:space="preserve">30" (Driven Battered) </t>
    </r>
    <r>
      <rPr>
        <b/>
        <sz val="10"/>
        <rFont val="Times New Roman"/>
        <family val="1"/>
      </rPr>
      <t>²</t>
    </r>
  </si>
  <si>
    <t>After developing the total cost estimate utilizing the unit cost, modify the cost to account for site condition variables.  If appropriate, the cost will be modified by the following variables:
** Phased construction is defined as construction over traffic or construction requiring multiple phases to complete the construction of the entire cross section of the bridge.  The 20 percent premium is applied to the effected units of the superstructure and/or substructure.</t>
  </si>
  <si>
    <t>Updated values to match the 2016 Structures Manual.</t>
  </si>
  <si>
    <t>Updates were made to pay items to match the 2015 Structures Manual.</t>
  </si>
  <si>
    <t>12" x 30" with FRP</t>
  </si>
  <si>
    <t>36" Single-Slope</t>
  </si>
  <si>
    <t>42" Single-Slope</t>
  </si>
  <si>
    <t>C.  Box Culverts</t>
  </si>
  <si>
    <t>D.  Bridge Superstructure</t>
  </si>
  <si>
    <t>D.  Bridge Superstructure (continued)</t>
  </si>
  <si>
    <t>E.  Miscellaneous Items</t>
  </si>
  <si>
    <t>1. Box Culverts</t>
  </si>
  <si>
    <t>Concrete</t>
  </si>
  <si>
    <t>Reinforcing Steel</t>
  </si>
  <si>
    <t>Class II Concrete</t>
  </si>
  <si>
    <t>Class IV Concrete</t>
  </si>
  <si>
    <t>Box Culvert Subtotal</t>
  </si>
  <si>
    <t>36" Single-Slope Median</t>
  </si>
  <si>
    <r>
      <rPr>
        <b/>
        <sz val="10"/>
        <rFont val="Times New Roman"/>
        <family val="1"/>
      </rPr>
      <t>¹</t>
    </r>
    <r>
      <rPr>
        <sz val="10"/>
        <rFont val="Times New Roman"/>
        <family val="1"/>
      </rPr>
      <t xml:space="preserve"> Using FDOT supplied components. The cost is for the bridge proper (measured out-to-out) and does not include approach work, surfacing, or guardrail.</t>
    </r>
  </si>
  <si>
    <r>
      <rPr>
        <b/>
        <sz val="10"/>
        <rFont val="Times New Roman"/>
        <family val="1"/>
      </rPr>
      <t>¹</t>
    </r>
    <r>
      <rPr>
        <sz val="10"/>
        <rFont val="Times New Roman"/>
        <family val="1"/>
      </rPr>
      <t xml:space="preserve"> Including cost of shrinkage reducing admixture.</t>
    </r>
  </si>
  <si>
    <t>Topping Concrete for slab beams and units¹</t>
  </si>
  <si>
    <t>Box Culverts Subtotal</t>
  </si>
  <si>
    <t>Updated values to match the 2017 Structures Manual.</t>
  </si>
  <si>
    <t>Effective 01/01/2021</t>
  </si>
  <si>
    <t>3.  Drilled Shaft (not including Excavation)</t>
  </si>
  <si>
    <t xml:space="preserve"> 3.5 ft</t>
  </si>
  <si>
    <t>4.  Drilled Shaft Excavation</t>
  </si>
  <si>
    <t xml:space="preserve">Dia. </t>
  </si>
  <si>
    <t>Deck Concrete Class II</t>
  </si>
  <si>
    <t>Deck Concrete Class IV</t>
  </si>
  <si>
    <t>Rectangular Tube Retrofit</t>
  </si>
  <si>
    <t>Bridge Deck Planing</t>
  </si>
  <si>
    <t>Bridge Deck Grooving for Short Bridge</t>
  </si>
  <si>
    <t>5.  Cofferdam Footing (Cofferdam and Seal Concrete¹)</t>
  </si>
  <si>
    <t>6.  Substructure Concrete</t>
  </si>
  <si>
    <t xml:space="preserve">7.  Substructure Reinforcing and Post-tensioning Steel </t>
  </si>
  <si>
    <r>
      <t xml:space="preserve"> </t>
    </r>
    <r>
      <rPr>
        <b/>
        <sz val="10"/>
        <rFont val="Times New Roman"/>
        <family val="1"/>
      </rPr>
      <t>¹</t>
    </r>
    <r>
      <rPr>
        <sz val="10"/>
        <rFont val="Times New Roman"/>
        <family val="1"/>
      </rPr>
      <t xml:space="preserve"> Admixtures:  For Calcium Nitrite add $40/cy (@4.5 gal/cy) and for highly reactive pozzolans add $40/cy (@ 60 lb./cy)</t>
    </r>
  </si>
  <si>
    <t>Panel/Picket Railing (48") aluminum (Type 3-5)</t>
  </si>
  <si>
    <t>Bridge Deck Grooving for Long Bridge</t>
  </si>
  <si>
    <t>Dia. (On land with casing salvaged)</t>
  </si>
  <si>
    <t>Dia. (In water with casing salvaged)</t>
  </si>
  <si>
    <t>Dia. (In water with permanent casing)</t>
  </si>
  <si>
    <r>
      <t xml:space="preserve">Florida U-Beam; 48" </t>
    </r>
    <r>
      <rPr>
        <b/>
        <vertAlign val="superscript"/>
        <sz val="9"/>
        <rFont val="Times New Roman"/>
        <family val="1"/>
      </rPr>
      <t>1</t>
    </r>
  </si>
  <si>
    <r>
      <t xml:space="preserve">Florida Slab Beam 12" x 48" </t>
    </r>
    <r>
      <rPr>
        <b/>
        <vertAlign val="superscript"/>
        <sz val="10"/>
        <rFont val="Times New Roman"/>
        <family val="1"/>
      </rPr>
      <t>2</t>
    </r>
  </si>
  <si>
    <t>¹ When weathering steel (uncoated) is used, reduce the price by $0.04 per pound.
Inorganic zinc coating systems have an expected life cycle of 20 years.</t>
  </si>
  <si>
    <r>
      <t xml:space="preserve">Florida Slab Beam 12" x 60" </t>
    </r>
    <r>
      <rPr>
        <b/>
        <vertAlign val="superscript"/>
        <sz val="10"/>
        <rFont val="Times New Roman"/>
        <family val="1"/>
      </rPr>
      <t>2</t>
    </r>
  </si>
  <si>
    <r>
      <t xml:space="preserve">Florida Slab Beam 15" x 48" </t>
    </r>
    <r>
      <rPr>
        <b/>
        <vertAlign val="superscript"/>
        <sz val="10"/>
        <rFont val="Times New Roman"/>
        <family val="1"/>
      </rPr>
      <t>2</t>
    </r>
  </si>
  <si>
    <r>
      <t xml:space="preserve">Florida Slab Beam 15" x 60" </t>
    </r>
    <r>
      <rPr>
        <b/>
        <vertAlign val="superscript"/>
        <sz val="10"/>
        <rFont val="Times New Roman"/>
        <family val="1"/>
      </rPr>
      <t>2</t>
    </r>
  </si>
  <si>
    <r>
      <t xml:space="preserve">Florida Slab Beam 18" x 48" </t>
    </r>
    <r>
      <rPr>
        <b/>
        <vertAlign val="superscript"/>
        <sz val="10"/>
        <rFont val="Times New Roman"/>
        <family val="1"/>
      </rPr>
      <t>2</t>
    </r>
  </si>
  <si>
    <r>
      <t xml:space="preserve">Florida Slab Beam 18" x 60" </t>
    </r>
    <r>
      <rPr>
        <b/>
        <vertAlign val="superscript"/>
        <sz val="10"/>
        <rFont val="Times New Roman"/>
        <family val="1"/>
      </rPr>
      <t>2</t>
    </r>
  </si>
  <si>
    <r>
      <rPr>
        <b/>
        <vertAlign val="superscript"/>
        <sz val="10"/>
        <rFont val="Times New Roman"/>
        <family val="1"/>
      </rPr>
      <t>1</t>
    </r>
    <r>
      <rPr>
        <sz val="10"/>
        <rFont val="Times New Roman"/>
        <family val="1"/>
      </rPr>
      <t xml:space="preserve"> Price is based on ability to furnish products without any conversions of casting beds and without purchasing of
forms. If these conditions do not exist, add the following cost: $450,000</t>
    </r>
  </si>
  <si>
    <r>
      <rPr>
        <b/>
        <vertAlign val="superscript"/>
        <sz val="10"/>
        <rFont val="Times New Roman"/>
        <family val="1"/>
      </rPr>
      <t>2</t>
    </r>
    <r>
      <rPr>
        <sz val="10"/>
        <rFont val="Times New Roman"/>
        <family val="1"/>
      </rPr>
      <t xml:space="preserve"> Interpolate between given prices for intermediate width FSBs.</t>
    </r>
  </si>
  <si>
    <t>Updated values to match the 2021 Structures Manual.</t>
  </si>
  <si>
    <t>Post-tensioning Steel, Strand; longitudinal - Grout Filler</t>
  </si>
  <si>
    <t>Post-tensioning Steel, Strand; transverse - Grout Filler</t>
  </si>
  <si>
    <t>Post-tensioning Steel, Bar - Grout Filler</t>
  </si>
  <si>
    <t>Post-tensioning Steel, Strand; longitudinal - Flexible Filler</t>
  </si>
  <si>
    <t>Post-tensioning Steel, Bars - Flexible Filler</t>
  </si>
  <si>
    <t>Post-tensioning Steel, Strand - Grout Filler</t>
  </si>
  <si>
    <t>Post-tensioning Steel, Strand - Flexible Filler</t>
  </si>
  <si>
    <t>Post-tensioning Steel, Bar - Flexible Filler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</si>
</sst>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8" formatCode="&quot;$&quot;#,##0.00_);[Red]\(&quot;$&quot;#,##0.00\)"/>
    <numFmt numFmtId="164" formatCode="&quot;$&quot;#,##0"/>
    <numFmt numFmtId="165" formatCode="&quot;$&quot;#,##0.00"/>
  </numFmts>
  <fonts count="12" x14ac:knownFonts="1">
    <font>
      <sz val="10"/>
      <name val="Arial"/>
    </font>
    <font>
      <b/>
      <sz val="10"/>
      <name val="Times New Roman"/>
      <family val="1"/>
    </font>
    <font>
      <sz val="10"/>
      <name val="Times New Roman"/>
      <family val="1"/>
    </font>
    <font>
      <sz val="10"/>
      <name val="Arial"/>
      <family val="2"/>
    </font>
    <font>
      <u/>
      <sz val="10"/>
      <name val="Times New Roman"/>
      <family val="1"/>
    </font>
    <font>
      <b/>
      <sz val="10"/>
      <color indexed="9"/>
      <name val="Times New Roman"/>
      <family val="1"/>
    </font>
    <font>
      <sz val="10"/>
      <color indexed="9"/>
      <name val="Times New Roman"/>
      <family val="1"/>
    </font>
    <font>
      <b/>
      <u/>
      <sz val="10"/>
      <name val="Times New Roman"/>
      <family val="1"/>
    </font>
    <font>
      <b/>
      <u/>
      <sz val="10"/>
      <color indexed="9"/>
      <name val="Times New Roman"/>
      <family val="1"/>
    </font>
    <font>
      <b/>
      <sz val="14"/>
      <name val="Times New Roman"/>
      <family val="1"/>
    </font>
    <font>
      <b/>
      <vertAlign val="superscript"/>
      <sz val="10"/>
      <name val="Times New Roman"/>
      <family val="1"/>
    </font>
    <font>
      <b/>
      <vertAlign val="superscript"/>
      <sz val="9"/>
      <name val="Times New Roman"/>
      <family val="1"/>
    </font>
  </fonts>
  <fills count="10">
    <fill>
      <patternFill patternType="none"/>
    </fill>
    <fill>
      <patternFill patternType="gray125"/>
    </fill>
    <fill>
      <patternFill patternType="solid">
        <fgColor indexed="22"/>
        <bgColor indexed="64"/>
      </patternFill>
    </fill>
    <fill>
      <patternFill patternType="solid">
        <fgColor indexed="8"/>
        <bgColor indexed="64"/>
      </patternFill>
    </fill>
    <fill>
      <patternFill patternType="solid">
        <fgColor indexed="43"/>
        <bgColor indexed="64"/>
      </patternFill>
    </fill>
    <fill>
      <patternFill patternType="solid">
        <fgColor indexed="44"/>
        <bgColor indexed="64"/>
      </patternFill>
    </fill>
    <fill>
      <patternFill patternType="solid">
        <fgColor indexed="9"/>
        <bgColor indexed="64"/>
      </patternFill>
    </fill>
    <fill>
      <patternFill patternType="solid">
        <fgColor rgb="FFFFFF99"/>
        <bgColor indexed="64"/>
      </patternFill>
    </fill>
    <fill>
      <patternFill patternType="solid">
        <fgColor rgb="FF99CCFF"/>
        <bgColor indexed="64"/>
      </patternFill>
    </fill>
    <fill>
      <patternFill patternType="solid">
        <fgColor rgb="FFC0C0C0"/>
        <bgColor indexed="64"/>
      </patternFill>
    </fill>
  </fills>
  <borders count="32">
    <border>
      <left/>
      <right/>
      <top/>
      <bottom/>
      <diagonal/>
    </border>
    <border>
      <left/>
      <right/>
      <top/>
      <bottom style="medium">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style="double">
        <color indexed="64"/>
      </right>
      <top style="double">
        <color indexed="64"/>
      </top>
      <bottom style="double">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s>
  <cellStyleXfs count="1">
    <xf numFmtId="0" fontId="0" fillId="0" borderId="0"/>
  </cellStyleXfs>
  <cellXfs count="199">
    <xf numFmtId="0" fontId="0" fillId="0" borderId="0" xfId="0"/>
    <xf numFmtId="6" fontId="2" fillId="0" borderId="0" xfId="0" applyNumberFormat="1" applyFont="1" applyAlignment="1">
      <alignment horizontal="left" wrapText="1"/>
    </xf>
    <xf numFmtId="3" fontId="2" fillId="0" borderId="0" xfId="0" applyNumberFormat="1" applyFont="1" applyAlignment="1">
      <alignment horizontal="left" wrapText="1"/>
    </xf>
    <xf numFmtId="8" fontId="2" fillId="0" borderId="0" xfId="0" applyNumberFormat="1" applyFont="1" applyAlignment="1">
      <alignment horizontal="left" wrapText="1" indent="3"/>
    </xf>
    <xf numFmtId="0" fontId="1" fillId="2" borderId="1" xfId="0" applyFont="1" applyFill="1" applyBorder="1" applyAlignment="1">
      <alignment horizontal="left" wrapText="1" indent="3"/>
    </xf>
    <xf numFmtId="0" fontId="1" fillId="2" borderId="1" xfId="0" applyFont="1" applyFill="1" applyBorder="1" applyAlignment="1">
      <alignment horizontal="right" wrapText="1"/>
    </xf>
    <xf numFmtId="164" fontId="1" fillId="2" borderId="1" xfId="0" applyNumberFormat="1" applyFont="1" applyFill="1" applyBorder="1" applyAlignment="1">
      <alignment horizontal="right" wrapText="1"/>
    </xf>
    <xf numFmtId="0" fontId="2" fillId="0" borderId="0" xfId="0" applyFont="1" applyBorder="1" applyAlignment="1">
      <alignment horizontal="left" vertical="top" wrapText="1"/>
    </xf>
    <xf numFmtId="0" fontId="2" fillId="0" borderId="2" xfId="0" applyFont="1" applyBorder="1" applyAlignment="1">
      <alignment horizontal="left" wrapText="1" indent="3"/>
    </xf>
    <xf numFmtId="0" fontId="2" fillId="0" borderId="4" xfId="0" applyFont="1" applyBorder="1" applyAlignment="1">
      <alignment horizontal="left" wrapText="1" indent="3"/>
    </xf>
    <xf numFmtId="0" fontId="2" fillId="0" borderId="2" xfId="0" applyFont="1" applyBorder="1" applyAlignment="1">
      <alignment horizontal="left" vertical="top" wrapText="1" indent="3"/>
    </xf>
    <xf numFmtId="0" fontId="1" fillId="0" borderId="0" xfId="0" applyFont="1" applyFill="1" applyBorder="1" applyAlignment="1">
      <alignment horizontal="left" wrapText="1" indent="3"/>
    </xf>
    <xf numFmtId="6" fontId="2" fillId="0" borderId="4" xfId="0" applyNumberFormat="1" applyFont="1" applyBorder="1" applyAlignment="1">
      <alignment horizontal="left" wrapText="1" indent="3"/>
    </xf>
    <xf numFmtId="3" fontId="1" fillId="0" borderId="3" xfId="0" applyNumberFormat="1" applyFont="1" applyBorder="1" applyAlignment="1">
      <alignment horizontal="right" wrapText="1"/>
    </xf>
    <xf numFmtId="0" fontId="1" fillId="4" borderId="0" xfId="0" applyFont="1" applyFill="1" applyBorder="1" applyAlignment="1">
      <alignment horizontal="right" wrapText="1"/>
    </xf>
    <xf numFmtId="0" fontId="1" fillId="4" borderId="5" xfId="0" applyFont="1" applyFill="1" applyBorder="1" applyAlignment="1">
      <alignment horizontal="right" wrapText="1"/>
    </xf>
    <xf numFmtId="3" fontId="1" fillId="0" borderId="6" xfId="0" applyNumberFormat="1" applyFont="1" applyBorder="1" applyAlignment="1">
      <alignment horizontal="right" wrapText="1"/>
    </xf>
    <xf numFmtId="0" fontId="5" fillId="0" borderId="0" xfId="0" applyFont="1" applyFill="1" applyAlignment="1">
      <alignment horizontal="left" wrapText="1"/>
    </xf>
    <xf numFmtId="0" fontId="6" fillId="0" borderId="0" xfId="0" applyFont="1" applyFill="1" applyAlignment="1">
      <alignment horizontal="left" wrapText="1"/>
    </xf>
    <xf numFmtId="0" fontId="1" fillId="0" borderId="7" xfId="0" applyFont="1" applyBorder="1" applyAlignment="1">
      <alignment horizontal="left" wrapText="1" indent="3"/>
    </xf>
    <xf numFmtId="0" fontId="1" fillId="0" borderId="8" xfId="0" applyFont="1" applyBorder="1" applyAlignment="1">
      <alignment horizontal="right" wrapText="1"/>
    </xf>
    <xf numFmtId="164" fontId="1" fillId="0" borderId="9" xfId="0" applyNumberFormat="1" applyFont="1" applyBorder="1" applyAlignment="1">
      <alignment horizontal="right" wrapText="1"/>
    </xf>
    <xf numFmtId="0" fontId="1" fillId="0" borderId="7" xfId="0" applyFont="1" applyBorder="1" applyAlignment="1">
      <alignment horizontal="left" wrapText="1" indent="2"/>
    </xf>
    <xf numFmtId="0" fontId="4" fillId="0" borderId="2" xfId="0" applyFont="1" applyBorder="1" applyAlignment="1">
      <alignment horizontal="left" vertical="top" wrapText="1" indent="3"/>
    </xf>
    <xf numFmtId="0" fontId="1" fillId="0" borderId="0" xfId="0" applyFont="1" applyAlignment="1">
      <alignment horizontal="center" wrapText="1"/>
    </xf>
    <xf numFmtId="0" fontId="1" fillId="2" borderId="10" xfId="0" applyFont="1" applyFill="1" applyBorder="1" applyAlignment="1">
      <alignment horizontal="left" wrapText="1" indent="2"/>
    </xf>
    <xf numFmtId="0" fontId="2" fillId="2" borderId="11" xfId="0" applyFont="1" applyFill="1" applyBorder="1" applyAlignment="1">
      <alignment horizontal="left" wrapText="1"/>
    </xf>
    <xf numFmtId="0" fontId="1" fillId="0" borderId="10" xfId="0" applyFont="1" applyBorder="1" applyAlignment="1">
      <alignment horizontal="left" wrapText="1"/>
    </xf>
    <xf numFmtId="0" fontId="2" fillId="0" borderId="0" xfId="0" applyFont="1" applyAlignment="1">
      <alignment horizontal="right" wrapText="1"/>
    </xf>
    <xf numFmtId="164" fontId="1" fillId="0" borderId="0" xfId="0" applyNumberFormat="1" applyFont="1" applyFill="1" applyBorder="1" applyAlignment="1">
      <alignment horizontal="right" wrapText="1"/>
    </xf>
    <xf numFmtId="164" fontId="1" fillId="0" borderId="0" xfId="0" applyNumberFormat="1" applyFont="1" applyFill="1" applyAlignment="1">
      <alignment horizontal="right" wrapText="1"/>
    </xf>
    <xf numFmtId="0" fontId="1" fillId="0" borderId="0" xfId="0" applyFont="1" applyAlignment="1">
      <alignment horizontal="right"/>
    </xf>
    <xf numFmtId="164" fontId="1" fillId="5" borderId="13" xfId="0" applyNumberFormat="1" applyFont="1" applyFill="1" applyBorder="1" applyAlignment="1">
      <alignment horizontal="right" wrapText="1"/>
    </xf>
    <xf numFmtId="164" fontId="1" fillId="5" borderId="0" xfId="0" applyNumberFormat="1" applyFont="1" applyFill="1" applyBorder="1" applyAlignment="1">
      <alignment horizontal="right" wrapText="1"/>
    </xf>
    <xf numFmtId="0" fontId="6" fillId="5" borderId="0" xfId="0" applyFont="1" applyFill="1" applyAlignment="1">
      <alignment horizontal="left" wrapText="1"/>
    </xf>
    <xf numFmtId="0" fontId="1" fillId="5" borderId="0" xfId="0" applyFont="1" applyFill="1" applyAlignment="1">
      <alignment horizontal="left" wrapText="1"/>
    </xf>
    <xf numFmtId="0" fontId="8" fillId="3" borderId="0" xfId="0" applyFont="1" applyFill="1" applyAlignment="1">
      <alignment horizontal="left" wrapText="1"/>
    </xf>
    <xf numFmtId="0" fontId="6" fillId="3" borderId="0" xfId="0" applyFont="1" applyFill="1" applyAlignment="1">
      <alignment horizontal="left" wrapText="1" indent="3"/>
    </xf>
    <xf numFmtId="164" fontId="5" fillId="3" borderId="0" xfId="0" applyNumberFormat="1" applyFont="1" applyFill="1" applyBorder="1" applyAlignment="1">
      <alignment horizontal="right" wrapText="1"/>
    </xf>
    <xf numFmtId="0" fontId="8" fillId="3" borderId="0" xfId="0" applyFont="1" applyFill="1" applyAlignment="1">
      <alignment horizontal="left"/>
    </xf>
    <xf numFmtId="0" fontId="1" fillId="0" borderId="0" xfId="0" applyFont="1" applyBorder="1" applyAlignment="1">
      <alignment horizontal="left" wrapText="1"/>
    </xf>
    <xf numFmtId="0" fontId="1" fillId="0" borderId="0" xfId="0" applyFont="1" applyBorder="1" applyAlignment="1">
      <alignment horizontal="right"/>
    </xf>
    <xf numFmtId="0" fontId="1" fillId="0" borderId="10" xfId="0" applyFont="1" applyBorder="1" applyAlignment="1">
      <alignment horizontal="right"/>
    </xf>
    <xf numFmtId="0" fontId="2" fillId="0" borderId="0" xfId="0" applyFont="1" applyBorder="1" applyAlignment="1">
      <alignment horizontal="left" wrapText="1"/>
    </xf>
    <xf numFmtId="0" fontId="2" fillId="0" borderId="5" xfId="0" applyFont="1" applyBorder="1" applyAlignment="1">
      <alignment horizontal="left" wrapText="1"/>
    </xf>
    <xf numFmtId="0" fontId="2" fillId="0" borderId="2" xfId="0" applyFont="1" applyBorder="1" applyAlignment="1">
      <alignment horizontal="left" indent="3"/>
    </xf>
    <xf numFmtId="0" fontId="2" fillId="5" borderId="0" xfId="0" applyFont="1" applyFill="1" applyAlignment="1">
      <alignment horizontal="left" wrapText="1"/>
    </xf>
    <xf numFmtId="0" fontId="2" fillId="5" borderId="14" xfId="0" applyFont="1" applyFill="1" applyBorder="1" applyAlignment="1">
      <alignment horizontal="left" wrapText="1"/>
    </xf>
    <xf numFmtId="0" fontId="2" fillId="5" borderId="15" xfId="0" applyFont="1" applyFill="1" applyBorder="1" applyAlignment="1">
      <alignment horizontal="left" wrapText="1"/>
    </xf>
    <xf numFmtId="164" fontId="2" fillId="0" borderId="0" xfId="0" applyNumberFormat="1" applyFont="1" applyBorder="1" applyAlignment="1">
      <alignment horizontal="center" wrapText="1"/>
    </xf>
    <xf numFmtId="164" fontId="2" fillId="0" borderId="3" xfId="0" applyNumberFormat="1" applyFont="1" applyBorder="1" applyAlignment="1">
      <alignment horizontal="center" wrapText="1"/>
    </xf>
    <xf numFmtId="0" fontId="2" fillId="0" borderId="2" xfId="0" applyFont="1" applyBorder="1" applyAlignment="1">
      <alignment horizontal="left" indent="6"/>
    </xf>
    <xf numFmtId="164" fontId="2" fillId="0" borderId="5" xfId="0" applyNumberFormat="1" applyFont="1" applyBorder="1" applyAlignment="1">
      <alignment horizontal="center" wrapText="1"/>
    </xf>
    <xf numFmtId="164" fontId="2" fillId="0" borderId="6" xfId="0" applyNumberFormat="1" applyFont="1" applyBorder="1" applyAlignment="1">
      <alignment horizontal="center" wrapText="1"/>
    </xf>
    <xf numFmtId="0" fontId="1" fillId="5" borderId="16" xfId="0" applyFont="1" applyFill="1" applyBorder="1" applyAlignment="1">
      <alignment horizontal="left" wrapText="1"/>
    </xf>
    <xf numFmtId="0" fontId="2" fillId="5" borderId="17" xfId="0" applyFont="1" applyFill="1" applyBorder="1" applyAlignment="1">
      <alignment horizontal="left" wrapText="1"/>
    </xf>
    <xf numFmtId="0" fontId="1" fillId="5" borderId="17" xfId="0" applyFont="1" applyFill="1" applyBorder="1" applyAlignment="1">
      <alignment horizontal="center" wrapText="1"/>
    </xf>
    <xf numFmtId="0" fontId="1" fillId="5" borderId="18" xfId="0" applyFont="1" applyFill="1" applyBorder="1" applyAlignment="1">
      <alignment horizontal="center" wrapText="1"/>
    </xf>
    <xf numFmtId="0" fontId="1" fillId="2" borderId="0" xfId="0" applyFont="1" applyFill="1" applyBorder="1" applyAlignment="1">
      <alignment horizontal="left" wrapText="1" indent="3"/>
    </xf>
    <xf numFmtId="0" fontId="1" fillId="5" borderId="0" xfId="0" applyFont="1" applyFill="1" applyBorder="1" applyAlignment="1">
      <alignment horizontal="left" wrapText="1"/>
    </xf>
    <xf numFmtId="0" fontId="1" fillId="5" borderId="7" xfId="0" applyFont="1" applyFill="1" applyBorder="1" applyAlignment="1">
      <alignment horizontal="left" wrapText="1" indent="3"/>
    </xf>
    <xf numFmtId="0" fontId="1" fillId="5" borderId="8" xfId="0" applyFont="1" applyFill="1" applyBorder="1" applyAlignment="1">
      <alignment horizontal="left" wrapText="1" indent="3"/>
    </xf>
    <xf numFmtId="0" fontId="1" fillId="5" borderId="8" xfId="0" applyFont="1" applyFill="1" applyBorder="1" applyAlignment="1">
      <alignment horizontal="left" wrapText="1"/>
    </xf>
    <xf numFmtId="0" fontId="1" fillId="5" borderId="9" xfId="0" applyFont="1" applyFill="1" applyBorder="1" applyAlignment="1">
      <alignment horizontal="center" wrapText="1"/>
    </xf>
    <xf numFmtId="0" fontId="2" fillId="5" borderId="0" xfId="0" applyFont="1" applyFill="1" applyBorder="1" applyAlignment="1">
      <alignment horizontal="left" wrapText="1"/>
    </xf>
    <xf numFmtId="0" fontId="1" fillId="5" borderId="0" xfId="0" applyFont="1" applyFill="1" applyBorder="1" applyAlignment="1">
      <alignment horizontal="center" wrapText="1"/>
    </xf>
    <xf numFmtId="0" fontId="1" fillId="5" borderId="3" xfId="0" applyFont="1" applyFill="1" applyBorder="1" applyAlignment="1">
      <alignment horizontal="center" wrapText="1"/>
    </xf>
    <xf numFmtId="0" fontId="1" fillId="5" borderId="2" xfId="0" quotePrefix="1" applyFont="1" applyFill="1" applyBorder="1" applyAlignment="1">
      <alignment horizontal="left" wrapText="1"/>
    </xf>
    <xf numFmtId="0" fontId="2" fillId="0" borderId="2" xfId="0" applyFont="1" applyBorder="1" applyAlignment="1"/>
    <xf numFmtId="0" fontId="2" fillId="0" borderId="2" xfId="0" quotePrefix="1" applyFont="1" applyBorder="1" applyAlignment="1"/>
    <xf numFmtId="0" fontId="2" fillId="0" borderId="4" xfId="0" applyFont="1" applyBorder="1" applyAlignment="1"/>
    <xf numFmtId="0" fontId="2" fillId="0" borderId="2" xfId="0" quotePrefix="1" applyFont="1" applyBorder="1" applyAlignment="1">
      <alignment horizontal="left"/>
    </xf>
    <xf numFmtId="0" fontId="1" fillId="5" borderId="0" xfId="0" quotePrefix="1" applyFont="1" applyFill="1" applyBorder="1" applyAlignment="1">
      <alignment horizontal="left" wrapText="1"/>
    </xf>
    <xf numFmtId="0" fontId="2" fillId="5" borderId="3" xfId="0" applyFont="1" applyFill="1" applyBorder="1" applyAlignment="1">
      <alignment horizontal="left" wrapText="1"/>
    </xf>
    <xf numFmtId="0" fontId="1" fillId="5" borderId="3" xfId="0" quotePrefix="1" applyFont="1" applyFill="1" applyBorder="1" applyAlignment="1">
      <alignment horizontal="left" wrapText="1"/>
    </xf>
    <xf numFmtId="0" fontId="2" fillId="0" borderId="2" xfId="0" quotePrefix="1" applyFont="1" applyBorder="1" applyAlignment="1">
      <alignment horizontal="left" wrapText="1" indent="3"/>
    </xf>
    <xf numFmtId="0" fontId="2" fillId="0" borderId="0" xfId="0" quotePrefix="1" applyFont="1" applyAlignment="1">
      <alignment horizontal="left" wrapText="1"/>
    </xf>
    <xf numFmtId="164" fontId="1" fillId="0" borderId="3" xfId="0" applyNumberFormat="1" applyFont="1" applyBorder="1" applyAlignment="1">
      <alignment horizontal="right" wrapText="1"/>
    </xf>
    <xf numFmtId="0" fontId="2" fillId="0" borderId="0" xfId="0" applyFont="1" applyAlignment="1">
      <alignment wrapText="1"/>
    </xf>
    <xf numFmtId="0" fontId="2" fillId="0" borderId="2" xfId="0" applyFont="1" applyBorder="1" applyAlignment="1">
      <alignment horizontal="left"/>
    </xf>
    <xf numFmtId="0" fontId="2" fillId="0" borderId="0" xfId="0" applyFont="1" applyFill="1" applyAlignment="1">
      <alignment horizontal="left" wrapText="1"/>
    </xf>
    <xf numFmtId="0" fontId="1" fillId="7" borderId="0" xfId="0" applyNumberFormat="1" applyFont="1" applyFill="1" applyBorder="1" applyAlignment="1">
      <alignment horizontal="right" wrapText="1"/>
    </xf>
    <xf numFmtId="0" fontId="1" fillId="7" borderId="0" xfId="0" applyFont="1" applyFill="1" applyBorder="1" applyAlignment="1">
      <alignment horizontal="right" wrapText="1"/>
    </xf>
    <xf numFmtId="0" fontId="1" fillId="0" borderId="8" xfId="0" applyFont="1" applyBorder="1" applyAlignment="1">
      <alignment horizontal="left" wrapText="1"/>
    </xf>
    <xf numFmtId="14" fontId="0" fillId="0" borderId="0" xfId="0" applyNumberFormat="1"/>
    <xf numFmtId="0" fontId="0" fillId="0" borderId="0" xfId="0" applyAlignment="1">
      <alignment wrapText="1"/>
    </xf>
    <xf numFmtId="0" fontId="1" fillId="0" borderId="4" xfId="0" applyFont="1" applyBorder="1" applyAlignment="1">
      <alignment horizontal="left" wrapText="1"/>
    </xf>
    <xf numFmtId="0" fontId="2" fillId="0" borderId="26" xfId="0" applyFont="1" applyBorder="1" applyAlignment="1">
      <alignment horizontal="left" wrapText="1" indent="3"/>
    </xf>
    <xf numFmtId="0" fontId="2" fillId="0" borderId="0" xfId="0" applyFont="1" applyAlignment="1">
      <alignment horizontal="left"/>
    </xf>
    <xf numFmtId="0" fontId="3" fillId="0" borderId="0" xfId="0" applyFont="1"/>
    <xf numFmtId="0" fontId="1" fillId="0" borderId="11" xfId="0" applyFont="1" applyBorder="1" applyAlignment="1">
      <alignment horizontal="right"/>
    </xf>
    <xf numFmtId="0" fontId="1" fillId="0" borderId="0" xfId="0" applyFont="1" applyFill="1" applyBorder="1" applyAlignment="1">
      <alignment horizontal="right" wrapText="1"/>
    </xf>
    <xf numFmtId="0" fontId="2" fillId="0" borderId="0" xfId="0" applyFont="1" applyAlignment="1">
      <alignment horizontal="left" wrapText="1" indent="3"/>
    </xf>
    <xf numFmtId="0" fontId="1" fillId="2" borderId="10" xfId="0" applyFont="1" applyFill="1" applyBorder="1" applyAlignment="1">
      <alignment horizontal="left" wrapText="1" indent="3"/>
    </xf>
    <xf numFmtId="0" fontId="1" fillId="2" borderId="11" xfId="0" applyFont="1" applyFill="1" applyBorder="1" applyAlignment="1">
      <alignment horizontal="left" wrapText="1" indent="3"/>
    </xf>
    <xf numFmtId="0" fontId="2" fillId="0" borderId="0" xfId="0" applyFont="1" applyBorder="1" applyAlignment="1">
      <alignment horizontal="left" wrapText="1" indent="3"/>
    </xf>
    <xf numFmtId="0" fontId="2" fillId="0" borderId="4" xfId="0" applyFont="1" applyBorder="1" applyAlignment="1">
      <alignment horizontal="left" vertical="top" wrapText="1" indent="3"/>
    </xf>
    <xf numFmtId="0" fontId="2" fillId="0" borderId="0" xfId="0" applyFont="1" applyAlignment="1">
      <alignment horizontal="left" wrapText="1"/>
    </xf>
    <xf numFmtId="6" fontId="2" fillId="0" borderId="0" xfId="0" applyNumberFormat="1" applyFont="1" applyBorder="1" applyAlignment="1">
      <alignment horizontal="left" wrapText="1" indent="3"/>
    </xf>
    <xf numFmtId="0" fontId="2" fillId="0" borderId="23" xfId="0" applyFont="1" applyBorder="1" applyAlignment="1">
      <alignment horizontal="left" wrapText="1" indent="3"/>
    </xf>
    <xf numFmtId="0" fontId="1" fillId="0" borderId="0" xfId="0" applyFont="1" applyBorder="1" applyAlignment="1">
      <alignment horizontal="right" wrapText="1"/>
    </xf>
    <xf numFmtId="0" fontId="2" fillId="0" borderId="0" xfId="0" applyFont="1" applyBorder="1" applyAlignment="1">
      <alignment wrapText="1"/>
    </xf>
    <xf numFmtId="0" fontId="6" fillId="3" borderId="0" xfId="0" applyFont="1" applyFill="1" applyAlignment="1">
      <alignment horizontal="left" wrapText="1"/>
    </xf>
    <xf numFmtId="164" fontId="1" fillId="0" borderId="0" xfId="0" applyNumberFormat="1" applyFont="1" applyBorder="1" applyAlignment="1">
      <alignment horizontal="right" wrapText="1"/>
    </xf>
    <xf numFmtId="164" fontId="1" fillId="0" borderId="5" xfId="0" applyNumberFormat="1" applyFont="1" applyBorder="1" applyAlignment="1">
      <alignment horizontal="right" wrapText="1"/>
    </xf>
    <xf numFmtId="164" fontId="1" fillId="7" borderId="0" xfId="0" applyNumberFormat="1" applyFont="1" applyFill="1" applyBorder="1" applyAlignment="1">
      <alignment horizontal="right" wrapText="1"/>
    </xf>
    <xf numFmtId="165" fontId="1" fillId="0" borderId="24" xfId="0" applyNumberFormat="1" applyFont="1" applyBorder="1" applyAlignment="1">
      <alignment horizontal="right" wrapText="1"/>
    </xf>
    <xf numFmtId="165" fontId="1" fillId="0" borderId="0" xfId="0" applyNumberFormat="1" applyFont="1" applyBorder="1" applyAlignment="1">
      <alignment horizontal="right" wrapText="1"/>
    </xf>
    <xf numFmtId="165" fontId="1" fillId="0" borderId="5" xfId="0" applyNumberFormat="1" applyFont="1" applyBorder="1" applyAlignment="1">
      <alignment horizontal="right" wrapText="1"/>
    </xf>
    <xf numFmtId="164" fontId="1" fillId="0" borderId="27" xfId="0" applyNumberFormat="1" applyFont="1" applyBorder="1" applyAlignment="1">
      <alignment horizontal="right" wrapText="1"/>
    </xf>
    <xf numFmtId="164" fontId="1" fillId="0" borderId="5" xfId="0" applyNumberFormat="1" applyFont="1" applyFill="1" applyBorder="1" applyAlignment="1">
      <alignment horizontal="right" wrapText="1"/>
    </xf>
    <xf numFmtId="0" fontId="2" fillId="0" borderId="19" xfId="0" applyFont="1" applyBorder="1" applyAlignment="1">
      <alignment horizontal="left" wrapText="1"/>
    </xf>
    <xf numFmtId="0" fontId="2" fillId="2" borderId="0" xfId="0" applyFont="1" applyFill="1" applyAlignment="1">
      <alignment horizontal="left" wrapText="1"/>
    </xf>
    <xf numFmtId="164" fontId="1" fillId="0" borderId="19" xfId="0" applyNumberFormat="1" applyFont="1" applyBorder="1" applyAlignment="1">
      <alignment horizontal="right" wrapText="1"/>
    </xf>
    <xf numFmtId="0" fontId="2" fillId="0" borderId="10" xfId="0" applyFont="1" applyBorder="1" applyAlignment="1">
      <alignment horizontal="left" wrapText="1"/>
    </xf>
    <xf numFmtId="0" fontId="1" fillId="0" borderId="5" xfId="0" applyFont="1" applyBorder="1" applyAlignment="1">
      <alignment horizontal="right" wrapText="1"/>
    </xf>
    <xf numFmtId="164" fontId="2" fillId="0" borderId="0" xfId="0" applyNumberFormat="1" applyFont="1" applyAlignment="1">
      <alignment horizontal="right" wrapText="1"/>
    </xf>
    <xf numFmtId="164" fontId="6" fillId="3" borderId="0" xfId="0" applyNumberFormat="1" applyFont="1" applyFill="1" applyAlignment="1">
      <alignment horizontal="right" wrapText="1"/>
    </xf>
    <xf numFmtId="164" fontId="6" fillId="5" borderId="0" xfId="0" applyNumberFormat="1" applyFont="1" applyFill="1" applyAlignment="1">
      <alignment horizontal="right" wrapText="1"/>
    </xf>
    <xf numFmtId="164" fontId="2" fillId="2" borderId="12" xfId="0" applyNumberFormat="1" applyFont="1" applyFill="1" applyBorder="1" applyAlignment="1">
      <alignment horizontal="right" wrapText="1"/>
    </xf>
    <xf numFmtId="164" fontId="1" fillId="0" borderId="6" xfId="0" applyNumberFormat="1" applyFont="1" applyBorder="1" applyAlignment="1">
      <alignment horizontal="right" wrapText="1"/>
    </xf>
    <xf numFmtId="164" fontId="2" fillId="0" borderId="0" xfId="0" applyNumberFormat="1" applyFont="1" applyFill="1" applyBorder="1" applyAlignment="1">
      <alignment horizontal="right" wrapText="1"/>
    </xf>
    <xf numFmtId="0" fontId="1" fillId="2" borderId="11" xfId="0" applyFont="1" applyFill="1" applyBorder="1" applyAlignment="1">
      <alignment horizontal="left" wrapText="1"/>
    </xf>
    <xf numFmtId="164" fontId="1" fillId="2" borderId="12" xfId="0" applyNumberFormat="1" applyFont="1" applyFill="1" applyBorder="1" applyAlignment="1">
      <alignment horizontal="right" wrapText="1"/>
    </xf>
    <xf numFmtId="0" fontId="1" fillId="0" borderId="0" xfId="0" applyFont="1" applyAlignment="1">
      <alignment horizontal="left" wrapText="1"/>
    </xf>
    <xf numFmtId="164" fontId="2" fillId="0" borderId="0" xfId="0" applyNumberFormat="1" applyFont="1" applyFill="1" applyAlignment="1">
      <alignment horizontal="right" wrapText="1"/>
    </xf>
    <xf numFmtId="164" fontId="1" fillId="9" borderId="12" xfId="0" applyNumberFormat="1" applyFont="1" applyFill="1" applyBorder="1" applyAlignment="1">
      <alignment horizontal="right" wrapText="1"/>
    </xf>
    <xf numFmtId="0" fontId="1" fillId="4" borderId="24" xfId="0" applyFont="1" applyFill="1" applyBorder="1" applyAlignment="1">
      <alignment horizontal="right" wrapText="1"/>
    </xf>
    <xf numFmtId="164" fontId="1" fillId="0" borderId="25" xfId="0" applyNumberFormat="1" applyFont="1" applyFill="1" applyBorder="1" applyAlignment="1">
      <alignment horizontal="right" wrapText="1"/>
    </xf>
    <xf numFmtId="164" fontId="1" fillId="0" borderId="3" xfId="0" applyNumberFormat="1" applyFont="1" applyFill="1" applyBorder="1" applyAlignment="1">
      <alignment horizontal="right" wrapText="1"/>
    </xf>
    <xf numFmtId="164" fontId="1" fillId="0" borderId="6" xfId="0" applyNumberFormat="1" applyFont="1" applyFill="1" applyBorder="1" applyAlignment="1">
      <alignment horizontal="right" wrapText="1"/>
    </xf>
    <xf numFmtId="164" fontId="1" fillId="8" borderId="0" xfId="0" applyNumberFormat="1" applyFont="1" applyFill="1" applyBorder="1" applyAlignment="1">
      <alignment horizontal="right" wrapText="1"/>
    </xf>
    <xf numFmtId="164" fontId="2" fillId="5" borderId="0" xfId="0" applyNumberFormat="1" applyFont="1" applyFill="1" applyAlignment="1">
      <alignment horizontal="right" wrapText="1"/>
    </xf>
    <xf numFmtId="164" fontId="2" fillId="9" borderId="12" xfId="0" applyNumberFormat="1" applyFont="1" applyFill="1" applyBorder="1" applyAlignment="1">
      <alignment horizontal="right" wrapText="1"/>
    </xf>
    <xf numFmtId="0" fontId="1" fillId="4" borderId="27" xfId="0" applyFont="1" applyFill="1" applyBorder="1" applyAlignment="1">
      <alignment horizontal="right" wrapText="1"/>
    </xf>
    <xf numFmtId="164" fontId="1" fillId="0" borderId="28" xfId="0" applyNumberFormat="1" applyFont="1" applyFill="1" applyBorder="1" applyAlignment="1">
      <alignment horizontal="right" wrapText="1"/>
    </xf>
    <xf numFmtId="164" fontId="1" fillId="2" borderId="6" xfId="0" applyNumberFormat="1" applyFont="1" applyFill="1" applyBorder="1" applyAlignment="1">
      <alignment horizontal="right" wrapText="1"/>
    </xf>
    <xf numFmtId="164" fontId="6" fillId="0" borderId="0" xfId="0" applyNumberFormat="1" applyFont="1" applyFill="1" applyAlignment="1">
      <alignment horizontal="right" wrapText="1"/>
    </xf>
    <xf numFmtId="0" fontId="2" fillId="0" borderId="0" xfId="0" applyFont="1" applyBorder="1" applyAlignment="1">
      <alignment horizontal="left" vertical="top" wrapText="1" indent="3"/>
    </xf>
    <xf numFmtId="164" fontId="1" fillId="6" borderId="0" xfId="0" applyNumberFormat="1" applyFont="1" applyFill="1" applyBorder="1" applyAlignment="1">
      <alignment horizontal="right" wrapText="1"/>
    </xf>
    <xf numFmtId="164" fontId="2" fillId="2" borderId="0" xfId="0" applyNumberFormat="1" applyFont="1" applyFill="1" applyAlignment="1">
      <alignment horizontal="right" wrapText="1"/>
    </xf>
    <xf numFmtId="9" fontId="1" fillId="4" borderId="3" xfId="0" applyNumberFormat="1" applyFont="1" applyFill="1" applyBorder="1" applyAlignment="1">
      <alignment horizontal="right" wrapText="1"/>
    </xf>
    <xf numFmtId="164" fontId="1" fillId="0" borderId="29" xfId="0" applyNumberFormat="1" applyFont="1" applyFill="1" applyBorder="1" applyAlignment="1">
      <alignment horizontal="right" wrapText="1"/>
    </xf>
    <xf numFmtId="9" fontId="1" fillId="7" borderId="6" xfId="0" applyNumberFormat="1" applyFont="1" applyFill="1" applyBorder="1" applyAlignment="1">
      <alignment horizontal="right" wrapText="1"/>
    </xf>
    <xf numFmtId="164" fontId="1" fillId="0" borderId="30" xfId="0" applyNumberFormat="1" applyFont="1" applyFill="1" applyBorder="1" applyAlignment="1">
      <alignment horizontal="right" wrapText="1"/>
    </xf>
    <xf numFmtId="9" fontId="1" fillId="2" borderId="19" xfId="0" applyNumberFormat="1" applyFont="1" applyFill="1" applyBorder="1" applyAlignment="1">
      <alignment horizontal="right" wrapText="1"/>
    </xf>
    <xf numFmtId="164" fontId="1" fillId="5" borderId="12" xfId="0" applyNumberFormat="1" applyFont="1" applyFill="1" applyBorder="1" applyAlignment="1">
      <alignment horizontal="right" wrapText="1"/>
    </xf>
    <xf numFmtId="9" fontId="1" fillId="0" borderId="0" xfId="0" applyNumberFormat="1" applyFont="1" applyFill="1" applyBorder="1" applyAlignment="1">
      <alignment horizontal="right" wrapText="1"/>
    </xf>
    <xf numFmtId="164" fontId="1" fillId="5" borderId="20" xfId="0" applyNumberFormat="1" applyFont="1" applyFill="1" applyBorder="1" applyAlignment="1">
      <alignment horizontal="right" wrapText="1"/>
    </xf>
    <xf numFmtId="164" fontId="1" fillId="5" borderId="21" xfId="0" applyNumberFormat="1" applyFont="1" applyFill="1" applyBorder="1" applyAlignment="1">
      <alignment horizontal="right" wrapText="1"/>
    </xf>
    <xf numFmtId="164" fontId="1" fillId="5" borderId="22" xfId="0" applyNumberFormat="1" applyFont="1" applyFill="1" applyBorder="1" applyAlignment="1">
      <alignment horizontal="right" wrapText="1"/>
    </xf>
    <xf numFmtId="0" fontId="2" fillId="0" borderId="0" xfId="0" applyFont="1" applyAlignment="1">
      <alignment horizontal="left" wrapText="1" indent="3"/>
    </xf>
    <xf numFmtId="0" fontId="1" fillId="2" borderId="10" xfId="0" applyFont="1" applyFill="1" applyBorder="1" applyAlignment="1">
      <alignment horizontal="left" wrapText="1" indent="3"/>
    </xf>
    <xf numFmtId="0" fontId="1" fillId="2" borderId="11" xfId="0" applyFont="1" applyFill="1" applyBorder="1" applyAlignment="1">
      <alignment horizontal="left" wrapText="1" indent="3"/>
    </xf>
    <xf numFmtId="0" fontId="2" fillId="0" borderId="0" xfId="0" applyFont="1" applyAlignment="1">
      <alignment horizontal="left" wrapText="1"/>
    </xf>
    <xf numFmtId="0" fontId="2" fillId="0" borderId="23" xfId="0" applyFont="1" applyBorder="1" applyAlignment="1">
      <alignment horizontal="left" wrapText="1" indent="3"/>
    </xf>
    <xf numFmtId="0" fontId="2" fillId="0" borderId="15" xfId="0" applyFont="1" applyBorder="1" applyAlignment="1" applyProtection="1">
      <alignment horizontal="left" wrapText="1" indent="3"/>
      <protection locked="0"/>
    </xf>
    <xf numFmtId="165" fontId="1" fillId="0" borderId="27" xfId="0" applyNumberFormat="1" applyFont="1" applyBorder="1" applyAlignment="1">
      <alignment horizontal="right" wrapText="1"/>
    </xf>
    <xf numFmtId="164" fontId="1" fillId="0" borderId="24" xfId="0" applyNumberFormat="1" applyFont="1" applyBorder="1" applyAlignment="1">
      <alignment horizontal="right" wrapText="1"/>
    </xf>
    <xf numFmtId="0" fontId="2" fillId="0" borderId="5" xfId="0" applyFont="1" applyBorder="1" applyAlignment="1" applyProtection="1">
      <alignment horizontal="left" wrapText="1" indent="3"/>
      <protection locked="0"/>
    </xf>
    <xf numFmtId="0" fontId="1" fillId="2" borderId="10" xfId="0" applyFont="1" applyFill="1" applyBorder="1" applyAlignment="1">
      <alignment horizontal="left" wrapText="1" indent="3"/>
    </xf>
    <xf numFmtId="0" fontId="1" fillId="2" borderId="11" xfId="0" applyFont="1" applyFill="1" applyBorder="1" applyAlignment="1">
      <alignment horizontal="left" wrapText="1" indent="3"/>
    </xf>
    <xf numFmtId="0" fontId="2" fillId="0" borderId="0" xfId="0" applyFont="1" applyAlignment="1">
      <alignment horizontal="left" wrapText="1"/>
    </xf>
    <xf numFmtId="0" fontId="1" fillId="0" borderId="0" xfId="0" applyFont="1" applyFill="1" applyBorder="1" applyAlignment="1">
      <alignment horizontal="left" wrapText="1"/>
    </xf>
    <xf numFmtId="0" fontId="2" fillId="0" borderId="0" xfId="0" applyFont="1" applyAlignment="1">
      <alignment horizontal="left" wrapText="1"/>
    </xf>
    <xf numFmtId="0" fontId="1" fillId="0" borderId="15" xfId="0" applyFont="1" applyFill="1" applyBorder="1" applyAlignment="1">
      <alignment horizontal="left" wrapText="1"/>
    </xf>
    <xf numFmtId="0" fontId="1" fillId="0" borderId="5" xfId="0" applyFont="1" applyFill="1" applyBorder="1" applyAlignment="1">
      <alignment horizontal="left" wrapText="1"/>
    </xf>
    <xf numFmtId="164" fontId="2" fillId="0" borderId="6" xfId="0" applyNumberFormat="1" applyFont="1" applyFill="1" applyBorder="1" applyAlignment="1">
      <alignment horizontal="right" wrapText="1"/>
    </xf>
    <xf numFmtId="0" fontId="9" fillId="2" borderId="0" xfId="0" applyFont="1" applyFill="1" applyAlignment="1">
      <alignment horizontal="center" wrapText="1"/>
    </xf>
    <xf numFmtId="0" fontId="1" fillId="2" borderId="10" xfId="0" applyFont="1" applyFill="1" applyBorder="1" applyAlignment="1">
      <alignment horizontal="left" wrapText="1" indent="3"/>
    </xf>
    <xf numFmtId="0" fontId="1" fillId="2" borderId="11" xfId="0" applyFont="1" applyFill="1" applyBorder="1" applyAlignment="1">
      <alignment horizontal="left" wrapText="1" indent="3"/>
    </xf>
    <xf numFmtId="0" fontId="1" fillId="2" borderId="12" xfId="0" applyFont="1" applyFill="1" applyBorder="1" applyAlignment="1">
      <alignment horizontal="left" wrapText="1" indent="3"/>
    </xf>
    <xf numFmtId="0" fontId="2" fillId="0" borderId="10" xfId="0" applyFont="1" applyFill="1" applyBorder="1" applyAlignment="1">
      <alignment horizontal="left" wrapText="1" indent="3"/>
    </xf>
    <xf numFmtId="0" fontId="2" fillId="0" borderId="11" xfId="0" applyFont="1" applyFill="1" applyBorder="1" applyAlignment="1">
      <alignment horizontal="left" wrapText="1" indent="3"/>
    </xf>
    <xf numFmtId="0" fontId="2" fillId="0" borderId="12" xfId="0" applyFont="1" applyFill="1" applyBorder="1" applyAlignment="1">
      <alignment horizontal="left" wrapText="1" indent="3"/>
    </xf>
    <xf numFmtId="0" fontId="2" fillId="0" borderId="0" xfId="0" applyFont="1" applyAlignment="1">
      <alignment horizontal="left" vertical="top" wrapText="1"/>
    </xf>
    <xf numFmtId="0" fontId="2" fillId="0" borderId="15" xfId="0" applyFont="1" applyBorder="1" applyAlignment="1" applyProtection="1">
      <alignment horizontal="left" wrapText="1" indent="3"/>
      <protection locked="0"/>
    </xf>
    <xf numFmtId="0" fontId="2" fillId="0" borderId="0" xfId="0" applyFont="1" applyBorder="1" applyAlignment="1" applyProtection="1">
      <alignment horizontal="left" wrapText="1" indent="3"/>
      <protection locked="0"/>
    </xf>
    <xf numFmtId="0" fontId="2" fillId="0" borderId="15" xfId="0" applyFont="1" applyBorder="1" applyAlignment="1">
      <alignment horizontal="left" wrapText="1" indent="3"/>
    </xf>
    <xf numFmtId="0" fontId="2" fillId="0" borderId="31" xfId="0" applyFont="1" applyBorder="1" applyAlignment="1">
      <alignment horizontal="left" wrapText="1" indent="3"/>
    </xf>
    <xf numFmtId="0" fontId="2" fillId="0" borderId="0" xfId="0" applyFont="1" applyBorder="1" applyAlignment="1">
      <alignment horizontal="left" wrapText="1" indent="3"/>
    </xf>
    <xf numFmtId="0" fontId="1" fillId="2" borderId="0" xfId="0" applyFont="1" applyFill="1" applyAlignment="1">
      <alignment horizontal="center" wrapText="1"/>
    </xf>
    <xf numFmtId="0" fontId="2" fillId="0" borderId="0" xfId="0" applyFont="1" applyAlignment="1">
      <alignment horizontal="left" wrapText="1"/>
    </xf>
    <xf numFmtId="0" fontId="2" fillId="0" borderId="0" xfId="0" applyFont="1" applyAlignment="1">
      <alignment horizontal="left" wrapText="1" indent="3"/>
    </xf>
    <xf numFmtId="0" fontId="2" fillId="0" borderId="4" xfId="0" applyFont="1" applyBorder="1" applyAlignment="1">
      <alignment horizontal="left" vertical="top" wrapText="1" indent="3"/>
    </xf>
    <xf numFmtId="0" fontId="2" fillId="0" borderId="5" xfId="0" applyFont="1" applyBorder="1" applyAlignment="1">
      <alignment horizontal="left" vertical="top" wrapText="1" indent="3"/>
    </xf>
    <xf numFmtId="0" fontId="2" fillId="0" borderId="23" xfId="0" applyFont="1" applyBorder="1" applyAlignment="1">
      <alignment horizontal="left" wrapText="1" indent="3"/>
    </xf>
    <xf numFmtId="0" fontId="2" fillId="0" borderId="24" xfId="0" applyFont="1" applyBorder="1" applyAlignment="1">
      <alignment horizontal="left" wrapText="1" indent="3"/>
    </xf>
    <xf numFmtId="0" fontId="7" fillId="5" borderId="15" xfId="0" applyFont="1" applyFill="1" applyBorder="1" applyAlignment="1">
      <alignment horizontal="center" wrapText="1"/>
    </xf>
    <xf numFmtId="0" fontId="7" fillId="5" borderId="31" xfId="0" applyFont="1" applyFill="1" applyBorder="1" applyAlignment="1">
      <alignment horizontal="center" wrapText="1"/>
    </xf>
    <xf numFmtId="0" fontId="8" fillId="3" borderId="0" xfId="0" applyFont="1" applyFill="1" applyAlignment="1">
      <alignment horizontal="left" vertical="top" wrapText="1"/>
    </xf>
    <xf numFmtId="0" fontId="1" fillId="5" borderId="0" xfId="0" applyFont="1" applyFill="1" applyAlignment="1">
      <alignment horizontal="left" wrapText="1" indent="3"/>
    </xf>
    <xf numFmtId="6" fontId="2" fillId="0" borderId="15" xfId="0" applyNumberFormat="1" applyFont="1" applyBorder="1" applyAlignment="1">
      <alignment horizontal="left" wrapText="1" indent="3"/>
    </xf>
    <xf numFmtId="6" fontId="2" fillId="0" borderId="0" xfId="0" applyNumberFormat="1" applyFont="1" applyBorder="1" applyAlignment="1">
      <alignment horizontal="left" wrapText="1" indent="3"/>
    </xf>
    <xf numFmtId="0" fontId="2" fillId="0" borderId="23" xfId="0" applyFont="1" applyBorder="1" applyAlignment="1">
      <alignment horizontal="left" vertical="top" wrapText="1"/>
    </xf>
    <xf numFmtId="0" fontId="2" fillId="0" borderId="24" xfId="0" applyFont="1" applyBorder="1" applyAlignment="1">
      <alignment horizontal="left" vertical="top" wrapText="1"/>
    </xf>
    <xf numFmtId="0" fontId="2" fillId="0" borderId="2" xfId="0" applyFont="1" applyBorder="1" applyAlignment="1">
      <alignment horizontal="left" vertical="top" wrapText="1"/>
    </xf>
    <xf numFmtId="164" fontId="1" fillId="0" borderId="18" xfId="0" applyNumberFormat="1" applyFont="1" applyBorder="1" applyAlignment="1">
      <alignment horizontal="right" wrapText="1"/>
    </xf>
    <xf numFmtId="164" fontId="2" fillId="0" borderId="15" xfId="0" applyNumberFormat="1" applyFont="1" applyFill="1" applyBorder="1" applyAlignment="1">
      <alignment horizontal="right"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editAs="oneCell">
    <xdr:from>
      <xdr:col>0</xdr:col>
      <xdr:colOff>200025</xdr:colOff>
      <xdr:row>4</xdr:row>
      <xdr:rowOff>66675</xdr:rowOff>
    </xdr:from>
    <xdr:to>
      <xdr:col>9</xdr:col>
      <xdr:colOff>438150</xdr:colOff>
      <xdr:row>51</xdr:row>
      <xdr:rowOff>0</xdr:rowOff>
    </xdr:to>
    <xdr:sp macro="" textlink="">
      <xdr:nvSpPr>
        <xdr:cNvPr id="2049" name="Text Box 1">
          <a:extLst>
            <a:ext uri="{FF2B5EF4-FFF2-40B4-BE49-F238E27FC236}">
              <a16:creationId xmlns:a16="http://schemas.microsoft.com/office/drawing/2014/main" id="{00000000-0008-0000-0000-000001080000}"/>
            </a:ext>
          </a:extLst>
        </xdr:cNvPr>
        <xdr:cNvSpPr txBox="1">
          <a:spLocks noChangeArrowheads="1"/>
        </xdr:cNvSpPr>
      </xdr:nvSpPr>
      <xdr:spPr bwMode="auto">
        <a:xfrm>
          <a:off x="200025" y="714375"/>
          <a:ext cx="5724525" cy="7543800"/>
        </a:xfrm>
        <a:prstGeom prst="rect">
          <a:avLst/>
        </a:prstGeom>
        <a:solidFill>
          <a:srgbClr val="FFFFFF"/>
        </a:solidFill>
        <a:ln w="9525">
          <a:noFill/>
          <a:miter lim="800000"/>
          <a:headEnd/>
          <a:tailEnd/>
        </a:ln>
      </xdr:spPr>
      <xdr:txBody>
        <a:bodyPr vertOverflow="clip" wrap="square" lIns="27432" tIns="27432" rIns="0" bIns="0" anchor="t" upright="1"/>
        <a:lstStyle/>
        <a:p>
          <a:pPr algn="l" rtl="0">
            <a:defRPr sz="1000"/>
          </a:pPr>
          <a:r>
            <a:rPr lang="en-US" sz="1100" b="0" i="0" strike="noStrike">
              <a:solidFill>
                <a:srgbClr val="000000"/>
              </a:solidFill>
              <a:latin typeface="Times New Roman"/>
              <a:cs typeface="Times New Roman"/>
            </a:rPr>
            <a:t>General:</a:t>
          </a:r>
        </a:p>
        <a:p>
          <a:pPr algn="l" rtl="0">
            <a:defRPr sz="1000"/>
          </a:pPr>
          <a:endParaRPr lang="en-US" sz="1100" b="0" i="0" strike="noStrike">
            <a:solidFill>
              <a:srgbClr val="000000"/>
            </a:solidFill>
            <a:latin typeface="Times New Roman"/>
            <a:cs typeface="Times New Roman"/>
          </a:endParaRPr>
        </a:p>
        <a:p>
          <a:pPr algn="l" rtl="0">
            <a:defRPr sz="1000"/>
          </a:pPr>
          <a:r>
            <a:rPr lang="en-US" sz="1100" b="0" i="0" strike="noStrike">
              <a:solidFill>
                <a:srgbClr val="000000"/>
              </a:solidFill>
              <a:latin typeface="Times New Roman"/>
              <a:cs typeface="Times New Roman"/>
            </a:rPr>
            <a:t>The purpose of the Bridge Development Report is to select the most appropriate structure type for the site under consideration.  One of the most important considerations is to select the most cost efficient bridge to fit the unique circumstances at the site.  The purpose of the procedure established in this chapter is to bring uniformity to the cost estimating portion of the decision making process. For information purposes selected project cost data is provided in the appendix.</a:t>
          </a:r>
        </a:p>
        <a:p>
          <a:pPr algn="l" rtl="0">
            <a:defRPr sz="1000"/>
          </a:pPr>
          <a:endParaRPr lang="en-US" sz="1100" b="0" i="0" strike="noStrike">
            <a:solidFill>
              <a:srgbClr val="000000"/>
            </a:solidFill>
            <a:latin typeface="Times New Roman"/>
            <a:cs typeface="Times New Roman"/>
          </a:endParaRPr>
        </a:p>
        <a:p>
          <a:pPr algn="l" rtl="0">
            <a:defRPr sz="1000"/>
          </a:pPr>
          <a:r>
            <a:rPr lang="en-US" sz="1100" b="0" i="0" strike="noStrike">
              <a:solidFill>
                <a:srgbClr val="000000"/>
              </a:solidFill>
              <a:latin typeface="Times New Roman"/>
              <a:cs typeface="Times New Roman"/>
            </a:rPr>
            <a:t>The cost estimating procedure supplied herein should be used for all bridge structures with the exception of the structure types stated below.  This process is not suitable for cost estimating structure types without repeatable bid history including the following bridge types:  movable; cable stayed; cast-in-place on form travelers; arches and tunnels.  These very unique structures should be cost estimated by the use of fundamental process of developing cost based on labor, materials, equipment and construction time.</a:t>
          </a:r>
        </a:p>
        <a:p>
          <a:pPr algn="l" rtl="0">
            <a:defRPr sz="1000"/>
          </a:pPr>
          <a:endParaRPr lang="en-US" sz="1000" b="0" i="0" strike="noStrike">
            <a:solidFill>
              <a:srgbClr val="000000"/>
            </a:solidFill>
            <a:latin typeface="Times New Roman"/>
            <a:cs typeface="Times New Roman"/>
          </a:endParaRPr>
        </a:p>
        <a:p>
          <a:pPr algn="l" rtl="0">
            <a:defRPr sz="1000"/>
          </a:pPr>
          <a:r>
            <a:rPr lang="en-US" sz="1100" b="0" i="0" strike="noStrike">
              <a:solidFill>
                <a:srgbClr val="000000"/>
              </a:solidFill>
              <a:latin typeface="Times New Roman"/>
              <a:cs typeface="Times New Roman"/>
            </a:rPr>
            <a:t>This concept for cost estimating is a three-step process.  The first step is to utilize the average unit material costs provided herein to develop a cost estimate based on the completed preliminary design.  The second step is to adjust the total bridge cost for the unique site conditions by use of the site adjustment factors.  The third and final step is to review the computed total bridge cost on a cost per square foot basis and compare this cost against the historical cost range for similar structure types.  This three-step process should produce a reasonably accurate cost estimate for structure type selection.  However, if a site has a set of odd circumstances which will affect the bridge cost be sure to account for these unique site conditions in the estimate.  If the estimated cost is outside the cost range in step three, documented reasons should be provided for the variance in cost.</a:t>
          </a:r>
        </a:p>
        <a:p>
          <a:pPr algn="l" rtl="0">
            <a:defRPr sz="1000"/>
          </a:pPr>
          <a:endParaRPr lang="en-US" sz="1100" b="0" i="0" strike="noStrike">
            <a:solidFill>
              <a:srgbClr val="000000"/>
            </a:solidFill>
            <a:latin typeface="Times New Roman"/>
            <a:cs typeface="Times New Roman"/>
          </a:endParaRPr>
        </a:p>
        <a:p>
          <a:pPr algn="l" rtl="0">
            <a:defRPr sz="1000"/>
          </a:pPr>
          <a:r>
            <a:rPr lang="en-US" sz="1100" b="0" i="0" strike="noStrike">
              <a:solidFill>
                <a:srgbClr val="000000"/>
              </a:solidFill>
              <a:latin typeface="Times New Roman"/>
              <a:cs typeface="Times New Roman"/>
            </a:rPr>
            <a:t>Cost Estimating Process:</a:t>
          </a:r>
        </a:p>
        <a:p>
          <a:pPr algn="l" rtl="0">
            <a:defRPr sz="1000"/>
          </a:pPr>
          <a:r>
            <a:rPr lang="en-US" sz="1100" b="0" i="0" strike="noStrike">
              <a:solidFill>
                <a:srgbClr val="000000"/>
              </a:solidFill>
              <a:latin typeface="Times New Roman"/>
              <a:cs typeface="Times New Roman"/>
            </a:rPr>
            <a:t> </a:t>
          </a:r>
        </a:p>
        <a:p>
          <a:pPr algn="l" rtl="0">
            <a:defRPr sz="1000"/>
          </a:pPr>
          <a:r>
            <a:rPr lang="en-US" sz="1100" b="0" i="0" strike="noStrike">
              <a:solidFill>
                <a:srgbClr val="000000"/>
              </a:solidFill>
              <a:latin typeface="Times New Roman"/>
              <a:cs typeface="Times New Roman"/>
            </a:rPr>
            <a:t>The applicability of this three-step process is explained in the general section.  The process stated below is developed for estimating the bridge cost after the completion of the preliminary design which includes member selection, member size and member reinforcing.  This process will develop costs for the bridge superstructure and substructure from beginning to end bridge.  Costs for all other items including but not limited to the following are excluded from the costs provided in this chapter: mobilization, operation costs for existing bridge(s); removal of existing bridge or bridge fenders; lighting; walls; deck drainage systems; embankment; fenders; approach slabs; maintenance of traffic; load tests; bank stabilization.</a:t>
          </a:r>
          <a:endParaRPr lang="en-US" sz="1000" b="0" i="0" strike="noStrike">
            <a:solidFill>
              <a:srgbClr val="000000"/>
            </a:solidFill>
            <a:latin typeface="Times New Roman"/>
            <a:cs typeface="Times New Roman"/>
          </a:endParaRPr>
        </a:p>
        <a:p>
          <a:pPr algn="l" rtl="0">
            <a:defRPr sz="1000"/>
          </a:pPr>
          <a:endParaRPr lang="en-US" sz="1000" b="0" i="0" strike="noStrike">
            <a:solidFill>
              <a:srgbClr val="000000"/>
            </a:solidFill>
            <a:latin typeface="Times New Roman"/>
            <a:cs typeface="Times New Roman"/>
          </a:endParaRPr>
        </a:p>
        <a:p>
          <a:pPr algn="l" rtl="0">
            <a:defRPr sz="1000"/>
          </a:pPr>
          <a:endParaRPr lang="en-US" sz="1000" b="0" i="0" strike="noStrike">
            <a:solidFill>
              <a:srgbClr val="000000"/>
            </a:solidFill>
            <a:latin typeface="Times New Roman"/>
            <a:cs typeface="Times New Roman"/>
          </a:endParaRPr>
        </a:p>
        <a:p>
          <a:pPr algn="l" rtl="0">
            <a:defRPr sz="1000"/>
          </a:pPr>
          <a:endParaRPr lang="en-US" sz="1000" b="0" i="0" strike="noStrike">
            <a:solidFill>
              <a:srgbClr val="000000"/>
            </a:solidFill>
            <a:latin typeface="Times New Roman"/>
            <a:cs typeface="Times New Roman"/>
          </a:endParaRPr>
        </a:p>
        <a:p>
          <a:pPr algn="l" rtl="0">
            <a:defRPr sz="1000"/>
          </a:pPr>
          <a:endParaRPr lang="en-US" sz="1000" b="0" i="0" strike="noStrike">
            <a:solidFill>
              <a:srgbClr val="000000"/>
            </a:solidFill>
            <a:latin typeface="Times New Roman"/>
            <a:cs typeface="Times New Roman"/>
          </a:endParaRPr>
        </a:p>
      </xdr:txBody>
    </xdr:sp>
    <xdr:clientData/>
  </xdr:twoCellAnchor>
  <xdr:twoCellAnchor editAs="oneCell">
    <xdr:from>
      <xdr:col>0</xdr:col>
      <xdr:colOff>152400</xdr:colOff>
      <xdr:row>0</xdr:row>
      <xdr:rowOff>66675</xdr:rowOff>
    </xdr:from>
    <xdr:to>
      <xdr:col>9</xdr:col>
      <xdr:colOff>438150</xdr:colOff>
      <xdr:row>3</xdr:row>
      <xdr:rowOff>19050</xdr:rowOff>
    </xdr:to>
    <xdr:sp macro="" textlink="">
      <xdr:nvSpPr>
        <xdr:cNvPr id="2050" name="Text Box 2">
          <a:extLst>
            <a:ext uri="{FF2B5EF4-FFF2-40B4-BE49-F238E27FC236}">
              <a16:creationId xmlns:a16="http://schemas.microsoft.com/office/drawing/2014/main" id="{00000000-0008-0000-0000-000002080000}"/>
            </a:ext>
          </a:extLst>
        </xdr:cNvPr>
        <xdr:cNvSpPr txBox="1">
          <a:spLocks noChangeArrowheads="1"/>
        </xdr:cNvSpPr>
      </xdr:nvSpPr>
      <xdr:spPr bwMode="auto">
        <a:xfrm>
          <a:off x="152400" y="66675"/>
          <a:ext cx="5772150" cy="438150"/>
        </a:xfrm>
        <a:prstGeom prst="rect">
          <a:avLst/>
        </a:prstGeom>
        <a:solidFill>
          <a:srgbClr val="C0C0C0"/>
        </a:solidFill>
        <a:ln w="9525">
          <a:noFill/>
          <a:miter lim="800000"/>
          <a:headEnd/>
          <a:tailEnd/>
        </a:ln>
      </xdr:spPr>
      <xdr:txBody>
        <a:bodyPr vertOverflow="clip" wrap="square" lIns="36576" tIns="32004" rIns="36576" bIns="0" anchor="t" upright="1"/>
        <a:lstStyle/>
        <a:p>
          <a:pPr algn="ctr" rtl="0">
            <a:defRPr sz="1000"/>
          </a:pPr>
          <a:r>
            <a:rPr lang="en-US" sz="1400" b="1" i="0" strike="noStrike">
              <a:solidFill>
                <a:srgbClr val="000000"/>
              </a:solidFill>
              <a:latin typeface="Times New Roman"/>
              <a:cs typeface="Times New Roman"/>
            </a:rPr>
            <a:t>Bridge Development Report</a:t>
          </a:r>
        </a:p>
        <a:p>
          <a:pPr algn="ctr" rtl="0">
            <a:defRPr sz="1000"/>
          </a:pPr>
          <a:r>
            <a:rPr lang="en-US" sz="1400" b="1" i="0" strike="noStrike">
              <a:solidFill>
                <a:srgbClr val="000000"/>
              </a:solidFill>
              <a:latin typeface="Times New Roman"/>
              <a:cs typeface="Times New Roman"/>
            </a:rPr>
            <a:t> Cost Estimating</a:t>
          </a:r>
          <a:endParaRPr lang="en-US" sz="1000" b="0" i="0" strike="noStrike">
            <a:solidFill>
              <a:srgbClr val="000000"/>
            </a:solidFill>
            <a:latin typeface="Arial"/>
            <a:cs typeface="Arial"/>
          </a:endParaRPr>
        </a:p>
        <a:p>
          <a:pPr algn="ctr" rtl="0">
            <a:defRPr sz="1000"/>
          </a:pPr>
          <a:endParaRPr lang="en-US" sz="1000" b="0" i="0" strike="noStrike">
            <a:solidFill>
              <a:srgbClr val="000000"/>
            </a:solidFill>
            <a:latin typeface="Arial"/>
            <a:cs typeface="Arial"/>
          </a:endParaRPr>
        </a:p>
        <a:p>
          <a:pPr algn="ctr" rtl="0">
            <a:defRPr sz="1000"/>
          </a:pPr>
          <a:endParaRPr lang="en-US" sz="1000" b="0" i="0" strike="noStrike">
            <a:solidFill>
              <a:srgbClr val="000000"/>
            </a:solidFill>
            <a:latin typeface="Arial"/>
            <a:cs typeface="Arial"/>
          </a:endParaRPr>
        </a:p>
        <a:p>
          <a:pPr algn="ctr" rtl="0">
            <a:defRPr sz="1000"/>
          </a:pPr>
          <a:endParaRPr lang="en-US" sz="1000" b="0" i="0" strike="noStrike">
            <a:solidFill>
              <a:srgbClr val="000000"/>
            </a:solidFill>
            <a:latin typeface="Arial"/>
            <a:cs typeface="Arial"/>
          </a:endParaRPr>
        </a:p>
        <a:p>
          <a:pPr algn="ctr" rtl="0">
            <a:defRPr sz="1000"/>
          </a:pPr>
          <a:endParaRPr lang="en-US" sz="1000" b="0" i="0" strike="noStrike">
            <a:solidFill>
              <a:srgbClr val="000000"/>
            </a:solidFill>
            <a:latin typeface="Arial"/>
            <a:cs typeface="Arial"/>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zoomScaleNormal="100" workbookViewId="0">
      <selection activeCell="K11" sqref="K11"/>
    </sheetView>
  </sheetViews>
  <sheetFormatPr defaultRowHeight="12.75" x14ac:dyDescent="0.2"/>
  <sheetData/>
  <customSheetViews>
    <customSheetView guid="{1CF1FF31-1A8E-4509-AD9C-6836A81CD7E1}" topLeftCell="A2">
      <selection activeCell="K18" sqref="K17:K18"/>
      <pageMargins left="0.75" right="0.75" top="1" bottom="1" header="0.5" footer="0.5"/>
      <pageSetup orientation="portrait" r:id="rId1"/>
      <headerFooter alignWithMargins="0">
        <oddFooter>&amp;L&amp;D&amp;C&amp;F&amp;R&amp;P/&amp;N</oddFooter>
      </headerFooter>
    </customSheetView>
    <customSheetView guid="{CEEFD1EB-8D81-445A-B3E4-BD8272169FBB}" showPageBreaks="1" printArea="1" topLeftCell="A19">
      <selection activeCell="K11" sqref="K11"/>
      <pageMargins left="0.75" right="0.75" top="1" bottom="1" header="0.5" footer="0.5"/>
      <pageSetup orientation="portrait" r:id="rId2"/>
      <headerFooter alignWithMargins="0">
        <oddFooter>&amp;L&amp;D&amp;C&amp;F&amp;R&amp;P/&amp;N</oddFooter>
      </headerFooter>
    </customSheetView>
  </customSheetViews>
  <phoneticPr fontId="0" type="noConversion"/>
  <pageMargins left="0.75" right="0.75" top="1" bottom="1" header="0.5" footer="0.5"/>
  <pageSetup orientation="portrait" r:id="rId3"/>
  <headerFooter alignWithMargins="0">
    <oddFooter>&amp;L&amp;D&amp;C&amp;F&amp;R&amp;P/&amp;N</oddFooter>
  </headerFooter>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371"/>
  <sheetViews>
    <sheetView showZeros="0" tabSelected="1" zoomScaleNormal="100" zoomScaleSheetLayoutView="100" workbookViewId="0">
      <selection sqref="A1:D1"/>
    </sheetView>
  </sheetViews>
  <sheetFormatPr defaultColWidth="8.85546875" defaultRowHeight="12.75" x14ac:dyDescent="0.2"/>
  <cols>
    <col min="1" max="1" width="56.5703125" style="97" customWidth="1"/>
    <col min="2" max="2" width="17.28515625" style="97" customWidth="1"/>
    <col min="3" max="3" width="11.85546875" style="97" customWidth="1"/>
    <col min="4" max="4" width="15.7109375" style="116" customWidth="1"/>
    <col min="5" max="5" width="20" style="97" customWidth="1"/>
    <col min="6" max="6" width="54.28515625" style="97" customWidth="1"/>
    <col min="7" max="7" width="5.5703125" style="97" bestFit="1" customWidth="1"/>
    <col min="8" max="16384" width="8.85546875" style="97"/>
  </cols>
  <sheetData>
    <row r="1" spans="1:6" ht="18.75" x14ac:dyDescent="0.3">
      <c r="A1" s="168" t="s">
        <v>62</v>
      </c>
      <c r="B1" s="168"/>
      <c r="C1" s="168"/>
      <c r="D1" s="168"/>
    </row>
    <row r="2" spans="1:6" x14ac:dyDescent="0.2">
      <c r="A2" s="181" t="s">
        <v>249</v>
      </c>
      <c r="B2" s="181"/>
      <c r="C2" s="181"/>
      <c r="D2" s="181"/>
    </row>
    <row r="3" spans="1:6" x14ac:dyDescent="0.2">
      <c r="A3" s="92"/>
      <c r="B3" s="92"/>
      <c r="C3" s="92"/>
    </row>
    <row r="4" spans="1:6" x14ac:dyDescent="0.2">
      <c r="A4" s="36" t="s">
        <v>70</v>
      </c>
      <c r="B4" s="102"/>
      <c r="C4" s="102"/>
      <c r="D4" s="117"/>
    </row>
    <row r="5" spans="1:6" x14ac:dyDescent="0.2">
      <c r="A5" s="175" t="s">
        <v>66</v>
      </c>
      <c r="B5" s="175"/>
      <c r="C5" s="175"/>
      <c r="D5" s="175"/>
    </row>
    <row r="7" spans="1:6" x14ac:dyDescent="0.2">
      <c r="A7" s="35" t="s">
        <v>86</v>
      </c>
      <c r="B7" s="34"/>
      <c r="C7" s="34"/>
      <c r="D7" s="118"/>
    </row>
    <row r="8" spans="1:6" x14ac:dyDescent="0.2">
      <c r="A8" s="92"/>
      <c r="B8" s="92"/>
      <c r="C8" s="92"/>
    </row>
    <row r="9" spans="1:6" ht="13.15" customHeight="1" x14ac:dyDescent="0.2">
      <c r="A9" s="169" t="s">
        <v>63</v>
      </c>
      <c r="B9" s="170"/>
      <c r="C9" s="170"/>
      <c r="D9" s="119"/>
    </row>
    <row r="10" spans="1:6" ht="13.5" thickBot="1" x14ac:dyDescent="0.25">
      <c r="A10" s="19" t="s">
        <v>34</v>
      </c>
      <c r="B10" s="20" t="s">
        <v>166</v>
      </c>
      <c r="C10" s="20" t="s">
        <v>33</v>
      </c>
      <c r="D10" s="21" t="s">
        <v>0</v>
      </c>
    </row>
    <row r="11" spans="1:6" ht="12.75" customHeight="1" thickTop="1" x14ac:dyDescent="0.2">
      <c r="A11" s="8" t="s">
        <v>221</v>
      </c>
      <c r="B11" s="103">
        <v>100</v>
      </c>
      <c r="C11" s="14"/>
      <c r="D11" s="77">
        <f t="shared" ref="D11:D23" si="0">B11*C11</f>
        <v>0</v>
      </c>
      <c r="E11" s="88"/>
    </row>
    <row r="12" spans="1:6" x14ac:dyDescent="0.2">
      <c r="A12" s="8" t="s">
        <v>222</v>
      </c>
      <c r="B12" s="103">
        <v>140</v>
      </c>
      <c r="C12" s="14"/>
      <c r="D12" s="77">
        <f t="shared" si="0"/>
        <v>0</v>
      </c>
      <c r="F12" s="1"/>
    </row>
    <row r="13" spans="1:6" ht="12.75" customHeight="1" x14ac:dyDescent="0.2">
      <c r="A13" s="8" t="s">
        <v>223</v>
      </c>
      <c r="B13" s="103">
        <v>140</v>
      </c>
      <c r="C13" s="14"/>
      <c r="D13" s="77">
        <f t="shared" si="0"/>
        <v>0</v>
      </c>
      <c r="E13" s="88"/>
      <c r="F13" s="1"/>
    </row>
    <row r="14" spans="1:6" x14ac:dyDescent="0.2">
      <c r="A14" s="8" t="s">
        <v>224</v>
      </c>
      <c r="B14" s="103">
        <v>200</v>
      </c>
      <c r="C14" s="14"/>
      <c r="D14" s="77">
        <f t="shared" si="0"/>
        <v>0</v>
      </c>
    </row>
    <row r="15" spans="1:6" x14ac:dyDescent="0.2">
      <c r="A15" s="8" t="s">
        <v>225</v>
      </c>
      <c r="B15" s="103">
        <v>170</v>
      </c>
      <c r="C15" s="14"/>
      <c r="D15" s="77">
        <f t="shared" si="0"/>
        <v>0</v>
      </c>
    </row>
    <row r="16" spans="1:6" x14ac:dyDescent="0.2">
      <c r="A16" s="8" t="s">
        <v>226</v>
      </c>
      <c r="B16" s="103">
        <v>240</v>
      </c>
      <c r="C16" s="14"/>
      <c r="D16" s="77">
        <f t="shared" si="0"/>
        <v>0</v>
      </c>
      <c r="E16" s="88"/>
    </row>
    <row r="17" spans="1:5" ht="10.7" customHeight="1" x14ac:dyDescent="0.2">
      <c r="A17" s="8" t="s">
        <v>161</v>
      </c>
      <c r="B17" s="103">
        <v>135</v>
      </c>
      <c r="C17" s="14"/>
      <c r="D17" s="77">
        <f t="shared" ref="D17" si="1">B17*C17</f>
        <v>0</v>
      </c>
      <c r="E17" s="88"/>
    </row>
    <row r="18" spans="1:5" x14ac:dyDescent="0.2">
      <c r="A18" s="8" t="s">
        <v>160</v>
      </c>
      <c r="B18" s="103">
        <v>160</v>
      </c>
      <c r="C18" s="14"/>
      <c r="D18" s="77">
        <f t="shared" ref="D18:D19" si="2">B18*C18</f>
        <v>0</v>
      </c>
      <c r="E18" s="88"/>
    </row>
    <row r="19" spans="1:5" ht="10.7" customHeight="1" x14ac:dyDescent="0.2">
      <c r="A19" s="8" t="s">
        <v>162</v>
      </c>
      <c r="B19" s="103">
        <v>150</v>
      </c>
      <c r="C19" s="14"/>
      <c r="D19" s="77">
        <f t="shared" si="2"/>
        <v>0</v>
      </c>
      <c r="E19" s="88"/>
    </row>
    <row r="20" spans="1:5" x14ac:dyDescent="0.2">
      <c r="A20" s="8" t="s">
        <v>163</v>
      </c>
      <c r="B20" s="103">
        <v>210</v>
      </c>
      <c r="C20" s="14"/>
      <c r="D20" s="77">
        <f t="shared" ref="D20:D22" si="3">B20*C20</f>
        <v>0</v>
      </c>
      <c r="E20" s="88"/>
    </row>
    <row r="21" spans="1:5" ht="10.7" customHeight="1" x14ac:dyDescent="0.2">
      <c r="A21" s="8" t="s">
        <v>164</v>
      </c>
      <c r="B21" s="103">
        <v>225</v>
      </c>
      <c r="C21" s="14"/>
      <c r="D21" s="77">
        <f t="shared" si="3"/>
        <v>0</v>
      </c>
      <c r="E21" s="88"/>
    </row>
    <row r="22" spans="1:5" x14ac:dyDescent="0.2">
      <c r="A22" s="8" t="s">
        <v>165</v>
      </c>
      <c r="B22" s="103">
        <v>280</v>
      </c>
      <c r="C22" s="14"/>
      <c r="D22" s="77">
        <f t="shared" si="3"/>
        <v>0</v>
      </c>
      <c r="E22" s="88"/>
    </row>
    <row r="23" spans="1:5" x14ac:dyDescent="0.2">
      <c r="A23" s="8" t="s">
        <v>190</v>
      </c>
      <c r="B23" s="103">
        <v>250</v>
      </c>
      <c r="C23" s="14"/>
      <c r="D23" s="77">
        <f t="shared" si="0"/>
        <v>0</v>
      </c>
    </row>
    <row r="24" spans="1:5" ht="12.75" customHeight="1" x14ac:dyDescent="0.2">
      <c r="A24" s="178" t="s">
        <v>192</v>
      </c>
      <c r="B24" s="179"/>
      <c r="C24" s="27" t="s">
        <v>61</v>
      </c>
      <c r="D24" s="119">
        <f>SUM(D11:D23)</f>
        <v>0</v>
      </c>
    </row>
    <row r="25" spans="1:5" ht="12.75" customHeight="1" x14ac:dyDescent="0.2">
      <c r="A25" s="180" t="s">
        <v>191</v>
      </c>
      <c r="B25" s="180"/>
      <c r="C25" s="78"/>
    </row>
    <row r="26" spans="1:5" x14ac:dyDescent="0.2">
      <c r="A26" s="92"/>
      <c r="B26" s="92"/>
      <c r="C26" s="92"/>
    </row>
    <row r="27" spans="1:5" x14ac:dyDescent="0.2">
      <c r="A27" s="169" t="s">
        <v>36</v>
      </c>
      <c r="B27" s="170"/>
      <c r="C27" s="170"/>
      <c r="D27" s="119"/>
    </row>
    <row r="28" spans="1:5" ht="13.5" thickBot="1" x14ac:dyDescent="0.25">
      <c r="A28" s="19" t="s">
        <v>34</v>
      </c>
      <c r="B28" s="20" t="s">
        <v>55</v>
      </c>
      <c r="C28" s="20" t="s">
        <v>33</v>
      </c>
      <c r="D28" s="21" t="s">
        <v>0</v>
      </c>
    </row>
    <row r="29" spans="1:5" ht="13.5" thickTop="1" x14ac:dyDescent="0.2">
      <c r="A29" s="8" t="s">
        <v>101</v>
      </c>
      <c r="B29" s="103">
        <v>90</v>
      </c>
      <c r="C29" s="14"/>
      <c r="D29" s="77">
        <f t="shared" ref="D29:D34" si="4">B29*C29</f>
        <v>0</v>
      </c>
      <c r="E29" s="1"/>
    </row>
    <row r="30" spans="1:5" x14ac:dyDescent="0.2">
      <c r="A30" s="8" t="s">
        <v>102</v>
      </c>
      <c r="B30" s="103">
        <v>100</v>
      </c>
      <c r="C30" s="14"/>
      <c r="D30" s="77">
        <f t="shared" si="4"/>
        <v>0</v>
      </c>
    </row>
    <row r="31" spans="1:5" x14ac:dyDescent="0.2">
      <c r="A31" s="8" t="s">
        <v>116</v>
      </c>
      <c r="B31" s="103">
        <v>100</v>
      </c>
      <c r="C31" s="14"/>
      <c r="D31" s="77">
        <f t="shared" si="4"/>
        <v>0</v>
      </c>
    </row>
    <row r="32" spans="1:5" x14ac:dyDescent="0.2">
      <c r="A32" s="8" t="s">
        <v>1</v>
      </c>
      <c r="B32" s="103">
        <v>125</v>
      </c>
      <c r="C32" s="14"/>
      <c r="D32" s="77">
        <f t="shared" si="4"/>
        <v>0</v>
      </c>
    </row>
    <row r="33" spans="1:4" x14ac:dyDescent="0.2">
      <c r="A33" s="8" t="s">
        <v>2</v>
      </c>
      <c r="B33" s="103">
        <v>145</v>
      </c>
      <c r="C33" s="14"/>
      <c r="D33" s="77">
        <f t="shared" si="4"/>
        <v>0</v>
      </c>
    </row>
    <row r="34" spans="1:4" x14ac:dyDescent="0.2">
      <c r="A34" s="9" t="s">
        <v>3</v>
      </c>
      <c r="B34" s="104">
        <v>200</v>
      </c>
      <c r="C34" s="15"/>
      <c r="D34" s="120">
        <f t="shared" si="4"/>
        <v>0</v>
      </c>
    </row>
    <row r="35" spans="1:4" x14ac:dyDescent="0.2">
      <c r="C35" s="27" t="s">
        <v>61</v>
      </c>
      <c r="D35" s="119">
        <f>SUM(D29:D34)</f>
        <v>0</v>
      </c>
    </row>
    <row r="36" spans="1:4" x14ac:dyDescent="0.2">
      <c r="A36" s="160" t="s">
        <v>250</v>
      </c>
      <c r="B36" s="161"/>
      <c r="C36" s="122"/>
      <c r="D36" s="123"/>
    </row>
    <row r="37" spans="1:4" ht="13.5" thickBot="1" x14ac:dyDescent="0.25">
      <c r="A37" s="19" t="s">
        <v>265</v>
      </c>
      <c r="B37" s="20" t="s">
        <v>55</v>
      </c>
      <c r="C37" s="20" t="s">
        <v>33</v>
      </c>
      <c r="D37" s="21" t="s">
        <v>0</v>
      </c>
    </row>
    <row r="38" spans="1:4" ht="13.5" thickTop="1" x14ac:dyDescent="0.2">
      <c r="A38" s="8" t="s">
        <v>251</v>
      </c>
      <c r="B38" s="103">
        <v>500</v>
      </c>
      <c r="C38" s="14"/>
      <c r="D38" s="77">
        <f>B38*C38</f>
        <v>0</v>
      </c>
    </row>
    <row r="39" spans="1:4" x14ac:dyDescent="0.2">
      <c r="A39" s="8" t="s">
        <v>4</v>
      </c>
      <c r="B39" s="103">
        <v>550</v>
      </c>
      <c r="C39" s="14"/>
      <c r="D39" s="77">
        <f t="shared" ref="D39:D43" si="5">B39*C39</f>
        <v>0</v>
      </c>
    </row>
    <row r="40" spans="1:4" x14ac:dyDescent="0.2">
      <c r="A40" s="8" t="s">
        <v>5</v>
      </c>
      <c r="B40" s="103">
        <v>600</v>
      </c>
      <c r="C40" s="14"/>
      <c r="D40" s="77">
        <f t="shared" si="5"/>
        <v>0</v>
      </c>
    </row>
    <row r="41" spans="1:4" x14ac:dyDescent="0.2">
      <c r="A41" s="8" t="s">
        <v>6</v>
      </c>
      <c r="B41" s="103">
        <v>680</v>
      </c>
      <c r="C41" s="14"/>
      <c r="D41" s="77">
        <f t="shared" si="5"/>
        <v>0</v>
      </c>
    </row>
    <row r="42" spans="1:4" x14ac:dyDescent="0.2">
      <c r="A42" s="8" t="s">
        <v>110</v>
      </c>
      <c r="B42" s="103">
        <v>825</v>
      </c>
      <c r="C42" s="14"/>
      <c r="D42" s="77">
        <f t="shared" si="5"/>
        <v>0</v>
      </c>
    </row>
    <row r="43" spans="1:4" x14ac:dyDescent="0.2">
      <c r="A43" s="8" t="s">
        <v>7</v>
      </c>
      <c r="B43" s="103">
        <v>1550</v>
      </c>
      <c r="C43" s="14"/>
      <c r="D43" s="77">
        <f t="shared" si="5"/>
        <v>0</v>
      </c>
    </row>
    <row r="44" spans="1:4" x14ac:dyDescent="0.2">
      <c r="A44" s="9" t="s">
        <v>113</v>
      </c>
      <c r="B44" s="104">
        <v>1800</v>
      </c>
      <c r="C44" s="15"/>
      <c r="D44" s="120">
        <f>B44*C44</f>
        <v>0</v>
      </c>
    </row>
    <row r="45" spans="1:4" ht="13.5" thickBot="1" x14ac:dyDescent="0.25">
      <c r="A45" s="19" t="s">
        <v>266</v>
      </c>
      <c r="B45" s="20" t="s">
        <v>55</v>
      </c>
      <c r="C45" s="20" t="s">
        <v>33</v>
      </c>
      <c r="D45" s="21" t="s">
        <v>0</v>
      </c>
    </row>
    <row r="46" spans="1:4" ht="13.5" thickTop="1" x14ac:dyDescent="0.2">
      <c r="A46" s="8" t="s">
        <v>251</v>
      </c>
      <c r="B46" s="103">
        <v>550</v>
      </c>
      <c r="C46" s="14"/>
      <c r="D46" s="77">
        <f t="shared" ref="D46:D52" si="6">B46*C46</f>
        <v>0</v>
      </c>
    </row>
    <row r="47" spans="1:4" x14ac:dyDescent="0.2">
      <c r="A47" s="8" t="s">
        <v>4</v>
      </c>
      <c r="B47" s="103">
        <v>625</v>
      </c>
      <c r="C47" s="14"/>
      <c r="D47" s="77">
        <f t="shared" si="6"/>
        <v>0</v>
      </c>
    </row>
    <row r="48" spans="1:4" x14ac:dyDescent="0.2">
      <c r="A48" s="8" t="s">
        <v>5</v>
      </c>
      <c r="B48" s="103">
        <v>700</v>
      </c>
      <c r="C48" s="14"/>
      <c r="D48" s="77">
        <f t="shared" si="6"/>
        <v>0</v>
      </c>
    </row>
    <row r="49" spans="1:4" x14ac:dyDescent="0.2">
      <c r="A49" s="8" t="s">
        <v>6</v>
      </c>
      <c r="B49" s="103">
        <v>825</v>
      </c>
      <c r="C49" s="14"/>
      <c r="D49" s="77">
        <f t="shared" si="6"/>
        <v>0</v>
      </c>
    </row>
    <row r="50" spans="1:4" x14ac:dyDescent="0.2">
      <c r="A50" s="8" t="s">
        <v>35</v>
      </c>
      <c r="B50" s="103">
        <v>950</v>
      </c>
      <c r="C50" s="14"/>
      <c r="D50" s="77">
        <f t="shared" si="6"/>
        <v>0</v>
      </c>
    </row>
    <row r="51" spans="1:4" x14ac:dyDescent="0.2">
      <c r="A51" s="8" t="s">
        <v>111</v>
      </c>
      <c r="B51" s="103">
        <v>1650</v>
      </c>
      <c r="C51" s="14"/>
      <c r="D51" s="77">
        <f t="shared" si="6"/>
        <v>0</v>
      </c>
    </row>
    <row r="52" spans="1:4" x14ac:dyDescent="0.2">
      <c r="A52" s="9" t="s">
        <v>8</v>
      </c>
      <c r="B52" s="104">
        <v>1900</v>
      </c>
      <c r="C52" s="15"/>
      <c r="D52" s="120">
        <f t="shared" si="6"/>
        <v>0</v>
      </c>
    </row>
    <row r="53" spans="1:4" ht="13.5" thickBot="1" x14ac:dyDescent="0.25">
      <c r="A53" s="19" t="s">
        <v>267</v>
      </c>
      <c r="B53" s="20" t="s">
        <v>55</v>
      </c>
      <c r="C53" s="20" t="s">
        <v>33</v>
      </c>
      <c r="D53" s="21" t="s">
        <v>0</v>
      </c>
    </row>
    <row r="54" spans="1:4" ht="13.5" thickTop="1" x14ac:dyDescent="0.2">
      <c r="A54" s="8" t="s">
        <v>251</v>
      </c>
      <c r="B54" s="103">
        <v>700</v>
      </c>
      <c r="C54" s="14"/>
      <c r="D54" s="77">
        <f t="shared" ref="D54:D60" si="7">B54*C54</f>
        <v>0</v>
      </c>
    </row>
    <row r="55" spans="1:4" x14ac:dyDescent="0.2">
      <c r="A55" s="8" t="s">
        <v>4</v>
      </c>
      <c r="B55" s="103">
        <v>750</v>
      </c>
      <c r="C55" s="14"/>
      <c r="D55" s="77">
        <f t="shared" si="7"/>
        <v>0</v>
      </c>
    </row>
    <row r="56" spans="1:4" x14ac:dyDescent="0.2">
      <c r="A56" s="8" t="s">
        <v>5</v>
      </c>
      <c r="B56" s="103">
        <v>850</v>
      </c>
      <c r="C56" s="14"/>
      <c r="D56" s="77">
        <f t="shared" si="7"/>
        <v>0</v>
      </c>
    </row>
    <row r="57" spans="1:4" x14ac:dyDescent="0.2">
      <c r="A57" s="8" t="s">
        <v>6</v>
      </c>
      <c r="B57" s="103">
        <v>990</v>
      </c>
      <c r="C57" s="14"/>
      <c r="D57" s="77">
        <f t="shared" si="7"/>
        <v>0</v>
      </c>
    </row>
    <row r="58" spans="1:4" x14ac:dyDescent="0.2">
      <c r="A58" s="8" t="s">
        <v>35</v>
      </c>
      <c r="B58" s="103">
        <v>1250</v>
      </c>
      <c r="C58" s="14"/>
      <c r="D58" s="77">
        <f t="shared" si="7"/>
        <v>0</v>
      </c>
    </row>
    <row r="59" spans="1:4" x14ac:dyDescent="0.2">
      <c r="A59" s="8" t="s">
        <v>7</v>
      </c>
      <c r="B59" s="103">
        <v>2200</v>
      </c>
      <c r="C59" s="14"/>
      <c r="D59" s="77">
        <f t="shared" si="7"/>
        <v>0</v>
      </c>
    </row>
    <row r="60" spans="1:4" x14ac:dyDescent="0.2">
      <c r="A60" s="9" t="s">
        <v>8</v>
      </c>
      <c r="B60" s="104">
        <v>2400</v>
      </c>
      <c r="C60" s="15"/>
      <c r="D60" s="120">
        <f t="shared" si="7"/>
        <v>0</v>
      </c>
    </row>
    <row r="61" spans="1:4" x14ac:dyDescent="0.2">
      <c r="C61" s="27" t="s">
        <v>61</v>
      </c>
      <c r="D61" s="119">
        <f>SUM(D38:D44,D46:D52,D54:D60)</f>
        <v>0</v>
      </c>
    </row>
    <row r="62" spans="1:4" s="80" customFormat="1" x14ac:dyDescent="0.2">
      <c r="C62" s="165"/>
      <c r="D62" s="198"/>
    </row>
    <row r="63" spans="1:4" s="80" customFormat="1" x14ac:dyDescent="0.2">
      <c r="C63" s="163"/>
      <c r="D63" s="121"/>
    </row>
    <row r="64" spans="1:4" s="80" customFormat="1" x14ac:dyDescent="0.2">
      <c r="C64" s="163"/>
      <c r="D64" s="121"/>
    </row>
    <row r="65" spans="1:4" s="80" customFormat="1" x14ac:dyDescent="0.2">
      <c r="A65" s="35" t="s">
        <v>87</v>
      </c>
      <c r="B65" s="34"/>
      <c r="C65" s="34"/>
      <c r="D65" s="118"/>
    </row>
    <row r="66" spans="1:4" s="80" customFormat="1" x14ac:dyDescent="0.2">
      <c r="C66" s="166"/>
      <c r="D66" s="167"/>
    </row>
    <row r="67" spans="1:4" s="80" customFormat="1" x14ac:dyDescent="0.2">
      <c r="A67" s="160" t="s">
        <v>252</v>
      </c>
      <c r="B67" s="161"/>
      <c r="C67" s="122"/>
      <c r="D67" s="123"/>
    </row>
    <row r="68" spans="1:4" s="80" customFormat="1" ht="13.5" thickBot="1" x14ac:dyDescent="0.25">
      <c r="A68" s="19" t="s">
        <v>253</v>
      </c>
      <c r="B68" s="20" t="s">
        <v>55</v>
      </c>
      <c r="C68" s="20" t="s">
        <v>33</v>
      </c>
      <c r="D68" s="21" t="s">
        <v>0</v>
      </c>
    </row>
    <row r="69" spans="1:4" s="80" customFormat="1" ht="13.5" thickTop="1" x14ac:dyDescent="0.2">
      <c r="A69" s="8" t="s">
        <v>251</v>
      </c>
      <c r="B69" s="103">
        <v>250</v>
      </c>
      <c r="C69" s="14"/>
      <c r="D69" s="77">
        <f t="shared" ref="D69:D74" si="8">B69*C69</f>
        <v>0</v>
      </c>
    </row>
    <row r="70" spans="1:4" s="80" customFormat="1" x14ac:dyDescent="0.2">
      <c r="A70" s="8" t="s">
        <v>4</v>
      </c>
      <c r="B70" s="103">
        <v>280</v>
      </c>
      <c r="C70" s="14"/>
      <c r="D70" s="77">
        <f>B70*C70</f>
        <v>0</v>
      </c>
    </row>
    <row r="71" spans="1:4" s="80" customFormat="1" x14ac:dyDescent="0.2">
      <c r="A71" s="8" t="s">
        <v>5</v>
      </c>
      <c r="B71" s="103">
        <v>300</v>
      </c>
      <c r="C71" s="14"/>
      <c r="D71" s="77">
        <f t="shared" si="8"/>
        <v>0</v>
      </c>
    </row>
    <row r="72" spans="1:4" s="80" customFormat="1" x14ac:dyDescent="0.2">
      <c r="A72" s="8" t="s">
        <v>6</v>
      </c>
      <c r="B72" s="103">
        <v>340</v>
      </c>
      <c r="C72" s="14"/>
      <c r="D72" s="77">
        <f t="shared" si="8"/>
        <v>0</v>
      </c>
    </row>
    <row r="73" spans="1:4" s="80" customFormat="1" x14ac:dyDescent="0.2">
      <c r="A73" s="8" t="s">
        <v>35</v>
      </c>
      <c r="B73" s="103">
        <v>420</v>
      </c>
      <c r="C73" s="14"/>
      <c r="D73" s="77">
        <f t="shared" si="8"/>
        <v>0</v>
      </c>
    </row>
    <row r="74" spans="1:4" s="80" customFormat="1" x14ac:dyDescent="0.2">
      <c r="A74" s="8" t="s">
        <v>7</v>
      </c>
      <c r="B74" s="103">
        <v>780</v>
      </c>
      <c r="C74" s="14"/>
      <c r="D74" s="77">
        <f t="shared" si="8"/>
        <v>0</v>
      </c>
    </row>
    <row r="75" spans="1:4" s="80" customFormat="1" x14ac:dyDescent="0.2">
      <c r="A75" s="9" t="s">
        <v>8</v>
      </c>
      <c r="B75" s="104">
        <v>900</v>
      </c>
      <c r="C75" s="15"/>
      <c r="D75" s="120">
        <f>B75*C75</f>
        <v>0</v>
      </c>
    </row>
    <row r="76" spans="1:4" s="80" customFormat="1" x14ac:dyDescent="0.2">
      <c r="A76" s="162"/>
      <c r="B76" s="162"/>
      <c r="C76" s="27" t="s">
        <v>61</v>
      </c>
      <c r="D76" s="119">
        <f>SUM(D69:D75)</f>
        <v>0</v>
      </c>
    </row>
    <row r="77" spans="1:4" ht="15" customHeight="1" x14ac:dyDescent="0.2">
      <c r="A77" s="169" t="s">
        <v>259</v>
      </c>
      <c r="B77" s="170"/>
      <c r="C77" s="170"/>
      <c r="D77" s="171"/>
    </row>
    <row r="78" spans="1:4" ht="26.25" customHeight="1" x14ac:dyDescent="0.2">
      <c r="A78" s="172" t="s">
        <v>104</v>
      </c>
      <c r="B78" s="173"/>
      <c r="C78" s="173"/>
      <c r="D78" s="174"/>
    </row>
    <row r="79" spans="1:4" ht="13.5" thickBot="1" x14ac:dyDescent="0.25">
      <c r="A79" s="19" t="s">
        <v>21</v>
      </c>
      <c r="B79" s="20" t="s">
        <v>106</v>
      </c>
      <c r="C79" s="20" t="s">
        <v>33</v>
      </c>
      <c r="D79" s="21" t="s">
        <v>0</v>
      </c>
    </row>
    <row r="80" spans="1:4" ht="13.5" thickTop="1" x14ac:dyDescent="0.2">
      <c r="A80" s="8" t="s">
        <v>105</v>
      </c>
      <c r="B80" s="105"/>
      <c r="C80" s="14"/>
      <c r="D80" s="77">
        <f>B80*C80</f>
        <v>0</v>
      </c>
    </row>
    <row r="81" spans="1:5" x14ac:dyDescent="0.2">
      <c r="A81" s="178" t="s">
        <v>193</v>
      </c>
      <c r="B81" s="179"/>
      <c r="C81" s="27" t="s">
        <v>61</v>
      </c>
      <c r="D81" s="126">
        <f>D80</f>
        <v>0</v>
      </c>
    </row>
    <row r="82" spans="1:5" x14ac:dyDescent="0.2">
      <c r="B82" s="80"/>
      <c r="C82" s="80"/>
      <c r="D82" s="125"/>
    </row>
    <row r="83" spans="1:5" x14ac:dyDescent="0.2">
      <c r="A83" s="169" t="s">
        <v>260</v>
      </c>
      <c r="B83" s="170"/>
      <c r="C83" s="26"/>
      <c r="D83" s="119"/>
    </row>
    <row r="84" spans="1:5" ht="13.5" thickBot="1" x14ac:dyDescent="0.25">
      <c r="A84" s="19" t="s">
        <v>21</v>
      </c>
      <c r="B84" s="20" t="s">
        <v>43</v>
      </c>
      <c r="C84" s="20" t="s">
        <v>33</v>
      </c>
      <c r="D84" s="21" t="s">
        <v>0</v>
      </c>
    </row>
    <row r="85" spans="1:5" ht="13.5" thickTop="1" x14ac:dyDescent="0.2">
      <c r="A85" s="8" t="s">
        <v>194</v>
      </c>
      <c r="B85" s="103">
        <v>950</v>
      </c>
      <c r="C85" s="14"/>
      <c r="D85" s="77">
        <f>B85*C85</f>
        <v>0</v>
      </c>
    </row>
    <row r="86" spans="1:5" x14ac:dyDescent="0.2">
      <c r="A86" s="8" t="s">
        <v>195</v>
      </c>
      <c r="B86" s="103">
        <v>625</v>
      </c>
      <c r="C86" s="14"/>
      <c r="D86" s="77">
        <f>B86*C86</f>
        <v>0</v>
      </c>
      <c r="E86" s="76"/>
    </row>
    <row r="87" spans="1:5" x14ac:dyDescent="0.2">
      <c r="A87" s="8" t="s">
        <v>196</v>
      </c>
      <c r="B87" s="103">
        <v>650</v>
      </c>
      <c r="C87" s="14"/>
      <c r="D87" s="77">
        <f>B87*C87</f>
        <v>0</v>
      </c>
      <c r="E87" s="76"/>
    </row>
    <row r="88" spans="1:5" x14ac:dyDescent="0.2">
      <c r="A88" s="8" t="s">
        <v>197</v>
      </c>
      <c r="B88" s="103">
        <v>1000</v>
      </c>
      <c r="C88" s="14"/>
      <c r="D88" s="77">
        <f>B88*C88</f>
        <v>0</v>
      </c>
      <c r="E88" s="76"/>
    </row>
    <row r="89" spans="1:5" x14ac:dyDescent="0.2">
      <c r="A89" s="9" t="s">
        <v>198</v>
      </c>
      <c r="B89" s="104">
        <v>30</v>
      </c>
      <c r="C89" s="15"/>
      <c r="D89" s="120">
        <f>B89*C89</f>
        <v>0</v>
      </c>
    </row>
    <row r="90" spans="1:5" x14ac:dyDescent="0.2">
      <c r="A90" s="178" t="s">
        <v>262</v>
      </c>
      <c r="B90" s="178"/>
      <c r="C90" s="27" t="s">
        <v>61</v>
      </c>
      <c r="D90" s="119">
        <f>SUM(D85:D89)</f>
        <v>0</v>
      </c>
    </row>
    <row r="91" spans="1:5" x14ac:dyDescent="0.2">
      <c r="A91" s="180"/>
      <c r="B91" s="180"/>
      <c r="C91" s="40"/>
      <c r="D91" s="121"/>
    </row>
    <row r="92" spans="1:5" x14ac:dyDescent="0.2">
      <c r="B92" s="80"/>
      <c r="C92" s="80"/>
      <c r="D92" s="125"/>
    </row>
    <row r="93" spans="1:5" x14ac:dyDescent="0.2">
      <c r="A93" s="169" t="s">
        <v>261</v>
      </c>
      <c r="B93" s="170"/>
      <c r="C93" s="26"/>
      <c r="D93" s="119"/>
    </row>
    <row r="94" spans="1:5" ht="13.5" thickBot="1" x14ac:dyDescent="0.25">
      <c r="A94" s="19" t="s">
        <v>21</v>
      </c>
      <c r="B94" s="20" t="s">
        <v>39</v>
      </c>
      <c r="C94" s="20" t="s">
        <v>33</v>
      </c>
      <c r="D94" s="21" t="s">
        <v>0</v>
      </c>
    </row>
    <row r="95" spans="1:5" ht="13.5" thickTop="1" x14ac:dyDescent="0.2">
      <c r="A95" s="99" t="s">
        <v>167</v>
      </c>
      <c r="B95" s="106">
        <v>1</v>
      </c>
      <c r="C95" s="127"/>
      <c r="D95" s="128">
        <f t="shared" ref="D95:D101" si="9">B95*C95</f>
        <v>0</v>
      </c>
    </row>
    <row r="96" spans="1:5" x14ac:dyDescent="0.2">
      <c r="A96" s="8" t="s">
        <v>168</v>
      </c>
      <c r="B96" s="107">
        <v>1.25</v>
      </c>
      <c r="C96" s="14"/>
      <c r="D96" s="129">
        <f t="shared" si="9"/>
        <v>0</v>
      </c>
    </row>
    <row r="97" spans="1:4" x14ac:dyDescent="0.2">
      <c r="A97" s="8" t="s">
        <v>169</v>
      </c>
      <c r="B97" s="107">
        <v>4</v>
      </c>
      <c r="C97" s="14"/>
      <c r="D97" s="129">
        <f>B97*C97</f>
        <v>0</v>
      </c>
    </row>
    <row r="98" spans="1:4" x14ac:dyDescent="0.2">
      <c r="A98" s="8" t="s">
        <v>284</v>
      </c>
      <c r="B98" s="107">
        <v>8</v>
      </c>
      <c r="C98" s="14"/>
      <c r="D98" s="129">
        <f t="shared" si="9"/>
        <v>0</v>
      </c>
    </row>
    <row r="99" spans="1:4" s="162" customFormat="1" x14ac:dyDescent="0.2">
      <c r="A99" s="8" t="s">
        <v>281</v>
      </c>
      <c r="B99" s="107">
        <v>10</v>
      </c>
      <c r="C99" s="14"/>
      <c r="D99" s="129">
        <f>B99*C99</f>
        <v>0</v>
      </c>
    </row>
    <row r="100" spans="1:4" s="162" customFormat="1" x14ac:dyDescent="0.2">
      <c r="A100" s="8" t="s">
        <v>285</v>
      </c>
      <c r="B100" s="107">
        <v>24</v>
      </c>
      <c r="C100" s="14"/>
      <c r="D100" s="129">
        <f t="shared" si="9"/>
        <v>0</v>
      </c>
    </row>
    <row r="101" spans="1:4" x14ac:dyDescent="0.2">
      <c r="A101" s="9" t="s">
        <v>286</v>
      </c>
      <c r="B101" s="108">
        <v>30</v>
      </c>
      <c r="C101" s="15"/>
      <c r="D101" s="130">
        <f t="shared" si="9"/>
        <v>0</v>
      </c>
    </row>
    <row r="102" spans="1:4" x14ac:dyDescent="0.2">
      <c r="C102" s="27" t="s">
        <v>61</v>
      </c>
      <c r="D102" s="123">
        <f>SUM(D95:D101)</f>
        <v>0</v>
      </c>
    </row>
    <row r="103" spans="1:4" x14ac:dyDescent="0.2">
      <c r="B103" s="80"/>
      <c r="C103" s="80"/>
      <c r="D103" s="125"/>
    </row>
    <row r="104" spans="1:4" x14ac:dyDescent="0.2">
      <c r="C104" s="41" t="s">
        <v>71</v>
      </c>
      <c r="D104" s="131">
        <f>D24+D35+D61+D76+D81+D90+D102</f>
        <v>0</v>
      </c>
    </row>
    <row r="105" spans="1:4" x14ac:dyDescent="0.2">
      <c r="C105" s="124"/>
    </row>
    <row r="106" spans="1:4" x14ac:dyDescent="0.2">
      <c r="A106" s="35" t="s">
        <v>136</v>
      </c>
      <c r="B106" s="46"/>
      <c r="C106" s="46"/>
      <c r="D106" s="132"/>
    </row>
    <row r="107" spans="1:4" x14ac:dyDescent="0.2">
      <c r="B107" s="80"/>
      <c r="C107" s="80"/>
      <c r="D107" s="125"/>
    </row>
    <row r="108" spans="1:4" x14ac:dyDescent="0.2">
      <c r="A108" s="93" t="s">
        <v>137</v>
      </c>
      <c r="B108" s="26"/>
      <c r="C108" s="26"/>
      <c r="D108" s="119"/>
    </row>
    <row r="109" spans="1:4" ht="13.5" thickBot="1" x14ac:dyDescent="0.25">
      <c r="A109" s="19" t="s">
        <v>119</v>
      </c>
      <c r="B109" s="20" t="s">
        <v>56</v>
      </c>
      <c r="C109" s="20" t="s">
        <v>33</v>
      </c>
      <c r="D109" s="21" t="s">
        <v>0</v>
      </c>
    </row>
    <row r="110" spans="1:4" ht="13.5" thickTop="1" x14ac:dyDescent="0.2">
      <c r="A110" s="8" t="s">
        <v>28</v>
      </c>
      <c r="B110" s="103">
        <v>30</v>
      </c>
      <c r="C110" s="14"/>
      <c r="D110" s="77">
        <f>B110*C110</f>
        <v>0</v>
      </c>
    </row>
    <row r="111" spans="1:4" x14ac:dyDescent="0.2">
      <c r="A111" s="9" t="s">
        <v>29</v>
      </c>
      <c r="B111" s="104">
        <v>15</v>
      </c>
      <c r="C111" s="15"/>
      <c r="D111" s="120">
        <f>B111*C111</f>
        <v>0</v>
      </c>
    </row>
    <row r="112" spans="1:4" ht="13.5" thickBot="1" x14ac:dyDescent="0.25">
      <c r="A112" s="19" t="s">
        <v>140</v>
      </c>
      <c r="B112" s="20" t="s">
        <v>55</v>
      </c>
      <c r="C112" s="20" t="s">
        <v>33</v>
      </c>
      <c r="D112" s="21" t="s">
        <v>0</v>
      </c>
    </row>
    <row r="113" spans="1:6" ht="13.5" thickTop="1" x14ac:dyDescent="0.2">
      <c r="A113" s="8" t="s">
        <v>142</v>
      </c>
      <c r="B113" s="103">
        <v>150</v>
      </c>
      <c r="C113" s="82"/>
      <c r="D113" s="77">
        <f>B113*C113</f>
        <v>0</v>
      </c>
    </row>
    <row r="114" spans="1:6" s="154" customFormat="1" x14ac:dyDescent="0.2">
      <c r="A114" s="8" t="s">
        <v>143</v>
      </c>
      <c r="B114" s="103">
        <v>185</v>
      </c>
      <c r="C114" s="82"/>
      <c r="D114" s="77">
        <f>B114*C114</f>
        <v>0</v>
      </c>
    </row>
    <row r="115" spans="1:6" x14ac:dyDescent="0.2">
      <c r="A115" s="8" t="s">
        <v>230</v>
      </c>
      <c r="B115" s="103">
        <v>265</v>
      </c>
      <c r="C115" s="82"/>
      <c r="D115" s="77">
        <f>B115*C115</f>
        <v>0</v>
      </c>
    </row>
    <row r="116" spans="1:6" ht="13.5" thickBot="1" x14ac:dyDescent="0.25">
      <c r="A116" s="19" t="s">
        <v>141</v>
      </c>
      <c r="B116" s="20" t="s">
        <v>56</v>
      </c>
      <c r="C116" s="20" t="s">
        <v>33</v>
      </c>
      <c r="D116" s="21" t="s">
        <v>0</v>
      </c>
    </row>
    <row r="117" spans="1:6" ht="13.5" thickTop="1" x14ac:dyDescent="0.2">
      <c r="A117" s="8" t="s">
        <v>144</v>
      </c>
      <c r="B117" s="103">
        <v>30</v>
      </c>
      <c r="C117" s="82"/>
      <c r="D117" s="77">
        <f>B117*C117</f>
        <v>0</v>
      </c>
    </row>
    <row r="118" spans="1:6" x14ac:dyDescent="0.2">
      <c r="A118" s="8" t="s">
        <v>199</v>
      </c>
      <c r="B118" s="103">
        <v>55</v>
      </c>
      <c r="C118" s="82"/>
      <c r="D118" s="77">
        <f>B118*C118</f>
        <v>0</v>
      </c>
    </row>
    <row r="119" spans="1:6" x14ac:dyDescent="0.2">
      <c r="A119" s="8" t="s">
        <v>145</v>
      </c>
      <c r="B119" s="103">
        <v>16</v>
      </c>
      <c r="C119" s="82"/>
      <c r="D119" s="77">
        <f>B119*C119</f>
        <v>0</v>
      </c>
      <c r="F119" s="182"/>
    </row>
    <row r="120" spans="1:6" x14ac:dyDescent="0.2">
      <c r="A120" s="9" t="s">
        <v>200</v>
      </c>
      <c r="B120" s="104">
        <v>35</v>
      </c>
      <c r="C120" s="15"/>
      <c r="D120" s="120">
        <f>B120*C120</f>
        <v>0</v>
      </c>
      <c r="F120" s="182"/>
    </row>
    <row r="121" spans="1:6" ht="13.5" thickBot="1" x14ac:dyDescent="0.25">
      <c r="A121" s="19" t="s">
        <v>170</v>
      </c>
      <c r="B121" s="20" t="s">
        <v>56</v>
      </c>
      <c r="C121" s="20" t="s">
        <v>33</v>
      </c>
      <c r="D121" s="21" t="s">
        <v>0</v>
      </c>
    </row>
    <row r="122" spans="1:6" ht="13.5" thickTop="1" x14ac:dyDescent="0.2">
      <c r="A122" s="8" t="s">
        <v>170</v>
      </c>
      <c r="B122" s="103">
        <v>110</v>
      </c>
      <c r="C122" s="14"/>
      <c r="D122" s="77">
        <f>B122*C122</f>
        <v>0</v>
      </c>
    </row>
    <row r="123" spans="1:6" ht="13.5" thickBot="1" x14ac:dyDescent="0.25">
      <c r="A123" s="19" t="s">
        <v>117</v>
      </c>
      <c r="B123" s="20" t="s">
        <v>55</v>
      </c>
      <c r="C123" s="20" t="s">
        <v>33</v>
      </c>
      <c r="D123" s="21" t="s">
        <v>0</v>
      </c>
    </row>
    <row r="124" spans="1:6" s="154" customFormat="1" ht="13.5" thickTop="1" x14ac:dyDescent="0.2">
      <c r="A124" s="8" t="s">
        <v>123</v>
      </c>
      <c r="B124" s="103">
        <v>260</v>
      </c>
      <c r="C124" s="14"/>
      <c r="D124" s="77">
        <f>B124*C124</f>
        <v>0</v>
      </c>
    </row>
    <row r="125" spans="1:6" s="154" customFormat="1" x14ac:dyDescent="0.2">
      <c r="A125" s="8" t="s">
        <v>124</v>
      </c>
      <c r="B125" s="103">
        <v>280</v>
      </c>
      <c r="C125" s="14"/>
      <c r="D125" s="77">
        <f>B125*C125</f>
        <v>0</v>
      </c>
    </row>
    <row r="126" spans="1:6" x14ac:dyDescent="0.2">
      <c r="A126" s="8" t="s">
        <v>231</v>
      </c>
      <c r="B126" s="103">
        <v>255</v>
      </c>
      <c r="C126" s="14"/>
      <c r="D126" s="77">
        <f>B126*C126</f>
        <v>0</v>
      </c>
    </row>
    <row r="127" spans="1:6" x14ac:dyDescent="0.2">
      <c r="A127" s="9" t="s">
        <v>232</v>
      </c>
      <c r="B127" s="104">
        <v>275</v>
      </c>
      <c r="C127" s="15"/>
      <c r="D127" s="120">
        <f>B127*C127</f>
        <v>0</v>
      </c>
    </row>
    <row r="128" spans="1:6" x14ac:dyDescent="0.2">
      <c r="A128" s="178" t="s">
        <v>189</v>
      </c>
      <c r="B128" s="178"/>
      <c r="C128" s="27" t="s">
        <v>61</v>
      </c>
      <c r="D128" s="133">
        <f>SUM(D110:D111,D113:D115,D117:D120,D122,D124:D127)</f>
        <v>0</v>
      </c>
    </row>
    <row r="129" spans="1:4" x14ac:dyDescent="0.2">
      <c r="A129" s="183"/>
      <c r="B129" s="183"/>
      <c r="C129" s="40"/>
      <c r="D129" s="121"/>
    </row>
    <row r="130" spans="1:4" x14ac:dyDescent="0.2">
      <c r="D130" s="121"/>
    </row>
    <row r="131" spans="1:4" x14ac:dyDescent="0.2">
      <c r="A131" s="93" t="s">
        <v>138</v>
      </c>
      <c r="B131" s="94"/>
      <c r="C131" s="26"/>
      <c r="D131" s="119"/>
    </row>
    <row r="132" spans="1:4" ht="13.5" thickBot="1" x14ac:dyDescent="0.25">
      <c r="A132" s="19" t="s">
        <v>21</v>
      </c>
      <c r="B132" s="20" t="s">
        <v>56</v>
      </c>
      <c r="C132" s="20" t="s">
        <v>33</v>
      </c>
      <c r="D132" s="21" t="s">
        <v>0</v>
      </c>
    </row>
    <row r="133" spans="1:4" ht="13.5" thickTop="1" x14ac:dyDescent="0.2">
      <c r="A133" s="87" t="s">
        <v>118</v>
      </c>
      <c r="B133" s="109">
        <v>30</v>
      </c>
      <c r="C133" s="134"/>
      <c r="D133" s="135">
        <f>B133*C133</f>
        <v>0</v>
      </c>
    </row>
    <row r="134" spans="1:4" x14ac:dyDescent="0.2">
      <c r="C134" s="86" t="s">
        <v>61</v>
      </c>
      <c r="D134" s="136">
        <f>D133</f>
        <v>0</v>
      </c>
    </row>
    <row r="135" spans="1:4" x14ac:dyDescent="0.2">
      <c r="D135" s="97"/>
    </row>
    <row r="136" spans="1:4" x14ac:dyDescent="0.2">
      <c r="C136" s="41" t="s">
        <v>73</v>
      </c>
      <c r="D136" s="131">
        <f>D128+D134</f>
        <v>0</v>
      </c>
    </row>
    <row r="137" spans="1:4" s="154" customFormat="1" x14ac:dyDescent="0.2">
      <c r="C137" s="124"/>
      <c r="D137" s="116"/>
    </row>
    <row r="138" spans="1:4" s="154" customFormat="1" x14ac:dyDescent="0.2">
      <c r="A138" s="35" t="s">
        <v>233</v>
      </c>
      <c r="B138" s="46"/>
      <c r="C138" s="46"/>
      <c r="D138" s="132"/>
    </row>
    <row r="139" spans="1:4" s="154" customFormat="1" x14ac:dyDescent="0.2">
      <c r="D139" s="121"/>
    </row>
    <row r="140" spans="1:4" s="154" customFormat="1" x14ac:dyDescent="0.2">
      <c r="A140" s="152" t="s">
        <v>237</v>
      </c>
      <c r="B140" s="153"/>
      <c r="C140" s="26"/>
      <c r="D140" s="119"/>
    </row>
    <row r="141" spans="1:4" s="154" customFormat="1" ht="13.5" thickBot="1" x14ac:dyDescent="0.25">
      <c r="A141" s="19" t="s">
        <v>238</v>
      </c>
      <c r="B141" s="20" t="s">
        <v>43</v>
      </c>
      <c r="C141" s="20" t="s">
        <v>33</v>
      </c>
      <c r="D141" s="21" t="s">
        <v>0</v>
      </c>
    </row>
    <row r="142" spans="1:4" s="154" customFormat="1" ht="13.5" thickTop="1" x14ac:dyDescent="0.2">
      <c r="A142" s="155" t="s">
        <v>240</v>
      </c>
      <c r="B142" s="158">
        <v>950</v>
      </c>
      <c r="C142" s="127"/>
      <c r="D142" s="128">
        <f>B142*C142</f>
        <v>0</v>
      </c>
    </row>
    <row r="143" spans="1:4" s="154" customFormat="1" x14ac:dyDescent="0.2">
      <c r="A143" s="9" t="s">
        <v>241</v>
      </c>
      <c r="B143" s="104">
        <v>990</v>
      </c>
      <c r="C143" s="15"/>
      <c r="D143" s="130">
        <f>B143*C143</f>
        <v>0</v>
      </c>
    </row>
    <row r="144" spans="1:4" s="154" customFormat="1" ht="13.5" thickBot="1" x14ac:dyDescent="0.25">
      <c r="A144" s="19" t="s">
        <v>239</v>
      </c>
      <c r="B144" s="20" t="s">
        <v>39</v>
      </c>
      <c r="C144" s="20" t="s">
        <v>33</v>
      </c>
      <c r="D144" s="21" t="s">
        <v>0</v>
      </c>
    </row>
    <row r="145" spans="1:5" s="154" customFormat="1" ht="13.5" thickTop="1" x14ac:dyDescent="0.2">
      <c r="A145" s="87" t="s">
        <v>167</v>
      </c>
      <c r="B145" s="157">
        <v>1</v>
      </c>
      <c r="C145" s="134"/>
      <c r="D145" s="135">
        <f>B145*C145</f>
        <v>0</v>
      </c>
    </row>
    <row r="146" spans="1:5" s="154" customFormat="1" x14ac:dyDescent="0.2">
      <c r="C146" s="86" t="s">
        <v>61</v>
      </c>
      <c r="D146" s="136">
        <f>SUM(D142:D143,D145)</f>
        <v>0</v>
      </c>
    </row>
    <row r="147" spans="1:5" s="154" customFormat="1" x14ac:dyDescent="0.2"/>
    <row r="148" spans="1:5" s="154" customFormat="1" x14ac:dyDescent="0.2">
      <c r="C148" s="41" t="s">
        <v>242</v>
      </c>
      <c r="D148" s="131">
        <f>D146</f>
        <v>0</v>
      </c>
    </row>
    <row r="149" spans="1:5" x14ac:dyDescent="0.2">
      <c r="C149" s="124"/>
    </row>
    <row r="150" spans="1:5" x14ac:dyDescent="0.2">
      <c r="A150" s="35" t="s">
        <v>234</v>
      </c>
      <c r="B150" s="46"/>
      <c r="C150" s="46"/>
      <c r="D150" s="132"/>
    </row>
    <row r="151" spans="1:5" s="80" customFormat="1" x14ac:dyDescent="0.2">
      <c r="A151" s="17"/>
      <c r="B151" s="18"/>
      <c r="C151" s="18"/>
      <c r="D151" s="137"/>
    </row>
    <row r="152" spans="1:5" x14ac:dyDescent="0.2">
      <c r="A152" s="93" t="s">
        <v>120</v>
      </c>
      <c r="B152" s="26"/>
      <c r="C152" s="26"/>
      <c r="D152" s="119"/>
    </row>
    <row r="153" spans="1:5" ht="13.5" thickBot="1" x14ac:dyDescent="0.25">
      <c r="A153" s="19" t="s">
        <v>40</v>
      </c>
      <c r="B153" s="20" t="s">
        <v>37</v>
      </c>
      <c r="C153" s="20" t="s">
        <v>33</v>
      </c>
      <c r="D153" s="21" t="s">
        <v>0</v>
      </c>
    </row>
    <row r="154" spans="1:5" ht="13.5" thickTop="1" x14ac:dyDescent="0.2">
      <c r="A154" s="9" t="s">
        <v>40</v>
      </c>
      <c r="B154" s="104">
        <v>1000</v>
      </c>
      <c r="C154" s="15"/>
      <c r="D154" s="130">
        <f>B154*C154</f>
        <v>0</v>
      </c>
    </row>
    <row r="155" spans="1:5" ht="13.5" thickBot="1" x14ac:dyDescent="0.25">
      <c r="A155" s="19" t="s">
        <v>112</v>
      </c>
      <c r="B155" s="20" t="s">
        <v>41</v>
      </c>
      <c r="C155" s="20" t="s">
        <v>33</v>
      </c>
      <c r="D155" s="21" t="s">
        <v>0</v>
      </c>
    </row>
    <row r="156" spans="1:5" ht="13.5" thickTop="1" x14ac:dyDescent="0.2">
      <c r="A156" s="8" t="s">
        <v>9</v>
      </c>
      <c r="B156" s="103">
        <v>6000</v>
      </c>
      <c r="C156" s="14"/>
      <c r="D156" s="77">
        <f t="shared" ref="D156:D164" si="10">B156*C156</f>
        <v>0</v>
      </c>
      <c r="E156" s="2"/>
    </row>
    <row r="157" spans="1:5" x14ac:dyDescent="0.2">
      <c r="A157" s="8" t="s">
        <v>10</v>
      </c>
      <c r="B157" s="103">
        <v>8000</v>
      </c>
      <c r="C157" s="14"/>
      <c r="D157" s="77">
        <f>B157*C157</f>
        <v>0</v>
      </c>
      <c r="E157" s="2"/>
    </row>
    <row r="158" spans="1:5" x14ac:dyDescent="0.2">
      <c r="A158" s="8" t="s">
        <v>11</v>
      </c>
      <c r="B158" s="103">
        <v>8750</v>
      </c>
      <c r="C158" s="14"/>
      <c r="D158" s="77">
        <f t="shared" si="10"/>
        <v>0</v>
      </c>
      <c r="E158" s="2"/>
    </row>
    <row r="159" spans="1:5" x14ac:dyDescent="0.2">
      <c r="A159" s="8" t="s">
        <v>12</v>
      </c>
      <c r="B159" s="103">
        <v>9500</v>
      </c>
      <c r="C159" s="14"/>
      <c r="D159" s="77">
        <f t="shared" si="10"/>
        <v>0</v>
      </c>
      <c r="E159" s="2"/>
    </row>
    <row r="160" spans="1:5" x14ac:dyDescent="0.2">
      <c r="A160" s="8" t="s">
        <v>13</v>
      </c>
      <c r="B160" s="103">
        <v>10000</v>
      </c>
      <c r="C160" s="14"/>
      <c r="D160" s="77">
        <f t="shared" si="10"/>
        <v>0</v>
      </c>
      <c r="E160" s="2"/>
    </row>
    <row r="161" spans="1:5" x14ac:dyDescent="0.2">
      <c r="A161" s="8" t="s">
        <v>14</v>
      </c>
      <c r="B161" s="103">
        <v>11000</v>
      </c>
      <c r="C161" s="14"/>
      <c r="D161" s="77">
        <f t="shared" si="10"/>
        <v>0</v>
      </c>
      <c r="E161" s="2"/>
    </row>
    <row r="162" spans="1:5" x14ac:dyDescent="0.2">
      <c r="A162" s="8" t="s">
        <v>15</v>
      </c>
      <c r="B162" s="103">
        <v>13000</v>
      </c>
      <c r="C162" s="14"/>
      <c r="D162" s="77">
        <f t="shared" si="10"/>
        <v>0</v>
      </c>
      <c r="E162" s="2"/>
    </row>
    <row r="163" spans="1:5" x14ac:dyDescent="0.2">
      <c r="A163" s="8" t="s">
        <v>16</v>
      </c>
      <c r="B163" s="103">
        <v>15000</v>
      </c>
      <c r="C163" s="14"/>
      <c r="D163" s="77">
        <f>B163*C163</f>
        <v>0</v>
      </c>
      <c r="E163" s="2"/>
    </row>
    <row r="164" spans="1:5" x14ac:dyDescent="0.2">
      <c r="A164" s="9" t="s">
        <v>17</v>
      </c>
      <c r="B164" s="104">
        <v>17000</v>
      </c>
      <c r="C164" s="15"/>
      <c r="D164" s="120">
        <f t="shared" si="10"/>
        <v>0</v>
      </c>
    </row>
    <row r="165" spans="1:5" x14ac:dyDescent="0.2">
      <c r="C165" s="27" t="s">
        <v>61</v>
      </c>
      <c r="D165" s="119">
        <f>SUM(D154,D156:D164)</f>
        <v>0</v>
      </c>
    </row>
    <row r="166" spans="1:5" x14ac:dyDescent="0.2">
      <c r="D166" s="121"/>
    </row>
    <row r="167" spans="1:5" x14ac:dyDescent="0.2">
      <c r="A167" s="25" t="s">
        <v>42</v>
      </c>
      <c r="B167" s="26"/>
      <c r="C167" s="26"/>
      <c r="D167" s="119"/>
    </row>
    <row r="168" spans="1:5" ht="13.5" thickBot="1" x14ac:dyDescent="0.25">
      <c r="A168" s="22" t="s">
        <v>159</v>
      </c>
      <c r="B168" s="20" t="s">
        <v>48</v>
      </c>
      <c r="C168" s="20" t="s">
        <v>33</v>
      </c>
      <c r="D168" s="21" t="s">
        <v>0</v>
      </c>
    </row>
    <row r="169" spans="1:5" ht="13.5" thickTop="1" x14ac:dyDescent="0.2">
      <c r="A169" s="8" t="s">
        <v>201</v>
      </c>
      <c r="B169" s="107">
        <v>1.65</v>
      </c>
      <c r="C169" s="14"/>
      <c r="D169" s="77">
        <f t="shared" ref="D169:D172" si="11">B169*C169</f>
        <v>0</v>
      </c>
    </row>
    <row r="170" spans="1:5" x14ac:dyDescent="0.2">
      <c r="A170" s="8" t="s">
        <v>202</v>
      </c>
      <c r="B170" s="107">
        <v>1.95</v>
      </c>
      <c r="C170" s="14"/>
      <c r="D170" s="77">
        <f t="shared" si="11"/>
        <v>0</v>
      </c>
    </row>
    <row r="171" spans="1:5" x14ac:dyDescent="0.2">
      <c r="A171" s="8" t="s">
        <v>203</v>
      </c>
      <c r="B171" s="107">
        <v>1.95</v>
      </c>
      <c r="C171" s="14"/>
      <c r="D171" s="77">
        <f>B171*C171</f>
        <v>0</v>
      </c>
      <c r="E171" s="76"/>
    </row>
    <row r="172" spans="1:5" ht="13.5" thickBot="1" x14ac:dyDescent="0.25">
      <c r="A172" s="8" t="s">
        <v>204</v>
      </c>
      <c r="B172" s="108">
        <v>2.15</v>
      </c>
      <c r="C172" s="15"/>
      <c r="D172" s="197">
        <f t="shared" si="11"/>
        <v>0</v>
      </c>
      <c r="E172" s="76"/>
    </row>
    <row r="173" spans="1:5" s="164" customFormat="1" ht="33.75" customHeight="1" thickTop="1" x14ac:dyDescent="0.2">
      <c r="A173" s="194" t="s">
        <v>270</v>
      </c>
      <c r="B173" s="195"/>
      <c r="C173" s="195"/>
      <c r="D173" s="77"/>
    </row>
    <row r="174" spans="1:5" s="164" customFormat="1" x14ac:dyDescent="0.2">
      <c r="A174" s="196"/>
      <c r="B174" s="7"/>
      <c r="C174" s="7"/>
      <c r="D174" s="77"/>
    </row>
    <row r="175" spans="1:5" ht="13.5" thickBot="1" x14ac:dyDescent="0.25">
      <c r="A175" s="19" t="s">
        <v>121</v>
      </c>
      <c r="B175" s="20" t="s">
        <v>55</v>
      </c>
      <c r="C175" s="20" t="s">
        <v>33</v>
      </c>
      <c r="D175" s="21" t="s">
        <v>0</v>
      </c>
    </row>
    <row r="176" spans="1:5" ht="15" thickTop="1" x14ac:dyDescent="0.2">
      <c r="A176" s="8" t="s">
        <v>268</v>
      </c>
      <c r="B176" s="103">
        <v>750</v>
      </c>
      <c r="C176" s="14"/>
      <c r="D176" s="77">
        <f t="shared" ref="D176:D194" si="12">B176*C176</f>
        <v>0</v>
      </c>
    </row>
    <row r="177" spans="1:4" x14ac:dyDescent="0.2">
      <c r="A177" s="75" t="s">
        <v>171</v>
      </c>
      <c r="B177" s="103">
        <v>800</v>
      </c>
      <c r="C177" s="14"/>
      <c r="D177" s="77">
        <f t="shared" si="12"/>
        <v>0</v>
      </c>
    </row>
    <row r="178" spans="1:4" x14ac:dyDescent="0.2">
      <c r="A178" s="75" t="s">
        <v>172</v>
      </c>
      <c r="B178" s="103">
        <v>850</v>
      </c>
      <c r="C178" s="14"/>
      <c r="D178" s="77">
        <f>B178*C178</f>
        <v>0</v>
      </c>
    </row>
    <row r="179" spans="1:4" x14ac:dyDescent="0.2">
      <c r="A179" s="8" t="s">
        <v>173</v>
      </c>
      <c r="B179" s="103">
        <v>900</v>
      </c>
      <c r="C179" s="14"/>
      <c r="D179" s="77">
        <f t="shared" si="12"/>
        <v>0</v>
      </c>
    </row>
    <row r="180" spans="1:4" ht="15.75" x14ac:dyDescent="0.2">
      <c r="A180" s="8" t="s">
        <v>269</v>
      </c>
      <c r="B180" s="103">
        <v>230</v>
      </c>
      <c r="C180" s="14"/>
      <c r="D180" s="77">
        <f t="shared" si="12"/>
        <v>0</v>
      </c>
    </row>
    <row r="181" spans="1:4" ht="15.75" x14ac:dyDescent="0.2">
      <c r="A181" s="8" t="s">
        <v>271</v>
      </c>
      <c r="B181" s="103">
        <v>280</v>
      </c>
      <c r="C181" s="14"/>
      <c r="D181" s="77">
        <f t="shared" si="12"/>
        <v>0</v>
      </c>
    </row>
    <row r="182" spans="1:4" ht="15.75" x14ac:dyDescent="0.2">
      <c r="A182" s="8" t="s">
        <v>272</v>
      </c>
      <c r="B182" s="103">
        <v>280</v>
      </c>
      <c r="C182" s="14"/>
      <c r="D182" s="77">
        <f t="shared" si="12"/>
        <v>0</v>
      </c>
    </row>
    <row r="183" spans="1:4" ht="15.75" x14ac:dyDescent="0.2">
      <c r="A183" s="8" t="s">
        <v>273</v>
      </c>
      <c r="B183" s="103">
        <v>370</v>
      </c>
      <c r="C183" s="14"/>
      <c r="D183" s="77">
        <f t="shared" si="12"/>
        <v>0</v>
      </c>
    </row>
    <row r="184" spans="1:4" ht="15.75" x14ac:dyDescent="0.2">
      <c r="A184" s="8" t="s">
        <v>274</v>
      </c>
      <c r="B184" s="103">
        <v>340</v>
      </c>
      <c r="C184" s="14"/>
      <c r="D184" s="77">
        <f t="shared" si="12"/>
        <v>0</v>
      </c>
    </row>
    <row r="185" spans="1:4" ht="15.75" x14ac:dyDescent="0.2">
      <c r="A185" s="8" t="s">
        <v>275</v>
      </c>
      <c r="B185" s="103">
        <v>440</v>
      </c>
      <c r="C185" s="14"/>
      <c r="D185" s="77">
        <f t="shared" si="12"/>
        <v>0</v>
      </c>
    </row>
    <row r="186" spans="1:4" x14ac:dyDescent="0.2">
      <c r="A186" s="8" t="s">
        <v>122</v>
      </c>
      <c r="B186" s="103">
        <v>190</v>
      </c>
      <c r="C186" s="14"/>
      <c r="D186" s="77">
        <f t="shared" si="12"/>
        <v>0</v>
      </c>
    </row>
    <row r="187" spans="1:4" x14ac:dyDescent="0.2">
      <c r="A187" s="8" t="s">
        <v>174</v>
      </c>
      <c r="B187" s="103">
        <v>240</v>
      </c>
      <c r="C187" s="14"/>
      <c r="D187" s="77">
        <f t="shared" si="12"/>
        <v>0</v>
      </c>
    </row>
    <row r="188" spans="1:4" x14ac:dyDescent="0.2">
      <c r="A188" s="8" t="s">
        <v>175</v>
      </c>
      <c r="B188" s="103">
        <v>260</v>
      </c>
      <c r="C188" s="14"/>
      <c r="D188" s="77">
        <f t="shared" si="12"/>
        <v>0</v>
      </c>
    </row>
    <row r="189" spans="1:4" x14ac:dyDescent="0.2">
      <c r="A189" s="8" t="s">
        <v>176</v>
      </c>
      <c r="B189" s="103">
        <v>280</v>
      </c>
      <c r="C189" s="14"/>
      <c r="D189" s="77">
        <f t="shared" si="12"/>
        <v>0</v>
      </c>
    </row>
    <row r="190" spans="1:4" x14ac:dyDescent="0.2">
      <c r="A190" s="8" t="s">
        <v>177</v>
      </c>
      <c r="B190" s="103">
        <v>300</v>
      </c>
      <c r="C190" s="14"/>
      <c r="D190" s="77">
        <f t="shared" si="12"/>
        <v>0</v>
      </c>
    </row>
    <row r="191" spans="1:4" x14ac:dyDescent="0.2">
      <c r="A191" s="8" t="s">
        <v>178</v>
      </c>
      <c r="B191" s="103">
        <v>320</v>
      </c>
      <c r="C191" s="14"/>
      <c r="D191" s="77">
        <f t="shared" si="12"/>
        <v>0</v>
      </c>
    </row>
    <row r="192" spans="1:4" x14ac:dyDescent="0.2">
      <c r="A192" s="8" t="s">
        <v>179</v>
      </c>
      <c r="B192" s="103">
        <v>330</v>
      </c>
      <c r="C192" s="14"/>
      <c r="D192" s="77">
        <f t="shared" si="12"/>
        <v>0</v>
      </c>
    </row>
    <row r="193" spans="1:4" x14ac:dyDescent="0.2">
      <c r="A193" s="8" t="s">
        <v>180</v>
      </c>
      <c r="B193" s="103">
        <v>340</v>
      </c>
      <c r="C193" s="14"/>
      <c r="D193" s="77">
        <f>B193*C193</f>
        <v>0</v>
      </c>
    </row>
    <row r="194" spans="1:4" x14ac:dyDescent="0.2">
      <c r="A194" s="8" t="s">
        <v>181</v>
      </c>
      <c r="B194" s="103">
        <v>370</v>
      </c>
      <c r="C194" s="14"/>
      <c r="D194" s="77">
        <f t="shared" si="12"/>
        <v>0</v>
      </c>
    </row>
    <row r="195" spans="1:4" x14ac:dyDescent="0.2">
      <c r="A195" s="176"/>
      <c r="B195" s="176"/>
      <c r="C195" s="27" t="s">
        <v>61</v>
      </c>
      <c r="D195" s="123">
        <f>SUM(D169:D172,D176:D194)</f>
        <v>0</v>
      </c>
    </row>
    <row r="196" spans="1:4" s="154" customFormat="1" ht="25.5" customHeight="1" x14ac:dyDescent="0.2">
      <c r="A196" s="177" t="s">
        <v>276</v>
      </c>
      <c r="B196" s="177"/>
      <c r="C196" s="177"/>
      <c r="D196" s="177"/>
    </row>
    <row r="197" spans="1:4" ht="15" customHeight="1" x14ac:dyDescent="0.2">
      <c r="A197" s="177" t="s">
        <v>277</v>
      </c>
      <c r="B197" s="177"/>
      <c r="C197" s="177"/>
      <c r="D197" s="177"/>
    </row>
    <row r="198" spans="1:4" x14ac:dyDescent="0.2">
      <c r="A198" s="95"/>
      <c r="B198" s="95"/>
      <c r="C198" s="92"/>
      <c r="D198" s="28"/>
    </row>
    <row r="199" spans="1:4" x14ac:dyDescent="0.2">
      <c r="A199" s="35" t="s">
        <v>235</v>
      </c>
      <c r="B199" s="46"/>
      <c r="C199" s="46"/>
      <c r="D199" s="132"/>
    </row>
    <row r="200" spans="1:4" ht="7.35" customHeight="1" x14ac:dyDescent="0.2">
      <c r="A200" s="92"/>
      <c r="B200" s="92"/>
      <c r="C200" s="92"/>
      <c r="D200" s="28"/>
    </row>
    <row r="201" spans="1:4" x14ac:dyDescent="0.2">
      <c r="A201" s="169" t="s">
        <v>44</v>
      </c>
      <c r="B201" s="170"/>
      <c r="C201" s="170"/>
      <c r="D201" s="171"/>
    </row>
    <row r="202" spans="1:4" ht="13.5" thickBot="1" x14ac:dyDescent="0.25">
      <c r="A202" s="19" t="s">
        <v>21</v>
      </c>
      <c r="B202" s="20" t="s">
        <v>43</v>
      </c>
      <c r="C202" s="20" t="s">
        <v>33</v>
      </c>
      <c r="D202" s="21" t="s">
        <v>0</v>
      </c>
    </row>
    <row r="203" spans="1:4" ht="13.5" thickTop="1" x14ac:dyDescent="0.2">
      <c r="A203" s="8" t="s">
        <v>18</v>
      </c>
      <c r="B203" s="103">
        <v>950</v>
      </c>
      <c r="C203" s="14"/>
      <c r="D203" s="77">
        <f>B203*C203</f>
        <v>0</v>
      </c>
    </row>
    <row r="204" spans="1:4" x14ac:dyDescent="0.2">
      <c r="A204" s="8" t="s">
        <v>19</v>
      </c>
      <c r="B204" s="103">
        <v>1200</v>
      </c>
      <c r="C204" s="14"/>
      <c r="D204" s="77">
        <f>B204*C204</f>
        <v>0</v>
      </c>
    </row>
    <row r="205" spans="1:4" x14ac:dyDescent="0.2">
      <c r="A205" s="8" t="s">
        <v>254</v>
      </c>
      <c r="B205" s="103">
        <v>750</v>
      </c>
      <c r="C205" s="14"/>
      <c r="D205" s="77">
        <f>B205*C205</f>
        <v>0</v>
      </c>
    </row>
    <row r="206" spans="1:4" s="162" customFormat="1" x14ac:dyDescent="0.2">
      <c r="A206" s="8" t="s">
        <v>255</v>
      </c>
      <c r="B206" s="103">
        <v>1200</v>
      </c>
      <c r="C206" s="14"/>
      <c r="D206" s="77"/>
    </row>
    <row r="207" spans="1:4" s="154" customFormat="1" x14ac:dyDescent="0.2">
      <c r="A207" s="8" t="s">
        <v>97</v>
      </c>
      <c r="B207" s="103">
        <v>1000</v>
      </c>
      <c r="C207" s="14"/>
      <c r="D207" s="77">
        <f>B207*C207</f>
        <v>0</v>
      </c>
    </row>
    <row r="208" spans="1:4" x14ac:dyDescent="0.2">
      <c r="A208" s="9" t="s">
        <v>246</v>
      </c>
      <c r="B208" s="104">
        <v>800</v>
      </c>
      <c r="C208" s="15"/>
      <c r="D208" s="120">
        <f>B208*C208</f>
        <v>0</v>
      </c>
    </row>
    <row r="209" spans="1:4" x14ac:dyDescent="0.2">
      <c r="A209" s="156" t="s">
        <v>245</v>
      </c>
      <c r="B209" s="156"/>
      <c r="C209" s="27" t="s">
        <v>61</v>
      </c>
      <c r="D209" s="123">
        <f>SUM(D203:D208)</f>
        <v>0</v>
      </c>
    </row>
    <row r="210" spans="1:4" x14ac:dyDescent="0.2">
      <c r="A210" s="159"/>
      <c r="B210" s="159"/>
      <c r="D210" s="29"/>
    </row>
    <row r="211" spans="1:4" x14ac:dyDescent="0.2">
      <c r="A211" s="169" t="s">
        <v>64</v>
      </c>
      <c r="B211" s="170"/>
      <c r="C211" s="170"/>
      <c r="D211" s="171"/>
    </row>
    <row r="212" spans="1:4" ht="13.5" thickBot="1" x14ac:dyDescent="0.25">
      <c r="A212" s="19" t="s">
        <v>20</v>
      </c>
      <c r="B212" s="20" t="s">
        <v>43</v>
      </c>
      <c r="C212" s="20" t="s">
        <v>33</v>
      </c>
      <c r="D212" s="21" t="s">
        <v>0</v>
      </c>
    </row>
    <row r="213" spans="1:4" ht="13.5" thickTop="1" x14ac:dyDescent="0.2">
      <c r="A213" s="23" t="s">
        <v>58</v>
      </c>
      <c r="B213" s="103">
        <v>1250</v>
      </c>
      <c r="C213" s="14"/>
      <c r="D213" s="77">
        <f>B213*C213</f>
        <v>0</v>
      </c>
    </row>
    <row r="214" spans="1:4" x14ac:dyDescent="0.2">
      <c r="A214" s="10" t="s">
        <v>100</v>
      </c>
      <c r="B214" s="103">
        <v>1200</v>
      </c>
      <c r="C214" s="14"/>
      <c r="D214" s="77">
        <f>B214*C214</f>
        <v>0</v>
      </c>
    </row>
    <row r="215" spans="1:4" x14ac:dyDescent="0.2">
      <c r="A215" s="96" t="s">
        <v>57</v>
      </c>
      <c r="B215" s="110">
        <v>1150</v>
      </c>
      <c r="C215" s="15"/>
      <c r="D215" s="120">
        <f>B215*C215</f>
        <v>0</v>
      </c>
    </row>
    <row r="216" spans="1:4" x14ac:dyDescent="0.2">
      <c r="A216" s="138"/>
      <c r="B216" s="7"/>
      <c r="C216" s="27" t="s">
        <v>61</v>
      </c>
      <c r="D216" s="123">
        <f>SUM(D213:D215)</f>
        <v>0</v>
      </c>
    </row>
    <row r="217" spans="1:4" ht="7.35" customHeight="1" x14ac:dyDescent="0.2">
      <c r="A217" s="138"/>
      <c r="B217" s="7"/>
      <c r="D217" s="29"/>
    </row>
    <row r="218" spans="1:4" x14ac:dyDescent="0.2">
      <c r="A218" s="93" t="s">
        <v>146</v>
      </c>
      <c r="B218" s="26"/>
      <c r="C218" s="26"/>
      <c r="D218" s="119"/>
    </row>
    <row r="219" spans="1:4" ht="13.5" thickBot="1" x14ac:dyDescent="0.25">
      <c r="A219" s="19" t="s">
        <v>21</v>
      </c>
      <c r="B219" s="20" t="s">
        <v>39</v>
      </c>
      <c r="C219" s="20" t="s">
        <v>33</v>
      </c>
      <c r="D219" s="21" t="s">
        <v>0</v>
      </c>
    </row>
    <row r="220" spans="1:4" ht="13.5" thickTop="1" x14ac:dyDescent="0.2">
      <c r="A220" s="99" t="s">
        <v>167</v>
      </c>
      <c r="B220" s="106">
        <v>1.05</v>
      </c>
      <c r="C220" s="127"/>
      <c r="D220" s="128">
        <f t="shared" ref="D220:D227" si="13">B220*C220</f>
        <v>0</v>
      </c>
    </row>
    <row r="221" spans="1:4" x14ac:dyDescent="0.2">
      <c r="A221" s="8" t="s">
        <v>168</v>
      </c>
      <c r="B221" s="107">
        <v>1.3</v>
      </c>
      <c r="C221" s="14"/>
      <c r="D221" s="129">
        <f t="shared" si="13"/>
        <v>0</v>
      </c>
    </row>
    <row r="222" spans="1:4" x14ac:dyDescent="0.2">
      <c r="A222" s="8" t="s">
        <v>169</v>
      </c>
      <c r="B222" s="107">
        <v>4.05</v>
      </c>
      <c r="C222" s="14"/>
      <c r="D222" s="129">
        <f>B222*C222</f>
        <v>0</v>
      </c>
    </row>
    <row r="223" spans="1:4" x14ac:dyDescent="0.2">
      <c r="A223" s="8" t="s">
        <v>279</v>
      </c>
      <c r="B223" s="107">
        <v>8</v>
      </c>
      <c r="C223" s="14"/>
      <c r="D223" s="129">
        <f t="shared" si="13"/>
        <v>0</v>
      </c>
    </row>
    <row r="224" spans="1:4" x14ac:dyDescent="0.2">
      <c r="A224" s="8" t="s">
        <v>280</v>
      </c>
      <c r="B224" s="107">
        <v>10</v>
      </c>
      <c r="C224" s="14"/>
      <c r="D224" s="129">
        <f t="shared" si="13"/>
        <v>0</v>
      </c>
    </row>
    <row r="225" spans="1:4" s="162" customFormat="1" x14ac:dyDescent="0.2">
      <c r="A225" s="8" t="s">
        <v>281</v>
      </c>
      <c r="B225" s="107">
        <v>10</v>
      </c>
      <c r="C225" s="14"/>
      <c r="D225" s="129">
        <f t="shared" si="13"/>
        <v>0</v>
      </c>
    </row>
    <row r="226" spans="1:4" s="162" customFormat="1" x14ac:dyDescent="0.2">
      <c r="A226" s="8" t="s">
        <v>282</v>
      </c>
      <c r="B226" s="107">
        <v>24</v>
      </c>
      <c r="C226" s="14"/>
      <c r="D226" s="129">
        <f>B226*C226</f>
        <v>0</v>
      </c>
    </row>
    <row r="227" spans="1:4" x14ac:dyDescent="0.2">
      <c r="A227" s="9" t="s">
        <v>283</v>
      </c>
      <c r="B227" s="108">
        <v>30</v>
      </c>
      <c r="C227" s="15"/>
      <c r="D227" s="130">
        <f t="shared" si="13"/>
        <v>0</v>
      </c>
    </row>
    <row r="228" spans="1:4" x14ac:dyDescent="0.2">
      <c r="A228" s="3"/>
      <c r="C228" s="27" t="s">
        <v>61</v>
      </c>
      <c r="D228" s="123">
        <f>SUM(D220:D227)</f>
        <v>0</v>
      </c>
    </row>
    <row r="229" spans="1:4" ht="7.35" customHeight="1" x14ac:dyDescent="0.2">
      <c r="A229" s="3"/>
      <c r="C229" s="124"/>
      <c r="D229" s="29"/>
    </row>
    <row r="230" spans="1:4" x14ac:dyDescent="0.2">
      <c r="A230" s="169" t="s">
        <v>147</v>
      </c>
      <c r="B230" s="170"/>
      <c r="C230" s="26"/>
      <c r="D230" s="119"/>
    </row>
    <row r="231" spans="1:4" ht="13.5" thickBot="1" x14ac:dyDescent="0.25">
      <c r="A231" s="19" t="s">
        <v>205</v>
      </c>
      <c r="B231" s="20" t="s">
        <v>55</v>
      </c>
      <c r="C231" s="20" t="s">
        <v>33</v>
      </c>
      <c r="D231" s="21" t="s">
        <v>0</v>
      </c>
    </row>
    <row r="232" spans="1:4" ht="13.5" thickTop="1" x14ac:dyDescent="0.2">
      <c r="A232" s="8" t="s">
        <v>123</v>
      </c>
      <c r="B232" s="103">
        <v>90</v>
      </c>
      <c r="C232" s="14"/>
      <c r="D232" s="77">
        <f t="shared" ref="D232:D240" si="14">B232*C232</f>
        <v>0</v>
      </c>
    </row>
    <row r="233" spans="1:4" x14ac:dyDescent="0.2">
      <c r="A233" s="8" t="s">
        <v>124</v>
      </c>
      <c r="B233" s="103">
        <v>100</v>
      </c>
      <c r="C233" s="14"/>
      <c r="D233" s="77">
        <f t="shared" si="14"/>
        <v>0</v>
      </c>
    </row>
    <row r="234" spans="1:4" s="154" customFormat="1" x14ac:dyDescent="0.2">
      <c r="A234" s="8" t="s">
        <v>243</v>
      </c>
      <c r="B234" s="103">
        <v>100</v>
      </c>
      <c r="C234" s="14"/>
      <c r="D234" s="77">
        <f>B234*C234</f>
        <v>0</v>
      </c>
    </row>
    <row r="235" spans="1:4" s="154" customFormat="1" x14ac:dyDescent="0.2">
      <c r="A235" s="8" t="s">
        <v>231</v>
      </c>
      <c r="B235" s="103">
        <v>110</v>
      </c>
      <c r="C235" s="14"/>
      <c r="D235" s="77">
        <f>B235*C235</f>
        <v>0</v>
      </c>
    </row>
    <row r="236" spans="1:4" s="154" customFormat="1" x14ac:dyDescent="0.2">
      <c r="A236" s="8" t="s">
        <v>232</v>
      </c>
      <c r="B236" s="103">
        <v>140</v>
      </c>
      <c r="C236" s="14"/>
      <c r="D236" s="77">
        <f t="shared" ref="D236" si="15">B236*C236</f>
        <v>0</v>
      </c>
    </row>
    <row r="237" spans="1:4" x14ac:dyDescent="0.2">
      <c r="A237" s="8" t="s">
        <v>125</v>
      </c>
      <c r="B237" s="103">
        <v>180</v>
      </c>
      <c r="C237" s="14"/>
      <c r="D237" s="77">
        <f t="shared" si="14"/>
        <v>0</v>
      </c>
    </row>
    <row r="238" spans="1:4" x14ac:dyDescent="0.2">
      <c r="A238" s="8" t="s">
        <v>126</v>
      </c>
      <c r="B238" s="103">
        <v>110</v>
      </c>
      <c r="C238" s="14"/>
      <c r="D238" s="77">
        <f t="shared" si="14"/>
        <v>0</v>
      </c>
    </row>
    <row r="239" spans="1:4" x14ac:dyDescent="0.2">
      <c r="A239" s="8" t="s">
        <v>127</v>
      </c>
      <c r="B239" s="103">
        <v>125</v>
      </c>
      <c r="C239" s="14"/>
      <c r="D239" s="77">
        <f>B239*C239</f>
        <v>0</v>
      </c>
    </row>
    <row r="240" spans="1:4" s="162" customFormat="1" x14ac:dyDescent="0.2">
      <c r="A240" s="8" t="s">
        <v>256</v>
      </c>
      <c r="B240" s="103">
        <v>100</v>
      </c>
      <c r="C240" s="14"/>
      <c r="D240" s="77">
        <f t="shared" si="14"/>
        <v>0</v>
      </c>
    </row>
    <row r="241" spans="1:4" ht="13.5" thickBot="1" x14ac:dyDescent="0.25">
      <c r="A241" s="19" t="s">
        <v>98</v>
      </c>
      <c r="B241" s="20" t="s">
        <v>55</v>
      </c>
      <c r="C241" s="20" t="s">
        <v>33</v>
      </c>
      <c r="D241" s="21" t="s">
        <v>0</v>
      </c>
    </row>
    <row r="242" spans="1:4" ht="13.5" thickTop="1" x14ac:dyDescent="0.2">
      <c r="A242" s="8" t="s">
        <v>206</v>
      </c>
      <c r="B242" s="103">
        <v>65</v>
      </c>
      <c r="C242" s="14"/>
      <c r="D242" s="77">
        <f t="shared" ref="D242:D252" si="16">B242*C242</f>
        <v>0</v>
      </c>
    </row>
    <row r="243" spans="1:4" x14ac:dyDescent="0.2">
      <c r="A243" s="8" t="s">
        <v>207</v>
      </c>
      <c r="B243" s="103">
        <v>40</v>
      </c>
      <c r="C243" s="14"/>
      <c r="D243" s="77">
        <f>B243*C243</f>
        <v>0</v>
      </c>
    </row>
    <row r="244" spans="1:4" x14ac:dyDescent="0.2">
      <c r="A244" s="8" t="s">
        <v>208</v>
      </c>
      <c r="B244" s="103">
        <v>50</v>
      </c>
      <c r="C244" s="14"/>
      <c r="D244" s="77">
        <f t="shared" si="16"/>
        <v>0</v>
      </c>
    </row>
    <row r="245" spans="1:4" x14ac:dyDescent="0.2">
      <c r="A245" s="8" t="s">
        <v>182</v>
      </c>
      <c r="B245" s="103">
        <v>95</v>
      </c>
      <c r="C245" s="14"/>
      <c r="D245" s="77">
        <f t="shared" si="16"/>
        <v>0</v>
      </c>
    </row>
    <row r="246" spans="1:4" x14ac:dyDescent="0.2">
      <c r="A246" s="8" t="s">
        <v>183</v>
      </c>
      <c r="B246" s="103">
        <v>130</v>
      </c>
      <c r="C246" s="14"/>
      <c r="D246" s="77">
        <f>B246*C246</f>
        <v>0</v>
      </c>
    </row>
    <row r="247" spans="1:4" x14ac:dyDescent="0.2">
      <c r="A247" s="8" t="s">
        <v>184</v>
      </c>
      <c r="B247" s="103">
        <v>70</v>
      </c>
      <c r="C247" s="14"/>
      <c r="D247" s="77">
        <f t="shared" ref="D247" si="17">B247*C247</f>
        <v>0</v>
      </c>
    </row>
    <row r="248" spans="1:4" x14ac:dyDescent="0.2">
      <c r="A248" s="8" t="s">
        <v>185</v>
      </c>
      <c r="B248" s="103">
        <v>105</v>
      </c>
      <c r="C248" s="14"/>
      <c r="D248" s="77">
        <f t="shared" si="16"/>
        <v>0</v>
      </c>
    </row>
    <row r="249" spans="1:4" x14ac:dyDescent="0.2">
      <c r="A249" s="8" t="s">
        <v>186</v>
      </c>
      <c r="B249" s="103">
        <v>115</v>
      </c>
      <c r="C249" s="14"/>
      <c r="D249" s="77">
        <f>B249*C249</f>
        <v>0</v>
      </c>
    </row>
    <row r="250" spans="1:4" x14ac:dyDescent="0.2">
      <c r="A250" s="8" t="s">
        <v>187</v>
      </c>
      <c r="B250" s="103">
        <v>145</v>
      </c>
      <c r="C250" s="14"/>
      <c r="D250" s="77">
        <f t="shared" ref="D250:D251" si="18">B250*C250</f>
        <v>0</v>
      </c>
    </row>
    <row r="251" spans="1:4" x14ac:dyDescent="0.2">
      <c r="A251" s="8" t="s">
        <v>188</v>
      </c>
      <c r="B251" s="103">
        <v>85</v>
      </c>
      <c r="C251" s="14"/>
      <c r="D251" s="77">
        <f t="shared" si="18"/>
        <v>0</v>
      </c>
    </row>
    <row r="252" spans="1:4" x14ac:dyDescent="0.2">
      <c r="A252" s="9" t="s">
        <v>263</v>
      </c>
      <c r="B252" s="104">
        <v>120</v>
      </c>
      <c r="C252" s="15"/>
      <c r="D252" s="120">
        <f t="shared" si="16"/>
        <v>0</v>
      </c>
    </row>
    <row r="253" spans="1:4" x14ac:dyDescent="0.2">
      <c r="A253" s="178" t="s">
        <v>209</v>
      </c>
      <c r="B253" s="179"/>
      <c r="C253" s="27" t="s">
        <v>61</v>
      </c>
      <c r="D253" s="123">
        <f>SUM(D232:D240,D242:D252)</f>
        <v>0</v>
      </c>
    </row>
    <row r="254" spans="1:4" ht="7.35" customHeight="1" x14ac:dyDescent="0.2">
      <c r="A254" s="92"/>
      <c r="B254" s="92"/>
      <c r="C254" s="40"/>
      <c r="D254" s="29"/>
    </row>
    <row r="255" spans="1:4" ht="13.5" thickBot="1" x14ac:dyDescent="0.25">
      <c r="A255" s="4" t="s">
        <v>148</v>
      </c>
      <c r="B255" s="5"/>
      <c r="C255" s="5"/>
      <c r="D255" s="6"/>
    </row>
    <row r="256" spans="1:4" ht="13.5" thickBot="1" x14ac:dyDescent="0.25">
      <c r="A256" s="19" t="s">
        <v>21</v>
      </c>
      <c r="B256" s="20" t="s">
        <v>55</v>
      </c>
      <c r="C256" s="20" t="s">
        <v>33</v>
      </c>
      <c r="D256" s="21" t="s">
        <v>0</v>
      </c>
    </row>
    <row r="257" spans="1:6" ht="13.5" thickTop="1" x14ac:dyDescent="0.2">
      <c r="A257" s="8" t="s">
        <v>158</v>
      </c>
      <c r="B257" s="103">
        <v>45</v>
      </c>
      <c r="C257" s="14"/>
      <c r="D257" s="77">
        <f t="shared" ref="D257:D263" si="19">B257*C257</f>
        <v>0</v>
      </c>
    </row>
    <row r="258" spans="1:6" x14ac:dyDescent="0.2">
      <c r="A258" s="8" t="s">
        <v>22</v>
      </c>
      <c r="B258" s="103">
        <v>250</v>
      </c>
      <c r="C258" s="14"/>
      <c r="D258" s="77">
        <f t="shared" si="19"/>
        <v>0</v>
      </c>
      <c r="F258" s="1"/>
    </row>
    <row r="259" spans="1:6" x14ac:dyDescent="0.2">
      <c r="A259" s="8" t="s">
        <v>23</v>
      </c>
      <c r="B259" s="103">
        <v>850</v>
      </c>
      <c r="C259" s="14"/>
      <c r="D259" s="77">
        <f>B259*C259</f>
        <v>0</v>
      </c>
    </row>
    <row r="260" spans="1:6" x14ac:dyDescent="0.2">
      <c r="A260" s="8" t="s">
        <v>24</v>
      </c>
      <c r="B260" s="103">
        <v>1500</v>
      </c>
      <c r="C260" s="14"/>
      <c r="D260" s="77">
        <f t="shared" si="19"/>
        <v>0</v>
      </c>
    </row>
    <row r="261" spans="1:6" x14ac:dyDescent="0.2">
      <c r="A261" s="8" t="s">
        <v>25</v>
      </c>
      <c r="B261" s="103">
        <v>500</v>
      </c>
      <c r="C261" s="14"/>
      <c r="D261" s="77">
        <f t="shared" si="19"/>
        <v>0</v>
      </c>
    </row>
    <row r="262" spans="1:6" x14ac:dyDescent="0.2">
      <c r="A262" s="8" t="s">
        <v>26</v>
      </c>
      <c r="B262" s="103">
        <v>700</v>
      </c>
      <c r="C262" s="14"/>
      <c r="D262" s="77">
        <f t="shared" si="19"/>
        <v>0</v>
      </c>
    </row>
    <row r="263" spans="1:6" x14ac:dyDescent="0.2">
      <c r="A263" s="9" t="s">
        <v>27</v>
      </c>
      <c r="B263" s="104">
        <v>900</v>
      </c>
      <c r="C263" s="15"/>
      <c r="D263" s="120">
        <f t="shared" si="19"/>
        <v>0</v>
      </c>
    </row>
    <row r="264" spans="1:6" x14ac:dyDescent="0.2">
      <c r="A264" s="92"/>
      <c r="C264" s="27" t="s">
        <v>61</v>
      </c>
      <c r="D264" s="123">
        <f>SUM(D257:D263)</f>
        <v>0</v>
      </c>
    </row>
    <row r="265" spans="1:6" ht="7.35" customHeight="1" x14ac:dyDescent="0.2">
      <c r="A265" s="92"/>
      <c r="C265" s="40"/>
      <c r="D265" s="139"/>
    </row>
    <row r="266" spans="1:6" x14ac:dyDescent="0.2">
      <c r="A266" s="92"/>
      <c r="C266" s="41" t="s">
        <v>72</v>
      </c>
      <c r="D266" s="33">
        <f>D165+D195+D209+D216+D228+D253+D264</f>
        <v>0</v>
      </c>
    </row>
    <row r="267" spans="1:6" x14ac:dyDescent="0.2">
      <c r="A267" s="92"/>
      <c r="D267" s="29"/>
    </row>
    <row r="268" spans="1:6" x14ac:dyDescent="0.2">
      <c r="A268" s="59" t="s">
        <v>236</v>
      </c>
      <c r="B268" s="46"/>
      <c r="C268" s="46"/>
      <c r="D268" s="132"/>
    </row>
    <row r="269" spans="1:6" x14ac:dyDescent="0.2">
      <c r="A269" s="11"/>
      <c r="B269" s="80"/>
      <c r="C269" s="80"/>
      <c r="D269" s="125"/>
    </row>
    <row r="270" spans="1:6" s="80" customFormat="1" ht="13.5" thickBot="1" x14ac:dyDescent="0.25">
      <c r="A270" s="4" t="s">
        <v>129</v>
      </c>
      <c r="B270" s="5"/>
      <c r="C270" s="5"/>
      <c r="D270" s="6"/>
    </row>
    <row r="271" spans="1:6" ht="13.5" thickBot="1" x14ac:dyDescent="0.25">
      <c r="A271" s="19" t="s">
        <v>21</v>
      </c>
      <c r="B271" s="20" t="s">
        <v>130</v>
      </c>
      <c r="C271" s="20" t="s">
        <v>33</v>
      </c>
      <c r="D271" s="21" t="s">
        <v>0</v>
      </c>
    </row>
    <row r="272" spans="1:6" s="162" customFormat="1" ht="13.5" thickTop="1" x14ac:dyDescent="0.2">
      <c r="A272" s="8" t="s">
        <v>257</v>
      </c>
      <c r="B272" s="107">
        <v>6</v>
      </c>
      <c r="C272" s="14"/>
      <c r="D272" s="77">
        <f>B272*C272</f>
        <v>0</v>
      </c>
    </row>
    <row r="273" spans="1:5" x14ac:dyDescent="0.2">
      <c r="A273" s="8" t="s">
        <v>258</v>
      </c>
      <c r="B273" s="107">
        <v>8</v>
      </c>
      <c r="C273" s="14"/>
      <c r="D273" s="77">
        <f>B273*C273</f>
        <v>0</v>
      </c>
      <c r="E273" s="88"/>
    </row>
    <row r="274" spans="1:5" x14ac:dyDescent="0.2">
      <c r="A274" s="9" t="s">
        <v>264</v>
      </c>
      <c r="B274" s="108">
        <v>5</v>
      </c>
      <c r="C274" s="15"/>
      <c r="D274" s="120">
        <f>B274*C274</f>
        <v>0</v>
      </c>
      <c r="E274" s="88"/>
    </row>
    <row r="275" spans="1:5" x14ac:dyDescent="0.2">
      <c r="A275" s="92"/>
      <c r="B275" s="111"/>
      <c r="C275" s="42" t="s">
        <v>135</v>
      </c>
      <c r="D275" s="123">
        <f>SUM(D272:D274)</f>
        <v>0</v>
      </c>
    </row>
    <row r="276" spans="1:5" x14ac:dyDescent="0.2">
      <c r="A276" s="92"/>
      <c r="D276" s="29"/>
    </row>
    <row r="277" spans="1:5" x14ac:dyDescent="0.2">
      <c r="A277" s="58" t="s">
        <v>128</v>
      </c>
      <c r="B277" s="112"/>
      <c r="C277" s="112"/>
      <c r="D277" s="140"/>
    </row>
    <row r="278" spans="1:5" ht="13.5" thickBot="1" x14ac:dyDescent="0.25">
      <c r="A278" s="19" t="s">
        <v>21</v>
      </c>
      <c r="B278" s="20" t="s">
        <v>56</v>
      </c>
      <c r="C278" s="20" t="s">
        <v>33</v>
      </c>
      <c r="D278" s="21" t="s">
        <v>0</v>
      </c>
    </row>
    <row r="279" spans="1:5" ht="13.5" thickTop="1" x14ac:dyDescent="0.2">
      <c r="A279" s="12" t="s">
        <v>210</v>
      </c>
      <c r="B279" s="104">
        <v>55</v>
      </c>
      <c r="C279" s="15"/>
      <c r="D279" s="130">
        <f>B279*C279</f>
        <v>0</v>
      </c>
    </row>
    <row r="280" spans="1:5" ht="12.75" customHeight="1" x14ac:dyDescent="0.2">
      <c r="A280" s="192" t="s">
        <v>244</v>
      </c>
      <c r="B280" s="113"/>
      <c r="C280" s="42" t="s">
        <v>74</v>
      </c>
      <c r="D280" s="123">
        <f>D279</f>
        <v>0</v>
      </c>
    </row>
    <row r="281" spans="1:5" x14ac:dyDescent="0.2">
      <c r="A281" s="193"/>
      <c r="B281" s="103"/>
      <c r="C281" s="41"/>
      <c r="D281" s="29"/>
    </row>
    <row r="282" spans="1:5" s="154" customFormat="1" x14ac:dyDescent="0.2">
      <c r="A282" s="193"/>
      <c r="B282" s="103"/>
      <c r="C282" s="41"/>
      <c r="D282" s="29"/>
    </row>
    <row r="283" spans="1:5" x14ac:dyDescent="0.2">
      <c r="A283" s="98"/>
      <c r="B283" s="103"/>
      <c r="C283" s="41"/>
      <c r="D283" s="29"/>
    </row>
    <row r="284" spans="1:5" ht="13.5" thickBot="1" x14ac:dyDescent="0.25">
      <c r="A284" s="4" t="s">
        <v>132</v>
      </c>
      <c r="B284" s="5"/>
      <c r="C284" s="5"/>
      <c r="D284" s="6"/>
    </row>
    <row r="285" spans="1:5" ht="13.5" thickBot="1" x14ac:dyDescent="0.25">
      <c r="A285" s="19" t="s">
        <v>149</v>
      </c>
      <c r="B285" s="20" t="s">
        <v>150</v>
      </c>
      <c r="C285" s="20" t="s">
        <v>33</v>
      </c>
      <c r="D285" s="21" t="s">
        <v>0</v>
      </c>
    </row>
    <row r="286" spans="1:5" ht="13.5" thickTop="1" x14ac:dyDescent="0.2">
      <c r="A286" s="8" t="s">
        <v>152</v>
      </c>
      <c r="B286" s="103">
        <v>400</v>
      </c>
      <c r="C286" s="14"/>
      <c r="D286" s="77">
        <f>B286*C286</f>
        <v>0</v>
      </c>
    </row>
    <row r="287" spans="1:5" x14ac:dyDescent="0.2">
      <c r="A287" s="8" t="s">
        <v>151</v>
      </c>
      <c r="B287" s="107">
        <v>1.05</v>
      </c>
      <c r="C287" s="14"/>
      <c r="D287" s="77">
        <f>B287*C287</f>
        <v>0</v>
      </c>
    </row>
    <row r="288" spans="1:5" ht="25.5" customHeight="1" x14ac:dyDescent="0.2">
      <c r="A288" s="9" t="s">
        <v>157</v>
      </c>
      <c r="B288" s="15"/>
      <c r="C288" s="15"/>
      <c r="D288" s="120">
        <f>B288*C288</f>
        <v>0</v>
      </c>
    </row>
    <row r="289" spans="1:4" x14ac:dyDescent="0.2">
      <c r="A289" s="92"/>
      <c r="B289" s="114"/>
      <c r="C289" s="90" t="s">
        <v>134</v>
      </c>
      <c r="D289" s="136">
        <f>SUM(D286:D288)</f>
        <v>0</v>
      </c>
    </row>
    <row r="290" spans="1:4" ht="13.5" thickBot="1" x14ac:dyDescent="0.25">
      <c r="A290" s="92"/>
      <c r="B290" s="92"/>
      <c r="C290" s="92"/>
      <c r="D290" s="28"/>
    </row>
    <row r="291" spans="1:4" ht="14.25" thickTop="1" thickBot="1" x14ac:dyDescent="0.25">
      <c r="A291" s="92"/>
      <c r="B291" s="24"/>
      <c r="C291" s="31" t="s">
        <v>67</v>
      </c>
      <c r="D291" s="32">
        <f>D104+D136+D148+D266+D275+D280+D289</f>
        <v>0</v>
      </c>
    </row>
    <row r="292" spans="1:4" ht="13.5" thickTop="1" x14ac:dyDescent="0.2">
      <c r="A292" s="92"/>
      <c r="B292" s="92"/>
      <c r="C292" s="92"/>
      <c r="D292" s="29"/>
    </row>
    <row r="293" spans="1:4" x14ac:dyDescent="0.2">
      <c r="A293" s="39" t="s">
        <v>83</v>
      </c>
      <c r="B293" s="37"/>
      <c r="C293" s="37"/>
      <c r="D293" s="38"/>
    </row>
    <row r="294" spans="1:4" ht="51" customHeight="1" x14ac:dyDescent="0.2">
      <c r="A294" s="182" t="s">
        <v>227</v>
      </c>
      <c r="B294" s="182"/>
      <c r="C294" s="182"/>
      <c r="D294" s="182"/>
    </row>
    <row r="295" spans="1:4" x14ac:dyDescent="0.2">
      <c r="D295" s="97"/>
    </row>
    <row r="296" spans="1:4" ht="26.25" thickBot="1" x14ac:dyDescent="0.25">
      <c r="A296" s="60" t="s">
        <v>65</v>
      </c>
      <c r="B296" s="61"/>
      <c r="C296" s="62" t="s">
        <v>75</v>
      </c>
      <c r="D296" s="63" t="s">
        <v>88</v>
      </c>
    </row>
    <row r="297" spans="1:4" ht="27" customHeight="1" thickTop="1" x14ac:dyDescent="0.2">
      <c r="A297" s="186" t="s">
        <v>153</v>
      </c>
      <c r="B297" s="187"/>
      <c r="C297" s="141"/>
      <c r="D297" s="142">
        <f>C297*D291</f>
        <v>0</v>
      </c>
    </row>
    <row r="298" spans="1:4" ht="16.5" customHeight="1" x14ac:dyDescent="0.2">
      <c r="A298" s="184" t="s">
        <v>211</v>
      </c>
      <c r="B298" s="185"/>
      <c r="C298" s="143"/>
      <c r="D298" s="144">
        <f>C298*D291</f>
        <v>0</v>
      </c>
    </row>
    <row r="299" spans="1:4" ht="12.75" customHeight="1" x14ac:dyDescent="0.2">
      <c r="A299" s="178" t="s">
        <v>212</v>
      </c>
      <c r="B299" s="178"/>
      <c r="C299" s="145">
        <f>SUM(C297:C298)</f>
        <v>0</v>
      </c>
      <c r="D299" s="146">
        <f>SUM(D297:D298)</f>
        <v>0</v>
      </c>
    </row>
    <row r="300" spans="1:4" x14ac:dyDescent="0.2">
      <c r="A300" s="180"/>
      <c r="B300" s="180"/>
      <c r="C300" s="147"/>
      <c r="D300" s="29"/>
    </row>
    <row r="301" spans="1:4" x14ac:dyDescent="0.2">
      <c r="A301" s="180"/>
      <c r="B301" s="180"/>
      <c r="C301" s="147"/>
      <c r="D301" s="29"/>
    </row>
    <row r="302" spans="1:4" x14ac:dyDescent="0.2">
      <c r="A302" s="101"/>
      <c r="B302" s="101"/>
      <c r="C302" s="147"/>
      <c r="D302" s="29"/>
    </row>
    <row r="303" spans="1:4" x14ac:dyDescent="0.2">
      <c r="A303" s="92"/>
      <c r="B303" s="92"/>
      <c r="C303" s="92"/>
      <c r="D303" s="29"/>
    </row>
    <row r="304" spans="1:4" x14ac:dyDescent="0.2">
      <c r="A304" s="92"/>
      <c r="C304" s="41" t="s">
        <v>71</v>
      </c>
      <c r="D304" s="148">
        <f>D104</f>
        <v>0</v>
      </c>
    </row>
    <row r="305" spans="1:4" x14ac:dyDescent="0.2">
      <c r="A305" s="92"/>
      <c r="C305" s="41" t="s">
        <v>72</v>
      </c>
      <c r="D305" s="149">
        <f>D266</f>
        <v>0</v>
      </c>
    </row>
    <row r="306" spans="1:4" s="154" customFormat="1" x14ac:dyDescent="0.2">
      <c r="A306" s="151"/>
      <c r="C306" s="41" t="s">
        <v>73</v>
      </c>
      <c r="D306" s="149">
        <f>D136</f>
        <v>0</v>
      </c>
    </row>
    <row r="307" spans="1:4" x14ac:dyDescent="0.2">
      <c r="A307" s="92"/>
      <c r="C307" s="41" t="s">
        <v>247</v>
      </c>
      <c r="D307" s="149">
        <f>D148</f>
        <v>0</v>
      </c>
    </row>
    <row r="308" spans="1:4" x14ac:dyDescent="0.2">
      <c r="A308" s="92"/>
      <c r="C308" s="41" t="s">
        <v>135</v>
      </c>
      <c r="D308" s="149">
        <f>D275</f>
        <v>0</v>
      </c>
    </row>
    <row r="309" spans="1:4" x14ac:dyDescent="0.2">
      <c r="A309" s="92"/>
      <c r="C309" s="41" t="s">
        <v>74</v>
      </c>
      <c r="D309" s="149">
        <f>D280</f>
        <v>0</v>
      </c>
    </row>
    <row r="310" spans="1:4" x14ac:dyDescent="0.2">
      <c r="A310" s="92"/>
      <c r="C310" s="41" t="s">
        <v>134</v>
      </c>
      <c r="D310" s="149">
        <f>D289</f>
        <v>0</v>
      </c>
    </row>
    <row r="311" spans="1:4" ht="13.5" thickBot="1" x14ac:dyDescent="0.25">
      <c r="A311" s="92"/>
      <c r="C311" s="31" t="s">
        <v>65</v>
      </c>
      <c r="D311" s="150">
        <f>D299</f>
        <v>0</v>
      </c>
    </row>
    <row r="312" spans="1:4" ht="13.5" thickTop="1" x14ac:dyDescent="0.2">
      <c r="A312" s="92"/>
      <c r="B312" s="92"/>
      <c r="C312" s="31" t="s">
        <v>68</v>
      </c>
      <c r="D312" s="33">
        <f>SUM(D304:D311)</f>
        <v>0</v>
      </c>
    </row>
    <row r="313" spans="1:4" x14ac:dyDescent="0.2">
      <c r="A313" s="92"/>
      <c r="B313" s="92"/>
      <c r="C313" s="92"/>
      <c r="D313" s="29"/>
    </row>
    <row r="314" spans="1:4" x14ac:dyDescent="0.2">
      <c r="A314" s="92"/>
      <c r="B314" s="92"/>
      <c r="C314" s="31" t="s">
        <v>69</v>
      </c>
      <c r="D314" s="81"/>
    </row>
    <row r="315" spans="1:4" ht="13.5" thickBot="1" x14ac:dyDescent="0.25">
      <c r="A315" s="92"/>
      <c r="B315" s="92"/>
      <c r="C315" s="92"/>
      <c r="D315" s="29"/>
    </row>
    <row r="316" spans="1:4" ht="14.25" thickTop="1" thickBot="1" x14ac:dyDescent="0.25">
      <c r="A316" s="92"/>
      <c r="B316" s="92"/>
      <c r="C316" s="31" t="s">
        <v>139</v>
      </c>
      <c r="D316" s="32" t="str">
        <f>IF(D314&gt;0,(D312-D310)/D314,"Enter Deck SF")</f>
        <v>Enter Deck SF</v>
      </c>
    </row>
    <row r="317" spans="1:4" ht="13.5" thickTop="1" x14ac:dyDescent="0.2">
      <c r="A317" s="92"/>
      <c r="B317" s="92"/>
      <c r="C317" s="92"/>
      <c r="D317" s="29"/>
    </row>
    <row r="318" spans="1:4" x14ac:dyDescent="0.2">
      <c r="A318" s="92"/>
      <c r="B318" s="92"/>
      <c r="C318" s="92"/>
      <c r="D318" s="30"/>
    </row>
    <row r="319" spans="1:4" x14ac:dyDescent="0.2">
      <c r="A319" s="191" t="s">
        <v>84</v>
      </c>
      <c r="B319" s="191"/>
      <c r="C319" s="46"/>
      <c r="D319" s="132"/>
    </row>
    <row r="320" spans="1:4" x14ac:dyDescent="0.2">
      <c r="A320" s="11"/>
      <c r="B320" s="80"/>
      <c r="C320" s="80"/>
      <c r="D320" s="125"/>
    </row>
    <row r="321" spans="1:4" x14ac:dyDescent="0.2">
      <c r="A321" s="183" t="s">
        <v>154</v>
      </c>
      <c r="B321" s="183"/>
      <c r="C321" s="183"/>
      <c r="D321" s="183"/>
    </row>
    <row r="322" spans="1:4" x14ac:dyDescent="0.2">
      <c r="A322" s="92"/>
      <c r="B322" s="92"/>
      <c r="C322" s="92"/>
      <c r="D322" s="28"/>
    </row>
    <row r="323" spans="1:4" ht="26.25" thickBot="1" x14ac:dyDescent="0.25">
      <c r="A323" s="19" t="s">
        <v>45</v>
      </c>
      <c r="B323" s="20" t="s">
        <v>156</v>
      </c>
      <c r="C323" s="20" t="s">
        <v>60</v>
      </c>
      <c r="D323" s="21" t="s">
        <v>59</v>
      </c>
    </row>
    <row r="324" spans="1:4" ht="13.5" thickTop="1" x14ac:dyDescent="0.2">
      <c r="A324" s="8" t="s">
        <v>30</v>
      </c>
      <c r="B324" s="100">
        <v>135</v>
      </c>
      <c r="C324" s="14"/>
      <c r="D324" s="13">
        <f>B324*C324</f>
        <v>0</v>
      </c>
    </row>
    <row r="325" spans="1:4" x14ac:dyDescent="0.2">
      <c r="A325" s="8" t="s">
        <v>31</v>
      </c>
      <c r="B325" s="100">
        <v>145</v>
      </c>
      <c r="C325" s="14"/>
      <c r="D325" s="13">
        <f>B325*C325</f>
        <v>0</v>
      </c>
    </row>
    <row r="326" spans="1:4" x14ac:dyDescent="0.2">
      <c r="A326" s="8" t="s">
        <v>38</v>
      </c>
      <c r="B326" s="100"/>
      <c r="C326" s="100"/>
      <c r="D326" s="13"/>
    </row>
    <row r="327" spans="1:4" x14ac:dyDescent="0.2">
      <c r="A327" s="8" t="s">
        <v>49</v>
      </c>
      <c r="B327" s="100">
        <v>210</v>
      </c>
      <c r="C327" s="14"/>
      <c r="D327" s="13">
        <f>B327*C327</f>
        <v>0</v>
      </c>
    </row>
    <row r="328" spans="1:4" x14ac:dyDescent="0.2">
      <c r="A328" s="8" t="s">
        <v>50</v>
      </c>
      <c r="B328" s="100">
        <v>150</v>
      </c>
      <c r="C328" s="14"/>
      <c r="D328" s="13">
        <f>B328*C328</f>
        <v>0</v>
      </c>
    </row>
    <row r="329" spans="1:4" x14ac:dyDescent="0.2">
      <c r="A329" s="8"/>
      <c r="B329" s="100"/>
      <c r="C329" s="100"/>
      <c r="D329" s="13"/>
    </row>
    <row r="330" spans="1:4" x14ac:dyDescent="0.2">
      <c r="A330" s="8" t="s">
        <v>51</v>
      </c>
      <c r="B330" s="100">
        <v>215</v>
      </c>
      <c r="C330" s="14"/>
      <c r="D330" s="13">
        <f>B330*C330</f>
        <v>0</v>
      </c>
    </row>
    <row r="331" spans="1:4" x14ac:dyDescent="0.2">
      <c r="A331" s="8" t="s">
        <v>52</v>
      </c>
      <c r="B331" s="100">
        <v>195</v>
      </c>
      <c r="C331" s="14"/>
      <c r="D331" s="13">
        <f>B331*C331</f>
        <v>0</v>
      </c>
    </row>
    <row r="332" spans="1:4" x14ac:dyDescent="0.2">
      <c r="A332" s="8" t="s">
        <v>32</v>
      </c>
      <c r="B332" s="100">
        <v>110</v>
      </c>
      <c r="C332" s="14"/>
      <c r="D332" s="13">
        <f>B332*C332</f>
        <v>0</v>
      </c>
    </row>
    <row r="333" spans="1:4" x14ac:dyDescent="0.2">
      <c r="A333" s="8"/>
      <c r="B333" s="100"/>
      <c r="C333" s="91"/>
      <c r="D333" s="13"/>
    </row>
    <row r="334" spans="1:4" x14ac:dyDescent="0.2">
      <c r="A334" s="8" t="s">
        <v>46</v>
      </c>
      <c r="B334" s="100">
        <v>205</v>
      </c>
      <c r="C334" s="14"/>
      <c r="D334" s="13">
        <f>B334*C334</f>
        <v>0</v>
      </c>
    </row>
    <row r="335" spans="1:4" x14ac:dyDescent="0.2">
      <c r="A335" s="8" t="s">
        <v>47</v>
      </c>
      <c r="B335" s="100">
        <v>125</v>
      </c>
      <c r="C335" s="14"/>
      <c r="D335" s="13">
        <f>B335*C335</f>
        <v>0</v>
      </c>
    </row>
    <row r="336" spans="1:4" x14ac:dyDescent="0.2">
      <c r="A336" s="8"/>
      <c r="B336" s="100"/>
      <c r="C336" s="100"/>
      <c r="D336" s="13"/>
    </row>
    <row r="337" spans="1:4" x14ac:dyDescent="0.2">
      <c r="A337" s="8" t="s">
        <v>53</v>
      </c>
      <c r="B337" s="100">
        <v>225</v>
      </c>
      <c r="C337" s="14"/>
      <c r="D337" s="13">
        <f>B337*C337</f>
        <v>0</v>
      </c>
    </row>
    <row r="338" spans="1:4" x14ac:dyDescent="0.2">
      <c r="A338" s="8" t="s">
        <v>54</v>
      </c>
      <c r="B338" s="100">
        <v>165</v>
      </c>
      <c r="C338" s="14"/>
      <c r="D338" s="13">
        <f>B338*C338</f>
        <v>0</v>
      </c>
    </row>
    <row r="339" spans="1:4" x14ac:dyDescent="0.2">
      <c r="A339" s="8" t="s">
        <v>155</v>
      </c>
      <c r="B339" s="100">
        <v>220</v>
      </c>
      <c r="C339" s="14"/>
      <c r="D339" s="13">
        <f>B339*C339</f>
        <v>0</v>
      </c>
    </row>
    <row r="340" spans="1:4" x14ac:dyDescent="0.2">
      <c r="A340" s="8"/>
      <c r="B340" s="100"/>
      <c r="C340" s="91"/>
      <c r="D340" s="13"/>
    </row>
    <row r="341" spans="1:4" x14ac:dyDescent="0.2">
      <c r="A341" s="9" t="s">
        <v>133</v>
      </c>
      <c r="B341" s="115">
        <v>200</v>
      </c>
      <c r="C341" s="15"/>
      <c r="D341" s="16">
        <f>B341*C341</f>
        <v>0</v>
      </c>
    </row>
    <row r="342" spans="1:4" x14ac:dyDescent="0.2">
      <c r="A342" s="92"/>
    </row>
    <row r="345" spans="1:4" x14ac:dyDescent="0.2">
      <c r="A345" s="190" t="s">
        <v>85</v>
      </c>
      <c r="B345" s="190"/>
      <c r="C345" s="190"/>
      <c r="D345" s="190"/>
    </row>
    <row r="346" spans="1:4" ht="65.45" customHeight="1" x14ac:dyDescent="0.2">
      <c r="A346" s="175" t="s">
        <v>103</v>
      </c>
      <c r="B346" s="175"/>
      <c r="C346" s="175"/>
      <c r="D346" s="175"/>
    </row>
    <row r="347" spans="1:4" x14ac:dyDescent="0.2">
      <c r="A347" s="47"/>
      <c r="B347" s="48"/>
      <c r="C347" s="188" t="s">
        <v>77</v>
      </c>
      <c r="D347" s="189"/>
    </row>
    <row r="348" spans="1:4" ht="13.5" thickBot="1" x14ac:dyDescent="0.25">
      <c r="A348" s="54" t="s">
        <v>76</v>
      </c>
      <c r="B348" s="55"/>
      <c r="C348" s="56" t="s">
        <v>78</v>
      </c>
      <c r="D348" s="57" t="s">
        <v>79</v>
      </c>
    </row>
    <row r="349" spans="1:4" ht="13.5" thickTop="1" x14ac:dyDescent="0.2">
      <c r="A349" s="67" t="s">
        <v>89</v>
      </c>
      <c r="B349" s="64"/>
      <c r="C349" s="65"/>
      <c r="D349" s="66"/>
    </row>
    <row r="350" spans="1:4" x14ac:dyDescent="0.2">
      <c r="A350" s="68" t="s">
        <v>213</v>
      </c>
      <c r="B350" s="43"/>
      <c r="C350" s="49">
        <v>115</v>
      </c>
      <c r="D350" s="50">
        <v>160</v>
      </c>
    </row>
    <row r="351" spans="1:4" x14ac:dyDescent="0.2">
      <c r="A351" s="79" t="s">
        <v>214</v>
      </c>
      <c r="B351" s="43"/>
      <c r="C351" s="49">
        <v>110</v>
      </c>
      <c r="D351" s="50">
        <v>200</v>
      </c>
    </row>
    <row r="352" spans="1:4" x14ac:dyDescent="0.2">
      <c r="A352" s="67" t="s">
        <v>90</v>
      </c>
      <c r="B352" s="64"/>
      <c r="C352" s="64"/>
      <c r="D352" s="64"/>
    </row>
    <row r="353" spans="1:4" x14ac:dyDescent="0.2">
      <c r="A353" s="68" t="s">
        <v>215</v>
      </c>
      <c r="B353" s="43"/>
      <c r="C353" s="49">
        <v>125</v>
      </c>
      <c r="D353" s="50">
        <v>142</v>
      </c>
    </row>
    <row r="354" spans="1:4" x14ac:dyDescent="0.2">
      <c r="A354" s="68" t="s">
        <v>216</v>
      </c>
      <c r="B354" s="43"/>
      <c r="C354" s="49">
        <v>135</v>
      </c>
      <c r="D354" s="50">
        <v>170</v>
      </c>
    </row>
    <row r="355" spans="1:4" x14ac:dyDescent="0.2">
      <c r="A355" s="68" t="s">
        <v>217</v>
      </c>
      <c r="B355" s="43"/>
      <c r="C355" s="49">
        <v>90</v>
      </c>
      <c r="D355" s="50">
        <v>145</v>
      </c>
    </row>
    <row r="356" spans="1:4" x14ac:dyDescent="0.2">
      <c r="A356" s="68" t="s">
        <v>218</v>
      </c>
      <c r="B356" s="43"/>
      <c r="C356" s="49">
        <v>95</v>
      </c>
      <c r="D356" s="50">
        <v>211</v>
      </c>
    </row>
    <row r="357" spans="1:4" x14ac:dyDescent="0.2">
      <c r="A357" s="68" t="s">
        <v>219</v>
      </c>
      <c r="B357" s="43"/>
      <c r="C357" s="49">
        <v>140</v>
      </c>
      <c r="D357" s="50">
        <v>180</v>
      </c>
    </row>
    <row r="358" spans="1:4" x14ac:dyDescent="0.2">
      <c r="A358" s="71" t="s">
        <v>99</v>
      </c>
      <c r="B358" s="43"/>
      <c r="C358" s="49"/>
      <c r="D358" s="50"/>
    </row>
    <row r="359" spans="1:4" x14ac:dyDescent="0.2">
      <c r="A359" s="69" t="s">
        <v>91</v>
      </c>
      <c r="B359" s="43"/>
      <c r="C359" s="49">
        <v>140</v>
      </c>
      <c r="D359" s="50">
        <v>160</v>
      </c>
    </row>
    <row r="360" spans="1:4" x14ac:dyDescent="0.2">
      <c r="A360" s="71" t="s">
        <v>96</v>
      </c>
      <c r="B360" s="43"/>
      <c r="C360" s="49"/>
      <c r="D360" s="50"/>
    </row>
    <row r="361" spans="1:4" x14ac:dyDescent="0.2">
      <c r="A361" s="68" t="s">
        <v>80</v>
      </c>
      <c r="B361" s="43"/>
      <c r="C361" s="49">
        <v>1800</v>
      </c>
      <c r="D361" s="50">
        <v>2000</v>
      </c>
    </row>
    <row r="362" spans="1:4" x14ac:dyDescent="0.2">
      <c r="A362" s="67" t="s">
        <v>92</v>
      </c>
      <c r="B362" s="64"/>
      <c r="C362" s="64"/>
      <c r="D362" s="73"/>
    </row>
    <row r="363" spans="1:4" x14ac:dyDescent="0.2">
      <c r="A363" s="68" t="s">
        <v>81</v>
      </c>
      <c r="B363" s="43"/>
      <c r="C363" s="49">
        <v>35</v>
      </c>
      <c r="D363" s="50">
        <v>60</v>
      </c>
    </row>
    <row r="364" spans="1:4" x14ac:dyDescent="0.2">
      <c r="A364" s="68" t="s">
        <v>93</v>
      </c>
      <c r="B364" s="43"/>
      <c r="C364" s="49">
        <v>60</v>
      </c>
      <c r="D364" s="50">
        <v>70</v>
      </c>
    </row>
    <row r="365" spans="1:4" x14ac:dyDescent="0.2">
      <c r="A365" s="67" t="s">
        <v>94</v>
      </c>
      <c r="B365" s="72"/>
      <c r="C365" s="72"/>
      <c r="D365" s="74"/>
    </row>
    <row r="366" spans="1:4" x14ac:dyDescent="0.2">
      <c r="A366" s="45" t="s">
        <v>95</v>
      </c>
      <c r="B366" s="43"/>
      <c r="C366" s="49">
        <v>85</v>
      </c>
      <c r="D366" s="50">
        <v>160</v>
      </c>
    </row>
    <row r="367" spans="1:4" x14ac:dyDescent="0.2">
      <c r="A367" s="51"/>
      <c r="B367" s="43"/>
      <c r="C367" s="49"/>
      <c r="D367" s="50"/>
    </row>
    <row r="368" spans="1:4" x14ac:dyDescent="0.2">
      <c r="A368" s="70" t="s">
        <v>220</v>
      </c>
      <c r="B368" s="44"/>
      <c r="C368" s="52"/>
      <c r="D368" s="53"/>
    </row>
    <row r="369" spans="2:3" ht="13.5" thickBot="1" x14ac:dyDescent="0.25"/>
    <row r="370" spans="2:3" ht="27" thickTop="1" thickBot="1" x14ac:dyDescent="0.25">
      <c r="B370" s="31" t="s">
        <v>82</v>
      </c>
      <c r="C370" s="32" t="str">
        <f>D316</f>
        <v>Enter Deck SF</v>
      </c>
    </row>
    <row r="371" spans="2:3" ht="13.5" thickTop="1" x14ac:dyDescent="0.2"/>
  </sheetData>
  <customSheetViews>
    <customSheetView guid="{1CF1FF31-1A8E-4509-AD9C-6836A81CD7E1}" scale="115" zeroValues="0">
      <selection activeCell="E15" sqref="E15"/>
      <rowBreaks count="5" manualBreakCount="5">
        <brk id="54" max="16383" man="1"/>
        <brk id="95" max="16383" man="1"/>
        <brk id="151" max="16383" man="1"/>
        <brk id="208" max="16383" man="1"/>
        <brk id="255" max="3" man="1"/>
      </rowBreaks>
      <pageMargins left="0.7" right="0.7" top="0.75" bottom="0.75" header="0.3" footer="0.3"/>
      <pageSetup scale="90" orientation="portrait" r:id="rId1"/>
      <headerFooter alignWithMargins="0">
        <oddFooter>&amp;L&amp;D&amp;C&amp;F&amp;R&amp;P/&amp;N</oddFooter>
      </headerFooter>
    </customSheetView>
    <customSheetView guid="{CEEFD1EB-8D81-445A-B3E4-BD8272169FBB}" scale="115" showPageBreaks="1" zeroValues="0" printArea="1" topLeftCell="A144">
      <selection activeCell="A161" sqref="A161:B166"/>
      <rowBreaks count="5" manualBreakCount="5">
        <brk id="57" max="3" man="1"/>
        <brk id="110" max="3" man="1"/>
        <brk id="167" max="16383" man="1"/>
        <brk id="235" max="16383" man="1"/>
        <brk id="286" max="3" man="1"/>
      </rowBreaks>
      <pageMargins left="0.7" right="0.7" top="0.75" bottom="0.75" header="0.3" footer="0.3"/>
      <pageSetup scale="90" orientation="portrait" r:id="rId2"/>
      <headerFooter alignWithMargins="0">
        <oddFooter>&amp;L&amp;D&amp;C&amp;F&amp;R&amp;P/&amp;N</oddFooter>
      </headerFooter>
    </customSheetView>
  </customSheetViews>
  <mergeCells count="33">
    <mergeCell ref="C347:D347"/>
    <mergeCell ref="A345:D345"/>
    <mergeCell ref="A321:D321"/>
    <mergeCell ref="A230:B230"/>
    <mergeCell ref="A319:B319"/>
    <mergeCell ref="A299:B301"/>
    <mergeCell ref="A253:B253"/>
    <mergeCell ref="A280:A282"/>
    <mergeCell ref="F119:F120"/>
    <mergeCell ref="A128:B129"/>
    <mergeCell ref="A346:D346"/>
    <mergeCell ref="A298:B298"/>
    <mergeCell ref="A294:D294"/>
    <mergeCell ref="A297:B297"/>
    <mergeCell ref="A211:D211"/>
    <mergeCell ref="A201:D201"/>
    <mergeCell ref="A197:D197"/>
    <mergeCell ref="A196:D196"/>
    <mergeCell ref="A173:C173"/>
    <mergeCell ref="A1:D1"/>
    <mergeCell ref="A77:D77"/>
    <mergeCell ref="A78:D78"/>
    <mergeCell ref="A5:D5"/>
    <mergeCell ref="A195:B195"/>
    <mergeCell ref="A9:C9"/>
    <mergeCell ref="A24:B24"/>
    <mergeCell ref="A25:B25"/>
    <mergeCell ref="A83:B83"/>
    <mergeCell ref="A2:D2"/>
    <mergeCell ref="A27:C27"/>
    <mergeCell ref="A81:B81"/>
    <mergeCell ref="A90:B91"/>
    <mergeCell ref="A93:B93"/>
  </mergeCells>
  <phoneticPr fontId="0" type="noConversion"/>
  <pageMargins left="0.7" right="0.7" top="0.75" bottom="0.75" header="0.3" footer="0.3"/>
  <pageSetup scale="80" orientation="portrait" horizontalDpi="4294967293" r:id="rId3"/>
  <headerFooter alignWithMargins="0">
    <oddFooter>&amp;L&amp;D&amp;C&amp;F&amp;R&amp;P/&amp;N</oddFooter>
  </headerFooter>
  <rowBreaks count="6" manualBreakCount="6">
    <brk id="62" max="3" man="1"/>
    <brk id="104" max="3" man="1"/>
    <brk id="136" max="3" man="1"/>
    <brk id="198" max="3" man="1"/>
    <brk id="266" max="3" man="1"/>
    <brk id="317" max="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9"/>
  <sheetViews>
    <sheetView zoomScaleNormal="100" workbookViewId="0"/>
  </sheetViews>
  <sheetFormatPr defaultRowHeight="12.75" x14ac:dyDescent="0.2"/>
  <cols>
    <col min="1" max="1" width="15.28515625" customWidth="1"/>
    <col min="2" max="2" width="77" customWidth="1"/>
  </cols>
  <sheetData>
    <row r="1" spans="1:2" ht="13.5" thickBot="1" x14ac:dyDescent="0.25">
      <c r="A1" s="19" t="s">
        <v>107</v>
      </c>
      <c r="B1" s="83" t="s">
        <v>108</v>
      </c>
    </row>
    <row r="2" spans="1:2" ht="26.25" thickTop="1" x14ac:dyDescent="0.2">
      <c r="A2" s="84">
        <v>40526</v>
      </c>
      <c r="B2" s="85" t="s">
        <v>109</v>
      </c>
    </row>
    <row r="3" spans="1:2" x14ac:dyDescent="0.2">
      <c r="A3" s="84">
        <v>41212</v>
      </c>
      <c r="B3" t="s">
        <v>114</v>
      </c>
    </row>
    <row r="4" spans="1:2" x14ac:dyDescent="0.2">
      <c r="A4" s="84">
        <v>41436</v>
      </c>
      <c r="B4" t="s">
        <v>115</v>
      </c>
    </row>
    <row r="5" spans="1:2" x14ac:dyDescent="0.2">
      <c r="A5" s="84">
        <v>41638</v>
      </c>
      <c r="B5" s="89" t="s">
        <v>131</v>
      </c>
    </row>
    <row r="6" spans="1:2" x14ac:dyDescent="0.2">
      <c r="A6" s="84">
        <v>42003</v>
      </c>
      <c r="B6" s="89" t="s">
        <v>229</v>
      </c>
    </row>
    <row r="7" spans="1:2" x14ac:dyDescent="0.2">
      <c r="A7" s="84">
        <v>42370</v>
      </c>
      <c r="B7" t="s">
        <v>228</v>
      </c>
    </row>
    <row r="8" spans="1:2" x14ac:dyDescent="0.2">
      <c r="A8" s="84">
        <v>42675</v>
      </c>
      <c r="B8" s="89" t="s">
        <v>248</v>
      </c>
    </row>
    <row r="9" spans="1:2" x14ac:dyDescent="0.2">
      <c r="A9" s="84">
        <v>44136</v>
      </c>
      <c r="B9" s="89" t="s">
        <v>278</v>
      </c>
    </row>
  </sheetData>
  <customSheetViews>
    <customSheetView guid="{1CF1FF31-1A8E-4509-AD9C-6836A81CD7E1}">
      <selection activeCell="B8" sqref="B8"/>
      <pageMargins left="0.7" right="0.7" top="0.75" bottom="0.75" header="0.3" footer="0.3"/>
      <pageSetup orientation="portrait" r:id="rId1"/>
    </customSheetView>
    <customSheetView guid="{CEEFD1EB-8D81-445A-B3E4-BD8272169FBB}">
      <selection activeCell="B6" sqref="B6"/>
      <pageMargins left="0.7" right="0.7" top="0.75" bottom="0.75" header="0.3" footer="0.3"/>
      <pageSetup orientation="portrait" r:id="rId2"/>
    </customSheetView>
  </customSheetViews>
  <pageMargins left="0.7" right="0.7" top="0.75" bottom="0.75" header="0.3" footer="0.3"/>
  <pageSetup orientation="portrait"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Description0 xmlns="5302161e-9a61-46c1-8f64-d15c3545e862"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E4718233AFD7274788CEBEA845DD35E4" ma:contentTypeVersion="2" ma:contentTypeDescription="Create a new document." ma:contentTypeScope="" ma:versionID="e6dd57d14f5b474af6d7116206143155">
  <xsd:schema xmlns:xsd="http://www.w3.org/2001/XMLSchema" xmlns:p="http://schemas.microsoft.com/office/2006/metadata/properties" xmlns:ns2="5302161e-9a61-46c1-8f64-d15c3545e862" targetNamespace="http://schemas.microsoft.com/office/2006/metadata/properties" ma:root="true" ma:fieldsID="1090c30e66a6afe3cddae73e12a920cf" ns2:_="">
    <xsd:import namespace="5302161e-9a61-46c1-8f64-d15c3545e862"/>
    <xsd:element name="properties">
      <xsd:complexType>
        <xsd:sequence>
          <xsd:element name="documentManagement">
            <xsd:complexType>
              <xsd:all>
                <xsd:element ref="ns2:Description0" minOccurs="0"/>
              </xsd:all>
            </xsd:complexType>
          </xsd:element>
        </xsd:sequence>
      </xsd:complexType>
    </xsd:element>
  </xsd:schema>
  <xsd:schema xmlns:xsd="http://www.w3.org/2001/XMLSchema" xmlns:dms="http://schemas.microsoft.com/office/2006/documentManagement/types" targetNamespace="5302161e-9a61-46c1-8f64-d15c3545e862" elementFormDefault="qualified">
    <xsd:import namespace="http://schemas.microsoft.com/office/2006/documentManagement/types"/>
    <xsd:element name="Description0" ma:index="8" nillable="true" ma:displayName="Description" ma:default="" ma:internalName="Description0">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2E0B3A1-D6E7-4937-A350-D10EB0763A5C}">
  <ds:schemaRefs>
    <ds:schemaRef ds:uri="http://purl.org/dc/terms/"/>
    <ds:schemaRef ds:uri="http://schemas.microsoft.com/office/2006/documentManagement/types"/>
    <ds:schemaRef ds:uri="5302161e-9a61-46c1-8f64-d15c3545e862"/>
    <ds:schemaRef ds:uri="http://purl.org/dc/dcmitype/"/>
    <ds:schemaRef ds:uri="http://schemas.openxmlformats.org/package/2006/metadata/core-properties"/>
    <ds:schemaRef ds:uri="http://schemas.microsoft.com/office/2006/metadata/properties"/>
    <ds:schemaRef ds:uri="http://www.w3.org/XML/1998/namespace"/>
    <ds:schemaRef ds:uri="http://purl.org/dc/elements/1.1/"/>
    <ds:schemaRef ds:uri="http://schemas.microsoft.com/office/infopath/2007/PartnerControls"/>
  </ds:schemaRefs>
</ds:datastoreItem>
</file>

<file path=customXml/itemProps2.xml><?xml version="1.0" encoding="utf-8"?>
<ds:datastoreItem xmlns:ds="http://schemas.openxmlformats.org/officeDocument/2006/customXml" ds:itemID="{B1C6F7CB-0513-40FC-9E72-9E346D2840E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302161e-9a61-46c1-8f64-d15c3545e862"/>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207D0D03-29A8-4EC7-986F-C62C269EBD3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Instructions</vt:lpstr>
      <vt:lpstr>BDR Cost Estimate</vt:lpstr>
      <vt:lpstr>Revision Log</vt:lpstr>
      <vt:lpstr>'BDR Cost Estimate'!Print_Area</vt:lpstr>
      <vt:lpstr>Instructions!Print_Area</vt:lpstr>
    </vt:vector>
  </TitlesOfParts>
  <Company>FDOT Structures Design Office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BDR Cost Estimate</dc:title>
  <dc:creator>Andre Pavlov</dc:creator>
  <dc:description>Version 1.0</dc:description>
  <cp:lastModifiedBy>Goldsberry, Ben</cp:lastModifiedBy>
  <cp:revision>1</cp:revision>
  <cp:lastPrinted>2020-10-23T16:05:21Z</cp:lastPrinted>
  <dcterms:created xsi:type="dcterms:W3CDTF">2002-10-25T14:16:07Z</dcterms:created>
  <dcterms:modified xsi:type="dcterms:W3CDTF">2020-10-26T14:43:46Z</dcterms:modified>
  <cp:category>Design Aids</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tatus">
    <vt:lpwstr>Not Started</vt:lpwstr>
  </property>
</Properties>
</file>