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510" windowWidth="8670" windowHeight="8910" tabRatio="836"/>
  </bookViews>
  <sheets>
    <sheet name="COVER" sheetId="20" r:id="rId1"/>
    <sheet name="RESULTS" sheetId="27" r:id="rId2"/>
    <sheet name="INPUT" sheetId="31" r:id="rId3"/>
    <sheet name="CALCULATIONS" sheetId="21" state="hidden" r:id="rId4"/>
  </sheets>
  <calcPr calcId="145621"/>
</workbook>
</file>

<file path=xl/calcChain.xml><?xml version="1.0" encoding="utf-8"?>
<calcChain xmlns="http://schemas.openxmlformats.org/spreadsheetml/2006/main">
  <c r="AX120" i="21" l="1"/>
  <c r="AW120" i="21"/>
  <c r="AV120" i="21"/>
  <c r="AV117" i="21"/>
  <c r="AW117" i="21" s="1"/>
  <c r="AX118" i="21"/>
  <c r="AW118" i="21"/>
  <c r="AX108" i="21"/>
  <c r="AW108" i="21"/>
  <c r="AV108" i="21"/>
  <c r="AV105" i="21"/>
  <c r="AW105" i="21" s="1"/>
  <c r="AX106" i="21"/>
  <c r="AW106" i="21"/>
  <c r="AX95" i="21"/>
  <c r="AW95" i="21"/>
  <c r="AV95" i="21"/>
  <c r="AV92" i="21"/>
  <c r="AW92" i="21" s="1"/>
  <c r="AX93" i="21"/>
  <c r="AW93" i="21"/>
  <c r="AX82" i="21"/>
  <c r="AW82" i="21"/>
  <c r="AV82" i="21"/>
  <c r="AV79" i="21"/>
  <c r="AW79" i="21" s="1"/>
  <c r="AX80" i="21"/>
  <c r="AW80" i="21"/>
  <c r="AW11" i="21"/>
  <c r="AW10" i="21"/>
  <c r="AV11" i="21"/>
  <c r="AV14" i="21" s="1"/>
  <c r="AX24" i="21"/>
  <c r="AX63" i="21"/>
  <c r="AW63" i="21"/>
  <c r="AV63" i="21"/>
  <c r="AX50" i="21"/>
  <c r="AW50" i="21"/>
  <c r="AV50" i="21"/>
  <c r="AX37" i="21"/>
  <c r="AW37" i="21"/>
  <c r="AV37" i="21"/>
  <c r="AW24" i="21"/>
  <c r="AV24" i="21"/>
  <c r="AX12" i="21"/>
  <c r="AX40" i="21" s="1"/>
  <c r="AW12" i="21"/>
  <c r="AW66" i="21" s="1"/>
  <c r="AV12" i="21"/>
  <c r="AV66" i="21" s="1"/>
  <c r="H63" i="31"/>
  <c r="J42" i="31"/>
  <c r="AX11" i="21" s="1"/>
  <c r="H42" i="31"/>
  <c r="AX10" i="21" s="1"/>
  <c r="AX25" i="21" s="1"/>
  <c r="AV27" i="21" l="1"/>
  <c r="AV53" i="21"/>
  <c r="AW51" i="21"/>
  <c r="AW52" i="21"/>
  <c r="AV10" i="21"/>
  <c r="AV38" i="21" s="1"/>
  <c r="AX26" i="21"/>
  <c r="AV65" i="21"/>
  <c r="AX52" i="21"/>
  <c r="AX13" i="21"/>
  <c r="AX41" i="21" s="1"/>
  <c r="AX51" i="21"/>
  <c r="AX64" i="21"/>
  <c r="AW25" i="21"/>
  <c r="AV55" i="21"/>
  <c r="AW39" i="21"/>
  <c r="AV42" i="21"/>
  <c r="AW65" i="21"/>
  <c r="AX66" i="21"/>
  <c r="AV68" i="21"/>
  <c r="AW14" i="21"/>
  <c r="AV26" i="21"/>
  <c r="AW27" i="21"/>
  <c r="AW38" i="21"/>
  <c r="AX39" i="21"/>
  <c r="AV52" i="21"/>
  <c r="AW53" i="21"/>
  <c r="AW64" i="21"/>
  <c r="AX65" i="21"/>
  <c r="AW13" i="21"/>
  <c r="AX14" i="21"/>
  <c r="AW26" i="21"/>
  <c r="AX27" i="21"/>
  <c r="AV29" i="21"/>
  <c r="AX38" i="21"/>
  <c r="AV40" i="21"/>
  <c r="AX53" i="21"/>
  <c r="AV39" i="21"/>
  <c r="AW40" i="21"/>
  <c r="H80" i="31"/>
  <c r="H81" i="31"/>
  <c r="H73" i="31"/>
  <c r="H72" i="31"/>
  <c r="H71" i="31"/>
  <c r="H70" i="31"/>
  <c r="H69" i="31"/>
  <c r="H68" i="31"/>
  <c r="H67" i="31"/>
  <c r="H66" i="31"/>
  <c r="H65" i="31"/>
  <c r="H64" i="31"/>
  <c r="H62" i="31"/>
  <c r="H61" i="31"/>
  <c r="AQ63" i="21"/>
  <c r="AP63" i="21"/>
  <c r="AO63" i="21"/>
  <c r="AJ63" i="21"/>
  <c r="AI63" i="21"/>
  <c r="AH63" i="21"/>
  <c r="AC63" i="21"/>
  <c r="AB63" i="21"/>
  <c r="AA63" i="21"/>
  <c r="V63" i="21"/>
  <c r="U63" i="21"/>
  <c r="T63" i="21"/>
  <c r="O63" i="21"/>
  <c r="N63" i="21"/>
  <c r="M63" i="21"/>
  <c r="AJ95" i="21"/>
  <c r="AI95" i="21"/>
  <c r="AH95" i="21"/>
  <c r="AJ93" i="21"/>
  <c r="AI93" i="21"/>
  <c r="AH92" i="21"/>
  <c r="AI92" i="21" s="1"/>
  <c r="H40" i="31"/>
  <c r="H41" i="31"/>
  <c r="H43" i="31"/>
  <c r="H44" i="31"/>
  <c r="H45" i="31"/>
  <c r="H46" i="31"/>
  <c r="H47" i="31"/>
  <c r="H48" i="31"/>
  <c r="H49" i="31"/>
  <c r="H50" i="31"/>
  <c r="H51" i="31"/>
  <c r="H52" i="31"/>
  <c r="BE51" i="21"/>
  <c r="BD51" i="21"/>
  <c r="BC52" i="21"/>
  <c r="BC51" i="21"/>
  <c r="AO50" i="21"/>
  <c r="AH50" i="21"/>
  <c r="AA50" i="21"/>
  <c r="T50" i="21"/>
  <c r="M50" i="21"/>
  <c r="BE52" i="21"/>
  <c r="BD52" i="21"/>
  <c r="AQ108" i="21"/>
  <c r="AP108" i="21"/>
  <c r="AO108" i="21"/>
  <c r="AO105" i="21"/>
  <c r="AP105" i="21" s="1"/>
  <c r="AQ106" i="21"/>
  <c r="AP106" i="21"/>
  <c r="AQ50" i="21"/>
  <c r="AP50" i="21"/>
  <c r="AH105" i="21"/>
  <c r="AI105" i="21" s="1"/>
  <c r="AJ108" i="21"/>
  <c r="AI108" i="21"/>
  <c r="AH108" i="21"/>
  <c r="AJ106" i="21"/>
  <c r="AI106" i="21"/>
  <c r="AJ50" i="21"/>
  <c r="AI50" i="21"/>
  <c r="AC108" i="21"/>
  <c r="AB108" i="21"/>
  <c r="AA108" i="21"/>
  <c r="AA105" i="21"/>
  <c r="AB105" i="21" s="1"/>
  <c r="AC106" i="21"/>
  <c r="AB106" i="21"/>
  <c r="AC50" i="21"/>
  <c r="AB50" i="21"/>
  <c r="V108" i="21"/>
  <c r="U108" i="21"/>
  <c r="T108" i="21"/>
  <c r="T105" i="21"/>
  <c r="U105" i="21" s="1"/>
  <c r="V106" i="21"/>
  <c r="U106" i="21"/>
  <c r="V50" i="21"/>
  <c r="U50" i="21"/>
  <c r="O108" i="21"/>
  <c r="N108" i="21"/>
  <c r="M108" i="21"/>
  <c r="O106" i="21"/>
  <c r="N106" i="21"/>
  <c r="M105" i="21"/>
  <c r="N105" i="21" s="1"/>
  <c r="O50" i="21"/>
  <c r="N50" i="21"/>
  <c r="H108" i="21"/>
  <c r="G108" i="21"/>
  <c r="F108" i="21"/>
  <c r="H106" i="21"/>
  <c r="G106" i="21"/>
  <c r="F105" i="21"/>
  <c r="G105" i="21" s="1"/>
  <c r="H50" i="21"/>
  <c r="G50" i="21"/>
  <c r="F50" i="21"/>
  <c r="AV51" i="21" l="1"/>
  <c r="AV25" i="21"/>
  <c r="AV13" i="21"/>
  <c r="AV67" i="21" s="1"/>
  <c r="AV64" i="21"/>
  <c r="AX54" i="21"/>
  <c r="AX67" i="21"/>
  <c r="AX28" i="21"/>
  <c r="AX55" i="21"/>
  <c r="AX29" i="21"/>
  <c r="AX68" i="21"/>
  <c r="AX42" i="21"/>
  <c r="AW55" i="21"/>
  <c r="AW29" i="21"/>
  <c r="AW68" i="21"/>
  <c r="AW42" i="21"/>
  <c r="AW54" i="21"/>
  <c r="AW67" i="21"/>
  <c r="AW41" i="21"/>
  <c r="AW28" i="21"/>
  <c r="J48" i="31"/>
  <c r="AV54" i="21" l="1"/>
  <c r="J40" i="31"/>
  <c r="AV41" i="21"/>
  <c r="AV28" i="21"/>
  <c r="J44" i="31"/>
  <c r="J52" i="31"/>
  <c r="J45" i="31"/>
  <c r="J49" i="31"/>
  <c r="J41" i="31"/>
  <c r="J46" i="31"/>
  <c r="J50" i="31"/>
  <c r="J43" i="31"/>
  <c r="J47" i="31"/>
  <c r="J51" i="31"/>
  <c r="BE64" i="21" l="1"/>
  <c r="BD64" i="21"/>
  <c r="BC65" i="21"/>
  <c r="AQ120" i="21"/>
  <c r="AP120" i="21"/>
  <c r="AO120" i="21"/>
  <c r="AQ118" i="21"/>
  <c r="AP118" i="21"/>
  <c r="AO117" i="21"/>
  <c r="AP117" i="21" s="1"/>
  <c r="AQ95" i="21"/>
  <c r="AP95" i="21"/>
  <c r="AO95" i="21"/>
  <c r="AQ93" i="21"/>
  <c r="AP93" i="21"/>
  <c r="AO92" i="21"/>
  <c r="AP92" i="21" s="1"/>
  <c r="AP37" i="21"/>
  <c r="AQ82" i="21"/>
  <c r="AP82" i="21"/>
  <c r="AO82" i="21"/>
  <c r="AQ80" i="21"/>
  <c r="AP80" i="21"/>
  <c r="AO79" i="21"/>
  <c r="AP79" i="21" s="1"/>
  <c r="AQ24" i="21"/>
  <c r="AP24" i="21"/>
  <c r="AJ120" i="21"/>
  <c r="AI120" i="21"/>
  <c r="AH120" i="21"/>
  <c r="AH117" i="21"/>
  <c r="AI117" i="21" s="1"/>
  <c r="AJ118" i="21"/>
  <c r="AI118" i="21"/>
  <c r="AJ82" i="21"/>
  <c r="AI82" i="21"/>
  <c r="AH82" i="21"/>
  <c r="AH79" i="21"/>
  <c r="AI79" i="21" s="1"/>
  <c r="AJ80" i="21"/>
  <c r="AI80" i="21"/>
  <c r="AJ24" i="21"/>
  <c r="AI24" i="21"/>
  <c r="AC120" i="21"/>
  <c r="AB120" i="21"/>
  <c r="AA120" i="21"/>
  <c r="AA117" i="21"/>
  <c r="AB117" i="21" s="1"/>
  <c r="AC118" i="21"/>
  <c r="AB118" i="21"/>
  <c r="AC95" i="21"/>
  <c r="AB95" i="21"/>
  <c r="AA95" i="21"/>
  <c r="AA92" i="21"/>
  <c r="AB92" i="21" s="1"/>
  <c r="AC93" i="21"/>
  <c r="AB93" i="21"/>
  <c r="AC37" i="21"/>
  <c r="AB37" i="21"/>
  <c r="AC82" i="21"/>
  <c r="AB82" i="21"/>
  <c r="AA82" i="21"/>
  <c r="AA79" i="21"/>
  <c r="AB79" i="21" s="1"/>
  <c r="AC80" i="21"/>
  <c r="AB80" i="21"/>
  <c r="AC24" i="21"/>
  <c r="AB24" i="21"/>
  <c r="V120" i="21"/>
  <c r="U120" i="21"/>
  <c r="T120" i="21"/>
  <c r="V118" i="21"/>
  <c r="U118" i="21"/>
  <c r="T117" i="21"/>
  <c r="U117" i="21" s="1"/>
  <c r="V95" i="21"/>
  <c r="U95" i="21"/>
  <c r="T95" i="21"/>
  <c r="V93" i="21"/>
  <c r="U93" i="21"/>
  <c r="T92" i="21"/>
  <c r="U92" i="21" s="1"/>
  <c r="V37" i="21"/>
  <c r="U37" i="21"/>
  <c r="V82" i="21"/>
  <c r="U82" i="21"/>
  <c r="T82" i="21"/>
  <c r="V80" i="21"/>
  <c r="U80" i="21"/>
  <c r="T79" i="21"/>
  <c r="U79" i="21" s="1"/>
  <c r="V24" i="21"/>
  <c r="U24" i="21"/>
  <c r="O120" i="21"/>
  <c r="N120" i="21"/>
  <c r="M120" i="21"/>
  <c r="M117" i="21"/>
  <c r="N117" i="21" s="1"/>
  <c r="O118" i="21"/>
  <c r="N118" i="21"/>
  <c r="O95" i="21"/>
  <c r="N95" i="21"/>
  <c r="M95" i="21"/>
  <c r="O93" i="21"/>
  <c r="N93" i="21"/>
  <c r="M92" i="21"/>
  <c r="N92" i="21" s="1"/>
  <c r="O37" i="21"/>
  <c r="N37" i="21"/>
  <c r="O24" i="21"/>
  <c r="N24" i="21"/>
  <c r="O80" i="21"/>
  <c r="N80" i="21"/>
  <c r="O82" i="21"/>
  <c r="N82" i="21"/>
  <c r="M82" i="21"/>
  <c r="M79" i="21"/>
  <c r="N79" i="21" s="1"/>
  <c r="N11" i="21"/>
  <c r="N10" i="21"/>
  <c r="U11" i="21"/>
  <c r="U10" i="21"/>
  <c r="AB11" i="21"/>
  <c r="AB10" i="21"/>
  <c r="AB25" i="21" s="1"/>
  <c r="AJ11" i="21"/>
  <c r="AJ10" i="21"/>
  <c r="AI11" i="21"/>
  <c r="AI10" i="21"/>
  <c r="AH11" i="21"/>
  <c r="AH10" i="21"/>
  <c r="AP11" i="21"/>
  <c r="AP10" i="21"/>
  <c r="BE9" i="21"/>
  <c r="BD9" i="21"/>
  <c r="BK9" i="21" s="1"/>
  <c r="BC9" i="21"/>
  <c r="BJ9" i="21" s="1"/>
  <c r="BE14" i="21"/>
  <c r="BD14" i="21"/>
  <c r="BD55" i="21" s="1"/>
  <c r="BC14" i="21"/>
  <c r="BC55" i="21" s="1"/>
  <c r="BE13" i="21"/>
  <c r="BE54" i="21" s="1"/>
  <c r="BD13" i="21"/>
  <c r="BD54" i="21" s="1"/>
  <c r="BC13" i="21"/>
  <c r="BC54" i="21" s="1"/>
  <c r="AQ12" i="21"/>
  <c r="AP12" i="21"/>
  <c r="AO12" i="21"/>
  <c r="AJ14" i="21"/>
  <c r="AJ12" i="21"/>
  <c r="AJ40" i="21" s="1"/>
  <c r="AI12" i="21"/>
  <c r="AH12" i="21"/>
  <c r="AC12" i="21"/>
  <c r="AC40" i="21" s="1"/>
  <c r="AB12" i="21"/>
  <c r="AB40" i="21" s="1"/>
  <c r="AA12" i="21"/>
  <c r="AA40" i="21" s="1"/>
  <c r="V12" i="21"/>
  <c r="U12" i="21"/>
  <c r="T12" i="21"/>
  <c r="O12" i="21"/>
  <c r="O27" i="21" s="1"/>
  <c r="N12" i="21"/>
  <c r="M12" i="21"/>
  <c r="F63" i="21"/>
  <c r="H12" i="21"/>
  <c r="H53" i="21" s="1"/>
  <c r="G12" i="21"/>
  <c r="G53" i="21" s="1"/>
  <c r="F12" i="21"/>
  <c r="G11" i="21"/>
  <c r="G10" i="21"/>
  <c r="BD67" i="21"/>
  <c r="BC67" i="21"/>
  <c r="BE65" i="21"/>
  <c r="BD65" i="21"/>
  <c r="BC64" i="21"/>
  <c r="BD41" i="21"/>
  <c r="BE39" i="21"/>
  <c r="BD39" i="21"/>
  <c r="BC38" i="21"/>
  <c r="BD28" i="21"/>
  <c r="BC28" i="21"/>
  <c r="BE26" i="21"/>
  <c r="BD26" i="21"/>
  <c r="BC25" i="21"/>
  <c r="BD42" i="21"/>
  <c r="BC41" i="21"/>
  <c r="BC39" i="21"/>
  <c r="BE38" i="21"/>
  <c r="BD38" i="21"/>
  <c r="BD29" i="21"/>
  <c r="BC29" i="21"/>
  <c r="BC26" i="21"/>
  <c r="BE25" i="21"/>
  <c r="BD25" i="21"/>
  <c r="AO40" i="21"/>
  <c r="AQ37" i="21"/>
  <c r="AO37" i="21"/>
  <c r="AO27" i="21"/>
  <c r="AO24" i="21"/>
  <c r="AJ37" i="21"/>
  <c r="AI37" i="21"/>
  <c r="AH37" i="21"/>
  <c r="AJ27" i="21"/>
  <c r="AH24" i="21"/>
  <c r="AA37" i="21"/>
  <c r="AA24" i="21"/>
  <c r="V40" i="21"/>
  <c r="T37" i="21"/>
  <c r="V27" i="21"/>
  <c r="T24" i="21"/>
  <c r="N40" i="21"/>
  <c r="M37" i="21"/>
  <c r="N27" i="21"/>
  <c r="M27" i="21"/>
  <c r="M24" i="21"/>
  <c r="H120" i="21"/>
  <c r="G120" i="21"/>
  <c r="F120" i="21"/>
  <c r="F117" i="21"/>
  <c r="G117" i="21" s="1"/>
  <c r="H118" i="21"/>
  <c r="G118" i="21"/>
  <c r="H63" i="21"/>
  <c r="G63" i="21"/>
  <c r="H95" i="21"/>
  <c r="G95" i="21"/>
  <c r="F95" i="21"/>
  <c r="H93" i="21"/>
  <c r="G93" i="21"/>
  <c r="F92" i="21"/>
  <c r="G92" i="21" s="1"/>
  <c r="H37" i="21"/>
  <c r="G37" i="21"/>
  <c r="H82" i="21"/>
  <c r="G82" i="21"/>
  <c r="F82" i="21"/>
  <c r="F79" i="21"/>
  <c r="G79" i="21" s="1"/>
  <c r="H80" i="21"/>
  <c r="G80" i="21"/>
  <c r="H24" i="21"/>
  <c r="G24" i="21"/>
  <c r="F37" i="21"/>
  <c r="F24" i="21"/>
  <c r="BK11" i="21" l="1"/>
  <c r="BR11" i="21" s="1"/>
  <c r="G25" i="21"/>
  <c r="G51" i="21"/>
  <c r="G64" i="21"/>
  <c r="G38" i="21"/>
  <c r="BK10" i="21"/>
  <c r="BR10" i="21" s="1"/>
  <c r="BE37" i="21"/>
  <c r="BL37" i="21" s="1"/>
  <c r="BS37" i="21" s="1"/>
  <c r="BL9" i="21"/>
  <c r="H40" i="21"/>
  <c r="BC42" i="21"/>
  <c r="BE67" i="21"/>
  <c r="AC27" i="21"/>
  <c r="H27" i="21"/>
  <c r="G26" i="21"/>
  <c r="G65" i="21"/>
  <c r="G39" i="21"/>
  <c r="G52" i="21"/>
  <c r="G66" i="21"/>
  <c r="M40" i="21"/>
  <c r="M66" i="21"/>
  <c r="M53" i="21"/>
  <c r="O40" i="21"/>
  <c r="O66" i="21"/>
  <c r="O53" i="21"/>
  <c r="U40" i="21"/>
  <c r="U53" i="21"/>
  <c r="U66" i="21"/>
  <c r="AA66" i="21"/>
  <c r="AA53" i="21"/>
  <c r="AC66" i="21"/>
  <c r="AC53" i="21"/>
  <c r="AI40" i="21"/>
  <c r="AI53" i="21"/>
  <c r="AI66" i="21"/>
  <c r="AP53" i="21"/>
  <c r="AP66" i="21"/>
  <c r="BD68" i="21"/>
  <c r="F27" i="21"/>
  <c r="F53" i="21"/>
  <c r="F66" i="21"/>
  <c r="H66" i="21"/>
  <c r="N53" i="21"/>
  <c r="N66" i="21"/>
  <c r="T66" i="21"/>
  <c r="T53" i="21"/>
  <c r="V66" i="21"/>
  <c r="V53" i="21"/>
  <c r="AB27" i="21"/>
  <c r="AB53" i="21"/>
  <c r="AB66" i="21"/>
  <c r="AH40" i="21"/>
  <c r="AH66" i="21"/>
  <c r="AH53" i="21"/>
  <c r="AJ66" i="21"/>
  <c r="AJ53" i="21"/>
  <c r="AO66" i="21"/>
  <c r="AO53" i="21"/>
  <c r="AQ40" i="21"/>
  <c r="AQ66" i="21"/>
  <c r="AQ53" i="21"/>
  <c r="BE42" i="21"/>
  <c r="BE55" i="21"/>
  <c r="BC68" i="21"/>
  <c r="BE68" i="21"/>
  <c r="AJ55" i="21"/>
  <c r="AJ68" i="21"/>
  <c r="AP52" i="21"/>
  <c r="AP65" i="21"/>
  <c r="AH52" i="21"/>
  <c r="AH65" i="21"/>
  <c r="AI52" i="21"/>
  <c r="AI65" i="21"/>
  <c r="AJ52" i="21"/>
  <c r="AJ65" i="21"/>
  <c r="AB52" i="21"/>
  <c r="AB65" i="21"/>
  <c r="U52" i="21"/>
  <c r="U65" i="21"/>
  <c r="N52" i="21"/>
  <c r="N65" i="21"/>
  <c r="AP51" i="21"/>
  <c r="AP64" i="21"/>
  <c r="AH51" i="21"/>
  <c r="AH64" i="21"/>
  <c r="AI51" i="21"/>
  <c r="AI64" i="21"/>
  <c r="AJ51" i="21"/>
  <c r="AJ64" i="21"/>
  <c r="AB51" i="21"/>
  <c r="AB64" i="21"/>
  <c r="U51" i="21"/>
  <c r="U64" i="21"/>
  <c r="N51" i="21"/>
  <c r="BK51" i="21" s="1"/>
  <c r="N64" i="21"/>
  <c r="BK64" i="21" s="1"/>
  <c r="AB38" i="21"/>
  <c r="BD50" i="21"/>
  <c r="AH26" i="21"/>
  <c r="AH39" i="21"/>
  <c r="AH14" i="21"/>
  <c r="AH29" i="21" s="1"/>
  <c r="BC50" i="21"/>
  <c r="BJ50" i="21" s="1"/>
  <c r="BE50" i="21"/>
  <c r="U14" i="21"/>
  <c r="U68" i="21" s="1"/>
  <c r="G14" i="21"/>
  <c r="G55" i="21" s="1"/>
  <c r="AP38" i="21"/>
  <c r="AH13" i="21"/>
  <c r="U38" i="21"/>
  <c r="BC12" i="21"/>
  <c r="BC63" i="21"/>
  <c r="BJ63" i="21" s="1"/>
  <c r="BE12" i="21"/>
  <c r="BE63" i="21"/>
  <c r="N14" i="21"/>
  <c r="BD12" i="21"/>
  <c r="BD63" i="21"/>
  <c r="BR9" i="21"/>
  <c r="AJ26" i="21"/>
  <c r="AI39" i="21"/>
  <c r="AP39" i="21"/>
  <c r="AJ39" i="21"/>
  <c r="AB26" i="21"/>
  <c r="N26" i="21"/>
  <c r="N39" i="21"/>
  <c r="N38" i="21"/>
  <c r="N13" i="21"/>
  <c r="N25" i="21"/>
  <c r="U39" i="21"/>
  <c r="U26" i="21"/>
  <c r="U25" i="21"/>
  <c r="U13" i="21"/>
  <c r="AB13" i="21"/>
  <c r="AB41" i="21" s="1"/>
  <c r="AB14" i="21"/>
  <c r="AB39" i="21"/>
  <c r="AJ42" i="21"/>
  <c r="AJ29" i="21"/>
  <c r="AJ13" i="21"/>
  <c r="AJ25" i="21"/>
  <c r="AJ38" i="21"/>
  <c r="AI14" i="21"/>
  <c r="AI26" i="21"/>
  <c r="AI25" i="21"/>
  <c r="AI38" i="21"/>
  <c r="AI13" i="21"/>
  <c r="AH25" i="21"/>
  <c r="AH38" i="21"/>
  <c r="AP26" i="21"/>
  <c r="AP14" i="21"/>
  <c r="AP25" i="21"/>
  <c r="AP13" i="21"/>
  <c r="BE24" i="21"/>
  <c r="BD24" i="21"/>
  <c r="BD37" i="21"/>
  <c r="BC24" i="21"/>
  <c r="BJ24" i="21" s="1"/>
  <c r="BC37" i="21"/>
  <c r="BJ37" i="21" s="1"/>
  <c r="BE28" i="21"/>
  <c r="BE41" i="21"/>
  <c r="BE29" i="21"/>
  <c r="AP27" i="21"/>
  <c r="AP40" i="21"/>
  <c r="AQ27" i="21"/>
  <c r="AH27" i="21"/>
  <c r="AI27" i="21"/>
  <c r="AA27" i="21"/>
  <c r="T27" i="21"/>
  <c r="U27" i="21"/>
  <c r="T40" i="21"/>
  <c r="G13" i="21"/>
  <c r="G67" i="21" s="1"/>
  <c r="G40" i="21"/>
  <c r="G27" i="21"/>
  <c r="F40" i="21"/>
  <c r="U29" i="21" l="1"/>
  <c r="BK25" i="21"/>
  <c r="BR25" i="21" s="1"/>
  <c r="BK38" i="21"/>
  <c r="BR38" i="21" s="1"/>
  <c r="BR51" i="21"/>
  <c r="BK65" i="21"/>
  <c r="BR65" i="21" s="1"/>
  <c r="N29" i="21"/>
  <c r="BK14" i="21"/>
  <c r="BR14" i="21" s="1"/>
  <c r="BK52" i="21"/>
  <c r="BR52" i="21" s="1"/>
  <c r="BK24" i="21"/>
  <c r="BR24" i="21" s="1"/>
  <c r="BK39" i="21"/>
  <c r="BK50" i="21"/>
  <c r="BR50" i="21" s="1"/>
  <c r="BK26" i="21"/>
  <c r="BK63" i="21"/>
  <c r="BR63" i="21" s="1"/>
  <c r="BK37" i="21"/>
  <c r="BR37" i="21" s="1"/>
  <c r="BK13" i="21"/>
  <c r="BR13" i="21" s="1"/>
  <c r="BD27" i="21"/>
  <c r="BK27" i="21" s="1"/>
  <c r="BR27" i="21" s="1"/>
  <c r="BK12" i="21"/>
  <c r="BR64" i="21"/>
  <c r="BL24" i="21"/>
  <c r="BS24" i="21" s="1"/>
  <c r="BC27" i="21"/>
  <c r="BJ27" i="21" s="1"/>
  <c r="BQ27" i="21" s="1"/>
  <c r="BJ12" i="21"/>
  <c r="BQ12" i="21" s="1"/>
  <c r="BL50" i="21"/>
  <c r="BS50" i="21" s="1"/>
  <c r="BL63" i="21"/>
  <c r="BS63" i="21" s="1"/>
  <c r="BE40" i="21"/>
  <c r="BL40" i="21" s="1"/>
  <c r="BS40" i="21" s="1"/>
  <c r="BL12" i="21"/>
  <c r="BS12" i="21" s="1"/>
  <c r="BD40" i="21"/>
  <c r="BK40" i="21" s="1"/>
  <c r="BR40" i="21" s="1"/>
  <c r="BR26" i="21"/>
  <c r="BR39" i="21"/>
  <c r="G42" i="21"/>
  <c r="G29" i="21"/>
  <c r="AP55" i="21"/>
  <c r="AP68" i="21"/>
  <c r="AI54" i="21"/>
  <c r="AI67" i="21"/>
  <c r="AI55" i="21"/>
  <c r="AI68" i="21"/>
  <c r="AB55" i="21"/>
  <c r="AB68" i="21"/>
  <c r="N55" i="21"/>
  <c r="N68" i="21"/>
  <c r="AP54" i="21"/>
  <c r="AP67" i="21"/>
  <c r="AJ54" i="21"/>
  <c r="AJ67" i="21"/>
  <c r="AB54" i="21"/>
  <c r="AB67" i="21"/>
  <c r="U54" i="21"/>
  <c r="U67" i="21"/>
  <c r="N54" i="21"/>
  <c r="N67" i="21"/>
  <c r="AH54" i="21"/>
  <c r="AH67" i="21"/>
  <c r="AH55" i="21"/>
  <c r="AH68" i="21"/>
  <c r="G54" i="21"/>
  <c r="U41" i="21"/>
  <c r="U28" i="21"/>
  <c r="BD53" i="21"/>
  <c r="U42" i="21"/>
  <c r="U55" i="21"/>
  <c r="AH28" i="21"/>
  <c r="AH42" i="21"/>
  <c r="AH41" i="21"/>
  <c r="BE53" i="21"/>
  <c r="AJ28" i="21"/>
  <c r="BE27" i="21"/>
  <c r="BS9" i="21"/>
  <c r="BQ9" i="21"/>
  <c r="BC53" i="21"/>
  <c r="BJ53" i="21" s="1"/>
  <c r="BQ50" i="21"/>
  <c r="N28" i="21"/>
  <c r="BC40" i="21"/>
  <c r="AJ41" i="21"/>
  <c r="N42" i="21"/>
  <c r="G68" i="21"/>
  <c r="BQ24" i="21"/>
  <c r="BQ37" i="21"/>
  <c r="BE66" i="21"/>
  <c r="BQ63" i="21"/>
  <c r="AP41" i="21"/>
  <c r="BD66" i="21"/>
  <c r="BK66" i="21" s="1"/>
  <c r="BR12" i="21"/>
  <c r="BC66" i="21"/>
  <c r="BJ66" i="21" s="1"/>
  <c r="N41" i="21"/>
  <c r="G41" i="21"/>
  <c r="AB28" i="21"/>
  <c r="AB42" i="21"/>
  <c r="AB29" i="21"/>
  <c r="AI42" i="21"/>
  <c r="AI29" i="21"/>
  <c r="AI41" i="21"/>
  <c r="AI28" i="21"/>
  <c r="AP42" i="21"/>
  <c r="AP29" i="21"/>
  <c r="AP28" i="21"/>
  <c r="G28" i="21"/>
  <c r="BK54" i="21" l="1"/>
  <c r="BR54" i="21" s="1"/>
  <c r="BK68" i="21"/>
  <c r="BK29" i="21"/>
  <c r="BR29" i="21" s="1"/>
  <c r="BK42" i="21"/>
  <c r="BR42" i="21" s="1"/>
  <c r="BK28" i="21"/>
  <c r="BR28" i="21" s="1"/>
  <c r="BK55" i="21"/>
  <c r="BR55" i="21" s="1"/>
  <c r="BK41" i="21"/>
  <c r="BR41" i="21" s="1"/>
  <c r="BR66" i="21"/>
  <c r="BK53" i="21"/>
  <c r="BR53" i="21" s="1"/>
  <c r="BK67" i="21"/>
  <c r="BR67" i="21" s="1"/>
  <c r="BL66" i="21"/>
  <c r="BS66" i="21" s="1"/>
  <c r="BL53" i="21"/>
  <c r="BS53" i="21" s="1"/>
  <c r="BL27" i="21"/>
  <c r="BS27" i="21" s="1"/>
  <c r="BJ40" i="21"/>
  <c r="BQ40" i="21" s="1"/>
  <c r="BQ53" i="21"/>
  <c r="BR68" i="21"/>
  <c r="BQ66" i="21"/>
  <c r="AC11" i="21" l="1"/>
  <c r="AC52" i="21" l="1"/>
  <c r="AC65" i="21"/>
  <c r="AA10" i="21"/>
  <c r="AC39" i="21"/>
  <c r="T10" i="21"/>
  <c r="AC26" i="21"/>
  <c r="V11" i="21"/>
  <c r="AC14" i="21"/>
  <c r="AA11" i="21"/>
  <c r="T11" i="21"/>
  <c r="AC10" i="21"/>
  <c r="V10" i="21"/>
  <c r="V51" i="21" l="1"/>
  <c r="V64" i="21"/>
  <c r="AC51" i="21"/>
  <c r="AC64" i="21"/>
  <c r="AA52" i="21"/>
  <c r="AA65" i="21"/>
  <c r="V52" i="21"/>
  <c r="V65" i="21"/>
  <c r="T52" i="21"/>
  <c r="T65" i="21"/>
  <c r="AC55" i="21"/>
  <c r="AC68" i="21"/>
  <c r="T51" i="21"/>
  <c r="T64" i="21"/>
  <c r="AA51" i="21"/>
  <c r="AA64" i="21"/>
  <c r="AC25" i="21"/>
  <c r="T26" i="21"/>
  <c r="V26" i="21"/>
  <c r="AA25" i="21"/>
  <c r="V14" i="21"/>
  <c r="AC42" i="21"/>
  <c r="T38" i="21"/>
  <c r="T25" i="21"/>
  <c r="T14" i="21"/>
  <c r="AA13" i="21"/>
  <c r="AC29" i="21"/>
  <c r="AA38" i="21"/>
  <c r="T13" i="21"/>
  <c r="AA14" i="21"/>
  <c r="AA26" i="21"/>
  <c r="T39" i="21"/>
  <c r="V39" i="21"/>
  <c r="AA39" i="21"/>
  <c r="AC38" i="21"/>
  <c r="AC13" i="21"/>
  <c r="V13" i="21"/>
  <c r="V38" i="21"/>
  <c r="V25" i="21"/>
  <c r="AQ10" i="21"/>
  <c r="AO10" i="21"/>
  <c r="AO11" i="21"/>
  <c r="AQ11" i="21"/>
  <c r="O10" i="21"/>
  <c r="BL10" i="21" s="1"/>
  <c r="M10" i="21"/>
  <c r="O11" i="21"/>
  <c r="M11" i="21"/>
  <c r="BL11" i="21" l="1"/>
  <c r="F11" i="21"/>
  <c r="F39" i="21" s="1"/>
  <c r="F10" i="21"/>
  <c r="F64" i="21" s="1"/>
  <c r="H11" i="21"/>
  <c r="H65" i="21" s="1"/>
  <c r="H10" i="21"/>
  <c r="H51" i="21" s="1"/>
  <c r="M65" i="21"/>
  <c r="BJ11" i="21"/>
  <c r="BJ10" i="21"/>
  <c r="O52" i="21"/>
  <c r="O65" i="21"/>
  <c r="M51" i="21"/>
  <c r="M64" i="21"/>
  <c r="O51" i="21"/>
  <c r="O64" i="21"/>
  <c r="AO52" i="21"/>
  <c r="AO65" i="21"/>
  <c r="AQ51" i="21"/>
  <c r="AQ64" i="21"/>
  <c r="AC54" i="21"/>
  <c r="AC67" i="21"/>
  <c r="AA55" i="21"/>
  <c r="AA68" i="21"/>
  <c r="AA54" i="21"/>
  <c r="AA67" i="21"/>
  <c r="AQ52" i="21"/>
  <c r="AQ65" i="21"/>
  <c r="AO51" i="21"/>
  <c r="AO64" i="21"/>
  <c r="V54" i="21"/>
  <c r="V67" i="21"/>
  <c r="T54" i="21"/>
  <c r="T67" i="21"/>
  <c r="T55" i="21"/>
  <c r="T68" i="21"/>
  <c r="V55" i="21"/>
  <c r="V68" i="21"/>
  <c r="M52" i="21"/>
  <c r="V42" i="21"/>
  <c r="V29" i="21"/>
  <c r="AA41" i="21"/>
  <c r="T42" i="21"/>
  <c r="T29" i="21"/>
  <c r="AA28" i="21"/>
  <c r="T28" i="21"/>
  <c r="T41" i="21"/>
  <c r="AA42" i="21"/>
  <c r="AA29" i="21"/>
  <c r="AC41" i="21"/>
  <c r="AC28" i="21"/>
  <c r="V41" i="21"/>
  <c r="V28" i="21"/>
  <c r="M25" i="21"/>
  <c r="M38" i="21"/>
  <c r="M13" i="21"/>
  <c r="AQ38" i="21"/>
  <c r="AQ13" i="21"/>
  <c r="AQ25" i="21"/>
  <c r="M39" i="21"/>
  <c r="M14" i="21"/>
  <c r="M26" i="21"/>
  <c r="AQ14" i="21"/>
  <c r="AQ26" i="21"/>
  <c r="AQ39" i="21"/>
  <c r="O39" i="21"/>
  <c r="O14" i="21"/>
  <c r="O26" i="21"/>
  <c r="AO39" i="21"/>
  <c r="AO14" i="21"/>
  <c r="AO26" i="21"/>
  <c r="O25" i="21"/>
  <c r="O38" i="21"/>
  <c r="O13" i="21"/>
  <c r="AO25" i="21"/>
  <c r="AO38" i="21"/>
  <c r="AO13" i="21"/>
  <c r="F38" i="21" l="1"/>
  <c r="H26" i="21"/>
  <c r="F26" i="21"/>
  <c r="BL26" i="21"/>
  <c r="BS26" i="21" s="1"/>
  <c r="H13" i="21"/>
  <c r="H67" i="21" s="1"/>
  <c r="F52" i="21"/>
  <c r="BL14" i="21"/>
  <c r="G35" i="27"/>
  <c r="F14" i="21"/>
  <c r="F55" i="21" s="1"/>
  <c r="E35" i="27"/>
  <c r="F35" i="27"/>
  <c r="F65" i="21"/>
  <c r="H14" i="21"/>
  <c r="H55" i="21" s="1"/>
  <c r="H52" i="21"/>
  <c r="H39" i="21"/>
  <c r="BJ52" i="21"/>
  <c r="BQ52" i="21" s="1"/>
  <c r="BL25" i="21"/>
  <c r="F25" i="21"/>
  <c r="F13" i="21"/>
  <c r="F67" i="21" s="1"/>
  <c r="BJ39" i="21"/>
  <c r="BQ39" i="21" s="1"/>
  <c r="F51" i="21"/>
  <c r="E11" i="27" s="1"/>
  <c r="BL38" i="21"/>
  <c r="H38" i="21"/>
  <c r="F11" i="27" s="1"/>
  <c r="N11" i="27" s="1"/>
  <c r="D35" i="27"/>
  <c r="H25" i="21"/>
  <c r="H64" i="21"/>
  <c r="BJ14" i="21"/>
  <c r="BQ14" i="21" s="1"/>
  <c r="BJ65" i="21"/>
  <c r="BL64" i="21"/>
  <c r="BJ38" i="21"/>
  <c r="BL51" i="21"/>
  <c r="BS51" i="21" s="1"/>
  <c r="BL52" i="21"/>
  <c r="BJ25" i="21"/>
  <c r="BJ64" i="21"/>
  <c r="BJ13" i="21"/>
  <c r="BQ13" i="21" s="1"/>
  <c r="BL65" i="21"/>
  <c r="BS65" i="21" s="1"/>
  <c r="O67" i="21"/>
  <c r="BL13" i="21"/>
  <c r="BL39" i="21"/>
  <c r="BS39" i="21" s="1"/>
  <c r="BJ26" i="21"/>
  <c r="BJ51" i="21"/>
  <c r="AO54" i="21"/>
  <c r="AO67" i="21"/>
  <c r="AO55" i="21"/>
  <c r="AO68" i="21"/>
  <c r="M55" i="21"/>
  <c r="M68" i="21"/>
  <c r="AQ54" i="21"/>
  <c r="AQ67" i="21"/>
  <c r="M54" i="21"/>
  <c r="BJ54" i="21" s="1"/>
  <c r="M67" i="21"/>
  <c r="BJ67" i="21" s="1"/>
  <c r="O55" i="21"/>
  <c r="O68" i="21"/>
  <c r="AQ55" i="21"/>
  <c r="AQ68" i="21"/>
  <c r="BQ10" i="21"/>
  <c r="D36" i="27"/>
  <c r="D37" i="27" s="1"/>
  <c r="O54" i="21"/>
  <c r="BS10" i="21"/>
  <c r="F36" i="27"/>
  <c r="BS11" i="21"/>
  <c r="G36" i="27"/>
  <c r="G37" i="27" s="1"/>
  <c r="BQ11" i="21"/>
  <c r="E36" i="27"/>
  <c r="E37" i="27" s="1"/>
  <c r="O28" i="21"/>
  <c r="O41" i="21"/>
  <c r="O29" i="21"/>
  <c r="O42" i="21"/>
  <c r="M29" i="21"/>
  <c r="M42" i="21"/>
  <c r="H42" i="21"/>
  <c r="AO41" i="21"/>
  <c r="AO28" i="21"/>
  <c r="AQ29" i="21"/>
  <c r="AQ42" i="21"/>
  <c r="AQ41" i="21"/>
  <c r="AQ28" i="21"/>
  <c r="AO42" i="21"/>
  <c r="AO29" i="21"/>
  <c r="F68" i="21"/>
  <c r="F42" i="21"/>
  <c r="H28" i="21"/>
  <c r="M41" i="21"/>
  <c r="M28" i="21"/>
  <c r="BS14" i="21" l="1"/>
  <c r="H41" i="21"/>
  <c r="F29" i="21"/>
  <c r="H29" i="21"/>
  <c r="H54" i="21"/>
  <c r="BS13" i="21"/>
  <c r="M11" i="27"/>
  <c r="BQ65" i="21"/>
  <c r="H68" i="21"/>
  <c r="G11" i="27"/>
  <c r="F37" i="27"/>
  <c r="BQ26" i="21"/>
  <c r="BS52" i="21"/>
  <c r="BS38" i="21"/>
  <c r="F28" i="21"/>
  <c r="F54" i="21"/>
  <c r="BQ54" i="21" s="1"/>
  <c r="D11" i="27"/>
  <c r="L11" i="27" s="1"/>
  <c r="F41" i="21"/>
  <c r="F23" i="27" s="1"/>
  <c r="N23" i="27" s="1"/>
  <c r="BS64" i="21"/>
  <c r="BS25" i="21"/>
  <c r="BJ28" i="21"/>
  <c r="BL55" i="21"/>
  <c r="BS55" i="21" s="1"/>
  <c r="BL67" i="21"/>
  <c r="BS67" i="21" s="1"/>
  <c r="BL41" i="21"/>
  <c r="BS41" i="21" s="1"/>
  <c r="BL28" i="21"/>
  <c r="BS28" i="21" s="1"/>
  <c r="BJ68" i="21"/>
  <c r="BQ68" i="21" s="1"/>
  <c r="BL42" i="21"/>
  <c r="BS42" i="21" s="1"/>
  <c r="BJ41" i="21"/>
  <c r="BJ42" i="21"/>
  <c r="BQ42" i="21" s="1"/>
  <c r="BL29" i="21"/>
  <c r="BS29" i="21" s="1"/>
  <c r="BJ55" i="21"/>
  <c r="BJ29" i="21"/>
  <c r="BL54" i="21"/>
  <c r="BL68" i="21"/>
  <c r="BQ55" i="21"/>
  <c r="E12" i="27"/>
  <c r="M12" i="27" s="1"/>
  <c r="BQ51" i="21"/>
  <c r="E13" i="27" s="1"/>
  <c r="D12" i="27"/>
  <c r="L12" i="27" s="1"/>
  <c r="G12" i="27"/>
  <c r="O12" i="27" s="1"/>
  <c r="F12" i="27"/>
  <c r="N12" i="27" s="1"/>
  <c r="G23" i="27"/>
  <c r="O23" i="27" s="1"/>
  <c r="BQ38" i="21"/>
  <c r="BQ25" i="21"/>
  <c r="BQ64" i="21"/>
  <c r="BQ29" i="21" l="1"/>
  <c r="D23" i="27"/>
  <c r="L23" i="27" s="1"/>
  <c r="M13" i="27"/>
  <c r="M35" i="27"/>
  <c r="O11" i="27"/>
  <c r="BS68" i="21"/>
  <c r="G13" i="27"/>
  <c r="O13" i="27" s="1"/>
  <c r="F13" i="27"/>
  <c r="E23" i="27"/>
  <c r="M23" i="27" s="1"/>
  <c r="D13" i="27"/>
  <c r="E24" i="27"/>
  <c r="M24" i="27" s="1"/>
  <c r="BS54" i="21"/>
  <c r="E25" i="27" s="1"/>
  <c r="D24" i="27"/>
  <c r="L24" i="27" s="1"/>
  <c r="BQ41" i="21"/>
  <c r="F25" i="27" s="1"/>
  <c r="F24" i="27"/>
  <c r="N24" i="27" s="1"/>
  <c r="BQ67" i="21"/>
  <c r="G25" i="27" s="1"/>
  <c r="G24" i="27"/>
  <c r="O24" i="27" s="1"/>
  <c r="BQ28" i="21"/>
  <c r="D25" i="27" l="1"/>
  <c r="L36" i="27" s="1"/>
  <c r="O36" i="27"/>
  <c r="O25" i="27"/>
  <c r="N36" i="27"/>
  <c r="N25" i="27"/>
  <c r="L35" i="27"/>
  <c r="L13" i="27"/>
  <c r="N35" i="27"/>
  <c r="N13" i="27"/>
  <c r="O35" i="27"/>
  <c r="M36" i="27"/>
  <c r="M25" i="27"/>
  <c r="L25" i="27" l="1"/>
</calcChain>
</file>

<file path=xl/sharedStrings.xml><?xml version="1.0" encoding="utf-8"?>
<sst xmlns="http://schemas.openxmlformats.org/spreadsheetml/2006/main" count="1873" uniqueCount="165">
  <si>
    <t>Total</t>
  </si>
  <si>
    <t>Source of Funds</t>
  </si>
  <si>
    <t>Type of Spending</t>
  </si>
  <si>
    <t>Capital Projects</t>
  </si>
  <si>
    <t>Operating &amp; Maintenance</t>
  </si>
  <si>
    <t>Non-Financed</t>
  </si>
  <si>
    <t>Financed</t>
  </si>
  <si>
    <t xml:space="preserve"> </t>
  </si>
  <si>
    <t>% Distribution by Source of Funds</t>
  </si>
  <si>
    <t>% Distribution by Destination of Spending</t>
  </si>
  <si>
    <t>Construction</t>
  </si>
  <si>
    <t>Transit and Ground Passenger Transportation</t>
  </si>
  <si>
    <t>Industry Name</t>
  </si>
  <si>
    <t>Industry Code</t>
  </si>
  <si>
    <t>Output</t>
  </si>
  <si>
    <t>Earnings</t>
  </si>
  <si>
    <t>Total Multipliers</t>
  </si>
  <si>
    <t>1) Output</t>
  </si>
  <si>
    <t>2) Earnings</t>
  </si>
  <si>
    <t>485A00</t>
  </si>
  <si>
    <t>C. Unemployment Rate</t>
  </si>
  <si>
    <t>Capital</t>
  </si>
  <si>
    <t>Outside Study Area</t>
  </si>
  <si>
    <t>Inside Study Area</t>
  </si>
  <si>
    <t>Net</t>
  </si>
  <si>
    <t>Gross</t>
  </si>
  <si>
    <t>Measurement Approach</t>
  </si>
  <si>
    <t>Land spending</t>
  </si>
  <si>
    <t>Other spending</t>
  </si>
  <si>
    <t>Characteristics of Spending</t>
  </si>
  <si>
    <t>Destination</t>
  </si>
  <si>
    <t>Type</t>
  </si>
  <si>
    <t>a.Operating &amp; Maintenance</t>
  </si>
  <si>
    <t>b. Construction</t>
  </si>
  <si>
    <t>c. Systems</t>
  </si>
  <si>
    <t>d. Buses</t>
  </si>
  <si>
    <t>e. Rail Cars</t>
  </si>
  <si>
    <t>f. Service Vehicles</t>
  </si>
  <si>
    <t>B. Construction</t>
  </si>
  <si>
    <t>C. Systems</t>
  </si>
  <si>
    <t>D. Buses</t>
  </si>
  <si>
    <t>E. Rail Cars</t>
  </si>
  <si>
    <t>F. Service Vehicles</t>
  </si>
  <si>
    <t>G. Land Cost</t>
  </si>
  <si>
    <t>Total Spending</t>
  </si>
  <si>
    <t>Output (millions)</t>
  </si>
  <si>
    <t>Earnings (millions)</t>
  </si>
  <si>
    <t>Jobs (person-years)</t>
  </si>
  <si>
    <t>Automobile manufacturing</t>
  </si>
  <si>
    <t>Amount of Spending</t>
  </si>
  <si>
    <t>Value Added</t>
  </si>
  <si>
    <t>Households</t>
  </si>
  <si>
    <t>H00000</t>
  </si>
  <si>
    <t>Jobs</t>
  </si>
  <si>
    <t>3) Value Added</t>
  </si>
  <si>
    <t>4) Jobs</t>
  </si>
  <si>
    <t>Value Added (millions)</t>
  </si>
  <si>
    <t>Type of Impacts</t>
  </si>
  <si>
    <t>A. Total Net Impacts</t>
  </si>
  <si>
    <t>B. Total Gross Impacts</t>
  </si>
  <si>
    <t>Destination of Spending</t>
  </si>
  <si>
    <t>C. Total Spending (millions)</t>
  </si>
  <si>
    <t>D. Notes</t>
  </si>
  <si>
    <t>1. Unit Net Impacts</t>
  </si>
  <si>
    <t>2. Unit Gross Impacts</t>
  </si>
  <si>
    <t>Net Impact</t>
  </si>
  <si>
    <t>Gross Impact</t>
  </si>
  <si>
    <t>For every $1 invested</t>
  </si>
  <si>
    <t>For every $1 million invested</t>
  </si>
  <si>
    <t>For every $1 of inside funds invested</t>
  </si>
  <si>
    <t>For every $1 million of inside funds invested</t>
  </si>
  <si>
    <t>Note:</t>
  </si>
  <si>
    <t>Value Added is comparable to regional measures of GDP, including household earnings, taxes on production and imports, and gross business profits.</t>
  </si>
  <si>
    <t>Output = Value Added plus intermediate inputs for production.</t>
  </si>
  <si>
    <t>Earnings = household earnings, including wages and salaries and of proprietors’ income, which is the net earnings of sole‐proprietors and partnerships.  Employer contributions for health insurance are also included.</t>
  </si>
  <si>
    <t>Notes:</t>
  </si>
  <si>
    <t>2. For a given type of spending, the unit net impacts are derived through dividing the total net impacts for this type of spending by the total spending of the same type.</t>
  </si>
  <si>
    <t>2. For a given type of spending, the unit gross impacts are derived through dividing the total gross impacts for this type of spending by the total spending of the same type.</t>
  </si>
  <si>
    <t>B. Unit Impacts  for Total Spending of Inside Funds</t>
  </si>
  <si>
    <t>INTRODUCTION</t>
  </si>
  <si>
    <t>ORGANIZATION</t>
  </si>
  <si>
    <t>CREDITS</t>
  </si>
  <si>
    <t>Category of Spending</t>
  </si>
  <si>
    <t>TOTAL IMPACTS</t>
  </si>
  <si>
    <t>UNIT IMPACTS</t>
  </si>
  <si>
    <t>% Distribution of Payments by Source of Funds</t>
  </si>
  <si>
    <t>RIMS II Detailed Industry</t>
  </si>
  <si>
    <t>Type II Final-Demand Multipliers</t>
  </si>
  <si>
    <t>RIMS II Industry Aggregation</t>
  </si>
  <si>
    <t>A. Instructions</t>
  </si>
  <si>
    <t>B. Nature of Spending</t>
  </si>
  <si>
    <t>D. RIMS II Multipliers</t>
  </si>
  <si>
    <t>E. Spending from Non-Financed Sources</t>
  </si>
  <si>
    <t>G. Source of Funds for Debt Payments</t>
  </si>
  <si>
    <t>1. These are the estimated true impacts generated by the transit spending considered.  They result from the positive effect of spending outside funds inside the study area, and from the negative effect of spending inside funds outside of the study area.  These net impacts would not exist without the public transit service.  These results also answer this question: What is the economic impact of removing the transit service?</t>
  </si>
  <si>
    <t>1. These are the estimated economic activities supported by all of the considered transit spending inside the study area without considering the source of funds.  They include not only the net impacts from above, but also the economic activities supported by the inside funds spent inside the study area.  These results also answer this question: What is the amount of economic activity that this transit service supports?</t>
  </si>
  <si>
    <t>Notes: These are summarized from the spending data you have entered in INPUT.  Inside funds include revenues directly generated by the transit agency, general government revenues, and tax revenues designated for the transit service.  State resources (general revenues or tax revenues designated for the transit service) would be inside funds if the study area is a state.  Outside funds include Federal resources and state resources if the study area is part of a state.</t>
  </si>
  <si>
    <t xml:space="preserve">Notes:   </t>
  </si>
  <si>
    <t>Professional, scientific, and technical services</t>
  </si>
  <si>
    <t>g. Professional Services</t>
  </si>
  <si>
    <t>h. Land Cost</t>
  </si>
  <si>
    <t>i. Capital Total</t>
  </si>
  <si>
    <t>j. All Spending</t>
  </si>
  <si>
    <t>10. Service Vehicles</t>
  </si>
  <si>
    <t>11. Fair Revenue Collection Systems</t>
  </si>
  <si>
    <t>12. Communications and Information Systems</t>
  </si>
  <si>
    <t>01. Land Cost</t>
  </si>
  <si>
    <t>02. Design and Engineering</t>
  </si>
  <si>
    <t>03. Guideway</t>
  </si>
  <si>
    <t>04. Passenger Stations</t>
  </si>
  <si>
    <t>05. Administrative Buildings</t>
  </si>
  <si>
    <t>06. Maintenance Facilities</t>
  </si>
  <si>
    <t>07. Other Capital Projects</t>
  </si>
  <si>
    <t>08. Revenue Vehicles - Bus</t>
  </si>
  <si>
    <t>09. Revenue Vehicles - Rail</t>
  </si>
  <si>
    <t>1. Spending for capital project categories 03-07 should exclude cost for land and design and engineering services when possible.</t>
  </si>
  <si>
    <t>O&amp;M</t>
  </si>
  <si>
    <t>A. Summary of Spending Matrix by Spending Category</t>
  </si>
  <si>
    <t>B. Matrix of Quantitative Impacts by Impact Type</t>
  </si>
  <si>
    <t>C. Matrix of Multipliers by Impact Type</t>
  </si>
  <si>
    <t>1. The Jobs result helps answer this question: For every $1 million invested in capital or operating and maintenance, what is the number of jobs created ?  The other results help answer this question: For every $1 invested in capital or operating and maintenance, what is the dollar amount of output, value added, or household earnings generated?</t>
  </si>
  <si>
    <t>1. The Jobs result helps answer this question: For every $1 million invested in capital (or operating and maintenance), what is the number of jobs supported ?  The other results help answer this question: For every $1 invested in capital (or operating and maintenance), what is the dollar amount of output, value added, or household earnings supported?</t>
  </si>
  <si>
    <t>1. The Jobs result helps answer this question: For every $1 million of local resources invested in capital and operating and maintenance, what is the number of jobs created (Net) or supported (Gross)?  The other results help answer this question: For every $1 of local resources invested in capital and operating and maintenance, what is the dollar amount of output, value added, or household earnings generated (Net) or supported (Gross)?</t>
  </si>
  <si>
    <t>Heavy duty truck manufacturing</t>
  </si>
  <si>
    <t>Railroad rolling stock manufacturing</t>
  </si>
  <si>
    <t>Computer and electronic product manufacturing</t>
  </si>
  <si>
    <t>A. Unit Impacts for Spending of All Funds</t>
  </si>
  <si>
    <t>This is an Excel-based template tool for transit agencies, local governments, and other stakeholders of public transit to estimate the economic impacts of public transit spending with the following features:</t>
  </si>
  <si>
    <t xml:space="preserve">Using this tool for any study area requires several type II final-demand multipliers from RIMS II for this area and the following data specific for this study area: total spending for operations and maintenance, capital spending by components, the sources of funds for the spending, and the destinations of the spending.  Most of the required spending data can be derived from the National Transit Database. </t>
  </si>
  <si>
    <t>▪</t>
  </si>
  <si>
    <t>FEATURES</t>
  </si>
  <si>
    <t>Debates on public investments in transit continue at the national, state, and local levels.  To participate in these debates, state and local government agencies and other stakeholders frequently need information on the economic and community benefits of public transit in their communities.  To be effective, the information needs to be objective, current, and specific to the relevant local communities.  It is difficult to obtain such information with the existing tools and information.  In addition, existing information does not always provide data items that are most relevant for local debates.</t>
  </si>
  <si>
    <t xml:space="preserve">Using input-output multipliers from RIMS II of the U.S. Bureau of Economic Analysis, captures the direct, indirect, and induced effects of public transit spending in terms of gross output (sales), value added (regional GDP), labor earnings, and jobs (person-years of full and part-time employment for any study area consisting of one or more spatially contiguous counties.  </t>
  </si>
  <si>
    <t xml:space="preserve">Provides estimates of net economic impacts that may be considered as being generated by the transit spending and would not exist without the public transit service and related spending.  As an option, it also provides estimates of gross economic impacts that may be considered as being supported by the transit spending.  </t>
  </si>
  <si>
    <t xml:space="preserve">Explicitly considers whether spending originated from funds inside or outside the study area, whether spending was made inside or outside the study area, whether funds originated from borrowing, whether spending was for land acquisition, and the effect of full employment on estimated job impacts.   </t>
  </si>
  <si>
    <t xml:space="preserve">Is designed for estimating the economic impacts of transit spending on existing service or on service expansion in an area that already has transit service; is not applicable to new transit services for areas that do not already have transit service.  </t>
  </si>
  <si>
    <t>Presents  results separately for capital projects, operations and maintenance, and total spending; also presents  results in terms of both total impacts and unit impacts per dollar invested.</t>
  </si>
  <si>
    <t>Study areas should encompass where workers live and spend most of their earnings.  It is inappropriate to apply this tool to an entire state, for example, when the transit service under consideration is provided only in a single region of the state.  Applications to study areas that are too large lead to inflated estimates of impacts.  At the same time, it is inappropriate to apply this tool to a study area that is too small relative to the area that encompasses where workers live and spend most of their earnings.  Applications to study areas that are too small not only require extra effort for attributing aggregated spending data to the small study areas but also lead to understating the true impacts.</t>
  </si>
  <si>
    <t>Jobs = person-years of both full- and part-time employment.</t>
  </si>
  <si>
    <t>Spending purpose of current borrowed funds for debt payments that will be made in the future.</t>
  </si>
  <si>
    <t>2. For any of the 03 - 07 capital categories, do not add its cost for land in category 01 if the land cost is not excluded from this category.</t>
  </si>
  <si>
    <t>3. For any of the 03 - 07 capital categories, do not add its design and engineering cost in category 02 if this cost is not excluded from this category.</t>
  </si>
  <si>
    <r>
      <rPr>
        <b/>
        <sz val="10"/>
        <rFont val="Arial"/>
        <family val="2"/>
      </rPr>
      <t>1</t>
    </r>
    <r>
      <rPr>
        <sz val="10"/>
        <rFont val="Arial"/>
        <family val="2"/>
      </rPr>
      <t>. Enter Type II final-demand multipliers from Table 1.5 on the right for each industry shown on the left.</t>
    </r>
  </si>
  <si>
    <r>
      <rPr>
        <b/>
        <sz val="10"/>
        <rFont val="Arial"/>
        <family val="2"/>
      </rPr>
      <t>2</t>
    </r>
    <r>
      <rPr>
        <sz val="10"/>
        <rFont val="Arial"/>
        <family val="2"/>
      </rPr>
      <t>. Enter Type II final-demand multipliers from Table 2.5 on the right for each industry shown on the left.</t>
    </r>
  </si>
  <si>
    <t>1. Spending for capital categories 03 - 07 should exclude cost for land and for design and engineering services when possible.</t>
  </si>
  <si>
    <t>Inside  Study Area</t>
  </si>
  <si>
    <t>F. Spending from Financed Sources (Bonds and Loans)</t>
  </si>
  <si>
    <t>This template consists of this tab (COVER), a tab for entering the required input data (INPUT), a tab in which calculations are completed (CALCULATIONS), and a tab in which results are presented (RESULTS).  The CALCULATIONS tab is hidden to avoid confusion.</t>
  </si>
  <si>
    <t xml:space="preserve">To minimize data requirements, makes several simplifying assumptions on how the various factors considered qualitatively influence the estimated economic impacts.  For example, spending local resources in the study area has zero net impacts.  The assumption is that the expended funds from inside the study area would support the same level of economic activities as the actual transit spending would.  Another assumption is that spending local resources on products and services manufactured or provided outside the study area has negative net impacts. </t>
  </si>
  <si>
    <r>
      <rPr>
        <b/>
        <sz val="10"/>
        <rFont val="Arial"/>
        <family val="2"/>
      </rPr>
      <t>1</t>
    </r>
    <r>
      <rPr>
        <sz val="10"/>
        <rFont val="Arial"/>
        <family val="2"/>
      </rPr>
      <t>. Input data in the blue cells below.</t>
    </r>
  </si>
  <si>
    <t xml:space="preserve">Cells in each worksheet are protected except those for input data.  The user cannot see the formulas used in the protected cells, nor can the content in the protected cells be altered.  However, formatting these cells, columns, and rows is possible.  Use "impact" to unproduct individual worksheets if needed. </t>
  </si>
  <si>
    <t>ADDITIONAL INFORMATION</t>
  </si>
  <si>
    <t>Contact Dr. Chu at (813) 974-9831, xchu@cutr.usf.edu</t>
  </si>
  <si>
    <t>Refer to the project report inserted to the right, particularly the following chapters:</t>
  </si>
  <si>
    <r>
      <t>Dr. Xuehao Chu of the National Center for Transit Research at Center for Urban Transportation Research at the University of South Florida developed this tool</t>
    </r>
    <r>
      <rPr>
        <i/>
        <sz val="10"/>
        <rFont val="Arial"/>
        <family val="2"/>
      </rPr>
      <t xml:space="preserve">. </t>
    </r>
    <r>
      <rPr>
        <sz val="10"/>
        <rFont val="Arial"/>
        <family val="2"/>
      </rPr>
      <t>The tool uses Type II final-demand multipliers from the Regional Input-Output Modeling System (RIMS II) of the U.S. Bureau of Economic Analysis.  The development was funded by the Florida Department of Transportation (FDOT) through the National Center for Transit Research.  John Zielinski was the FDOT Project Manager.</t>
    </r>
  </si>
  <si>
    <t>Contact John Zielinski at (850) 482-7868, john.zielinski@dot.state.fl.us</t>
  </si>
  <si>
    <t>Chapter 3 contains guidance on obtaining required input data</t>
  </si>
  <si>
    <t>If data have been entered on financed spending above for O&amp;M (or capital projects), enter the % share of debt payments for O&amp;M (or capital projects) using funds from outside the study area.</t>
  </si>
  <si>
    <t>4. O&amp;M = operations and maintenance</t>
  </si>
  <si>
    <r>
      <rPr>
        <b/>
        <sz val="10"/>
        <rFont val="Arial"/>
        <family val="2"/>
      </rPr>
      <t>2</t>
    </r>
    <r>
      <rPr>
        <sz val="10"/>
        <rFont val="Arial"/>
        <family val="2"/>
      </rPr>
      <t>. Refer to Chapter 3 of the PDF file inserted in K24-M30 of the COVER tab on how to obtain these input data.</t>
    </r>
  </si>
  <si>
    <t>Chapter 2 describes the design features of this tool</t>
  </si>
  <si>
    <t>Chapter 4 presents the results from applying this tool to Central Florida</t>
  </si>
  <si>
    <r>
      <rPr>
        <b/>
        <sz val="10"/>
        <rFont val="Arial"/>
        <family val="2"/>
      </rPr>
      <t>1</t>
    </r>
    <r>
      <rPr>
        <sz val="10"/>
        <rFont val="Arial"/>
        <family val="2"/>
      </rPr>
      <t xml:space="preserve">. Enter 1 in cell J8 for </t>
    </r>
    <r>
      <rPr>
        <i/>
        <sz val="10"/>
        <rFont val="Arial"/>
        <family val="2"/>
      </rPr>
      <t xml:space="preserve">service expansion </t>
    </r>
    <r>
      <rPr>
        <sz val="10"/>
        <rFont val="Arial"/>
        <family val="2"/>
      </rPr>
      <t>or</t>
    </r>
    <r>
      <rPr>
        <i/>
        <sz val="10"/>
        <rFont val="Arial"/>
        <family val="2"/>
      </rPr>
      <t xml:space="preserve"> new service</t>
    </r>
    <r>
      <rPr>
        <sz val="10"/>
        <rFont val="Arial"/>
        <family val="2"/>
      </rPr>
      <t>; 0 otherwise.</t>
    </r>
  </si>
  <si>
    <r>
      <rPr>
        <b/>
        <sz val="10"/>
        <rFont val="Arial"/>
        <family val="2"/>
      </rPr>
      <t>1</t>
    </r>
    <r>
      <rPr>
        <sz val="10"/>
        <rFont val="Arial"/>
        <family val="2"/>
      </rPr>
      <t xml:space="preserve">. Enter current unemployment rate in cell J12 for </t>
    </r>
    <r>
      <rPr>
        <i/>
        <sz val="10"/>
        <rFont val="Arial"/>
        <family val="2"/>
      </rPr>
      <t xml:space="preserve">service expansion </t>
    </r>
    <r>
      <rPr>
        <sz val="10"/>
        <rFont val="Arial"/>
        <family val="2"/>
      </rPr>
      <t>or</t>
    </r>
    <r>
      <rPr>
        <i/>
        <sz val="10"/>
        <rFont val="Arial"/>
        <family val="2"/>
      </rPr>
      <t xml:space="preserve"> new service</t>
    </r>
    <r>
      <rPr>
        <sz val="10"/>
        <rFont val="Arial"/>
        <family val="2"/>
      </rPr>
      <t>.</t>
    </r>
  </si>
  <si>
    <t>A Tool for Assessing the Economic Impacts of Spending on Public Transit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</si>
</sst>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
    <numFmt numFmtId="165" formatCode="0.0%"/>
    <numFmt numFmtId="166" formatCode="0.0000"/>
    <numFmt numFmtId="167" formatCode="&quot;$&quot;#,##0.00"/>
    <numFmt numFmtId="168"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4"/>
      <name val="Arial"/>
      <family val="2"/>
    </font>
    <font>
      <b/>
      <sz val="11"/>
      <color theme="1"/>
      <name val="Calibri"/>
      <family val="2"/>
      <scheme val="minor"/>
    </font>
    <font>
      <i/>
      <sz val="10"/>
      <name val="Arial"/>
      <family val="2"/>
    </font>
    <font>
      <b/>
      <sz val="12"/>
      <name val="Arial"/>
      <family val="2"/>
    </font>
    <font>
      <sz val="11"/>
      <color rgb="FF000000"/>
      <name val="Calibri"/>
      <family val="2"/>
      <scheme val="minor"/>
    </font>
    <font>
      <sz val="11"/>
      <name val="Arial"/>
      <family val="2"/>
    </font>
    <font>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name val="Arial"/>
      <family val="2"/>
    </font>
    <font>
      <sz val="11"/>
      <color indexed="8"/>
      <name val="Calibri"/>
      <family val="2"/>
    </font>
    <font>
      <sz val="10"/>
      <name val="Calibri"/>
      <family val="2"/>
    </font>
    <font>
      <b/>
      <u/>
      <sz val="14"/>
      <name val="Arial"/>
      <family val="2"/>
    </font>
    <font>
      <b/>
      <sz val="13"/>
      <name val="Arial"/>
      <family val="2"/>
    </font>
  </fonts>
  <fills count="40">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48118533890809E-2"/>
        <bgColor indexed="64"/>
      </patternFill>
    </fill>
  </fills>
  <borders count="3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0" fontId="3" fillId="0" borderId="0"/>
    <xf numFmtId="0" fontId="11" fillId="0" borderId="0"/>
    <xf numFmtId="0" fontId="2" fillId="0" borderId="0"/>
    <xf numFmtId="0" fontId="4" fillId="0" borderId="0"/>
    <xf numFmtId="0" fontId="4" fillId="0" borderId="0"/>
    <xf numFmtId="0" fontId="14" fillId="0" borderId="0" applyNumberForma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24" applyNumberFormat="0" applyAlignment="0" applyProtection="0"/>
    <xf numFmtId="0" fontId="22" fillId="9" borderId="25" applyNumberFormat="0" applyAlignment="0" applyProtection="0"/>
    <xf numFmtId="0" fontId="23" fillId="9" borderId="24" applyNumberFormat="0" applyAlignment="0" applyProtection="0"/>
    <xf numFmtId="0" fontId="24" fillId="0" borderId="26" applyNumberFormat="0" applyFill="0" applyAlignment="0" applyProtection="0"/>
    <xf numFmtId="0" fontId="25" fillId="10" borderId="27"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8" fillId="0" borderId="29" applyNumberFormat="0" applyFill="0" applyAlignment="0" applyProtection="0"/>
    <xf numFmtId="0" fontId="2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8" fillId="35" borderId="0" applyNumberFormat="0" applyBorder="0" applyAlignment="0" applyProtection="0"/>
    <xf numFmtId="0" fontId="1" fillId="0" borderId="0"/>
    <xf numFmtId="0" fontId="1" fillId="11" borderId="28" applyNumberFormat="0" applyFont="0" applyAlignment="0" applyProtection="0"/>
    <xf numFmtId="0" fontId="30" fillId="11" borderId="28" applyNumberFormat="0" applyFont="0" applyAlignment="0" applyProtection="0"/>
    <xf numFmtId="0" fontId="30" fillId="11" borderId="28" applyNumberFormat="0" applyFont="0" applyAlignment="0" applyProtection="0"/>
    <xf numFmtId="0" fontId="30" fillId="11" borderId="28" applyNumberFormat="0" applyFont="0" applyAlignment="0" applyProtection="0"/>
    <xf numFmtId="0" fontId="30" fillId="11" borderId="28" applyNumberFormat="0" applyFont="0" applyAlignment="0" applyProtection="0"/>
  </cellStyleXfs>
  <cellXfs count="254">
    <xf numFmtId="0" fontId="0" fillId="0" borderId="0" xfId="0"/>
    <xf numFmtId="0" fontId="0" fillId="36" borderId="0" xfId="0" applyFill="1"/>
    <xf numFmtId="0" fontId="4" fillId="36" borderId="0" xfId="0" applyFont="1" applyFill="1"/>
    <xf numFmtId="0" fontId="0" fillId="36" borderId="0" xfId="0" applyFill="1" applyBorder="1"/>
    <xf numFmtId="0" fontId="0" fillId="3" borderId="0" xfId="0" applyFill="1"/>
    <xf numFmtId="0" fontId="4" fillId="3" borderId="0" xfId="0" applyFont="1" applyFill="1"/>
    <xf numFmtId="0" fontId="10" fillId="36" borderId="0" xfId="0" applyFont="1" applyFill="1"/>
    <xf numFmtId="0" fontId="4" fillId="36" borderId="3" xfId="5" applyFill="1" applyBorder="1" applyAlignment="1">
      <alignment horizontal="center" vertical="center"/>
    </xf>
    <xf numFmtId="0" fontId="4" fillId="36" borderId="3" xfId="5" applyFont="1" applyFill="1" applyBorder="1" applyAlignment="1">
      <alignment horizontal="center" vertical="center"/>
    </xf>
    <xf numFmtId="0" fontId="2" fillId="36" borderId="0" xfId="3" applyFill="1"/>
    <xf numFmtId="0" fontId="5" fillId="36" borderId="3" xfId="0" applyFont="1" applyFill="1" applyBorder="1" applyAlignment="1">
      <alignment horizontal="center" wrapText="1"/>
    </xf>
    <xf numFmtId="9" fontId="0" fillId="36" borderId="0" xfId="0" applyNumberFormat="1" applyFill="1"/>
    <xf numFmtId="0" fontId="4" fillId="36" borderId="7" xfId="0" applyFont="1" applyFill="1" applyBorder="1" applyAlignment="1">
      <alignment vertical="center" wrapText="1"/>
    </xf>
    <xf numFmtId="9" fontId="0" fillId="36" borderId="7" xfId="0" applyNumberFormat="1" applyFill="1" applyBorder="1" applyAlignment="1">
      <alignment vertical="center"/>
    </xf>
    <xf numFmtId="0" fontId="4" fillId="36" borderId="20" xfId="0" applyFont="1" applyFill="1" applyBorder="1" applyAlignment="1">
      <alignment vertical="center" wrapText="1"/>
    </xf>
    <xf numFmtId="0" fontId="0" fillId="36" borderId="0" xfId="0" applyFill="1" applyBorder="1" applyAlignment="1">
      <alignment wrapText="1"/>
    </xf>
    <xf numFmtId="0" fontId="0" fillId="36" borderId="1" xfId="0" applyFill="1" applyBorder="1"/>
    <xf numFmtId="1" fontId="0" fillId="37" borderId="3" xfId="0" applyNumberFormat="1" applyFill="1" applyBorder="1" applyAlignment="1" applyProtection="1">
      <alignment horizontal="center" vertical="center"/>
      <protection locked="0"/>
    </xf>
    <xf numFmtId="165" fontId="0" fillId="37" borderId="3" xfId="0" applyNumberFormat="1" applyFill="1" applyBorder="1" applyAlignment="1" applyProtection="1">
      <alignment horizontal="center" vertical="center"/>
      <protection locked="0"/>
    </xf>
    <xf numFmtId="166" fontId="4" fillId="37" borderId="3" xfId="5" applyNumberFormat="1" applyFill="1" applyBorder="1" applyAlignment="1" applyProtection="1">
      <alignment horizontal="center" vertical="center"/>
      <protection locked="0"/>
    </xf>
    <xf numFmtId="164" fontId="4" fillId="37" borderId="20" xfId="0" applyNumberFormat="1" applyFont="1" applyFill="1" applyBorder="1" applyAlignment="1" applyProtection="1">
      <alignment vertical="center" wrapText="1"/>
      <protection locked="0"/>
    </xf>
    <xf numFmtId="9" fontId="4" fillId="37" borderId="20" xfId="0" applyNumberFormat="1" applyFont="1" applyFill="1" applyBorder="1" applyAlignment="1" applyProtection="1">
      <alignment vertical="center" wrapText="1"/>
      <protection locked="0"/>
    </xf>
    <xf numFmtId="164" fontId="4" fillId="37" borderId="7" xfId="0" applyNumberFormat="1" applyFont="1" applyFill="1" applyBorder="1" applyAlignment="1" applyProtection="1">
      <alignment vertical="center" wrapText="1"/>
      <protection locked="0"/>
    </xf>
    <xf numFmtId="164" fontId="4" fillId="37" borderId="3" xfId="0" applyNumberFormat="1" applyFont="1" applyFill="1" applyBorder="1" applyAlignment="1" applyProtection="1">
      <alignment vertical="center" wrapText="1"/>
      <protection locked="0"/>
    </xf>
    <xf numFmtId="9" fontId="4" fillId="37" borderId="3" xfId="0" applyNumberFormat="1" applyFont="1" applyFill="1" applyBorder="1" applyAlignment="1" applyProtection="1">
      <alignment vertical="center" wrapText="1"/>
      <protection locked="0"/>
    </xf>
    <xf numFmtId="9" fontId="4" fillId="37" borderId="7" xfId="0" applyNumberFormat="1" applyFont="1" applyFill="1" applyBorder="1" applyAlignment="1" applyProtection="1">
      <alignment vertical="center" wrapText="1"/>
      <protection locked="0"/>
    </xf>
    <xf numFmtId="9" fontId="0" fillId="36" borderId="7" xfId="0" applyNumberFormat="1" applyFill="1" applyBorder="1" applyAlignment="1" applyProtection="1">
      <alignment vertical="center"/>
    </xf>
    <xf numFmtId="0" fontId="9" fillId="0" borderId="0" xfId="0" applyFont="1" applyProtection="1">
      <protection hidden="1"/>
    </xf>
    <xf numFmtId="0" fontId="0" fillId="0" borderId="0" xfId="0" applyProtection="1">
      <protection hidden="1"/>
    </xf>
    <xf numFmtId="164" fontId="0" fillId="0" borderId="0" xfId="0" applyNumberFormat="1" applyProtection="1">
      <protection hidden="1"/>
    </xf>
    <xf numFmtId="0" fontId="12" fillId="0" borderId="15"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protection hidden="1"/>
    </xf>
    <xf numFmtId="164" fontId="5" fillId="0" borderId="3" xfId="0" applyNumberFormat="1" applyFont="1" applyBorder="1" applyAlignment="1" applyProtection="1">
      <alignment vertical="center" wrapText="1"/>
      <protection hidden="1"/>
    </xf>
    <xf numFmtId="164" fontId="6" fillId="0" borderId="3" xfId="0" applyNumberFormat="1" applyFont="1" applyBorder="1" applyAlignment="1" applyProtection="1">
      <alignment horizontal="center" vertical="center"/>
      <protection hidden="1"/>
    </xf>
    <xf numFmtId="164" fontId="5" fillId="0" borderId="8" xfId="0" applyNumberFormat="1" applyFont="1" applyBorder="1" applyAlignment="1" applyProtection="1">
      <alignment vertical="center" wrapText="1"/>
      <protection hidden="1"/>
    </xf>
    <xf numFmtId="164" fontId="5" fillId="0" borderId="12" xfId="0" applyNumberFormat="1" applyFont="1" applyBorder="1" applyAlignment="1" applyProtection="1">
      <alignment vertical="center" wrapText="1"/>
      <protection hidden="1"/>
    </xf>
    <xf numFmtId="0" fontId="12" fillId="0" borderId="3"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protection hidden="1"/>
    </xf>
    <xf numFmtId="0" fontId="5" fillId="0" borderId="3" xfId="0" applyFont="1" applyBorder="1" applyAlignment="1" applyProtection="1">
      <alignment vertical="center" wrapText="1"/>
      <protection hidden="1"/>
    </xf>
    <xf numFmtId="3" fontId="6" fillId="0" borderId="3" xfId="0" applyNumberFormat="1" applyFont="1" applyBorder="1" applyAlignment="1" applyProtection="1">
      <alignment horizontal="center" vertical="center"/>
      <protection hidden="1"/>
    </xf>
    <xf numFmtId="0" fontId="5" fillId="0" borderId="8"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10" fillId="0" borderId="0" xfId="0" applyFont="1" applyBorder="1" applyAlignment="1" applyProtection="1">
      <alignment vertical="center"/>
      <protection hidden="1"/>
    </xf>
    <xf numFmtId="0" fontId="12" fillId="0" borderId="0" xfId="0" applyFont="1" applyBorder="1" applyAlignment="1" applyProtection="1">
      <alignment vertical="center" wrapText="1"/>
      <protection hidden="1"/>
    </xf>
    <xf numFmtId="3" fontId="6" fillId="0" borderId="0" xfId="0" applyNumberFormat="1" applyFont="1" applyBorder="1" applyAlignment="1" applyProtection="1">
      <alignment horizontal="center" vertical="center"/>
      <protection hidden="1"/>
    </xf>
    <xf numFmtId="0" fontId="5" fillId="0" borderId="0" xfId="0" applyFont="1" applyProtection="1">
      <protection hidden="1"/>
    </xf>
    <xf numFmtId="10" fontId="0" fillId="0" borderId="0" xfId="0" applyNumberFormat="1" applyProtection="1">
      <protection hidden="1"/>
    </xf>
    <xf numFmtId="3" fontId="0" fillId="0" borderId="0" xfId="0" applyNumberFormat="1" applyProtection="1">
      <protection hidden="1"/>
    </xf>
    <xf numFmtId="164" fontId="6" fillId="0" borderId="7" xfId="0" applyNumberFormat="1" applyFont="1" applyBorder="1" applyAlignment="1" applyProtection="1">
      <alignment horizontal="center" vertical="center"/>
      <protection hidden="1"/>
    </xf>
    <xf numFmtId="0" fontId="12" fillId="0" borderId="12" xfId="0" applyFont="1" applyBorder="1" applyAlignment="1" applyProtection="1">
      <alignment horizontal="center" vertical="center" wrapText="1"/>
      <protection hidden="1"/>
    </xf>
    <xf numFmtId="3" fontId="4" fillId="0" borderId="0" xfId="0" applyNumberFormat="1" applyFont="1" applyBorder="1" applyAlignment="1" applyProtection="1">
      <alignment horizontal="center" vertical="center"/>
      <protection hidden="1"/>
    </xf>
    <xf numFmtId="0" fontId="4" fillId="0" borderId="0" xfId="0" applyNumberFormat="1" applyFont="1" applyBorder="1" applyAlignment="1" applyProtection="1">
      <alignment horizontal="center" vertical="center"/>
      <protection hidden="1"/>
    </xf>
    <xf numFmtId="3" fontId="4" fillId="0" borderId="7" xfId="0" applyNumberFormat="1" applyFont="1" applyBorder="1" applyAlignment="1" applyProtection="1">
      <alignment horizontal="center" vertical="center"/>
      <protection hidden="1"/>
    </xf>
    <xf numFmtId="3" fontId="4" fillId="0" borderId="3" xfId="0" applyNumberFormat="1" applyFont="1" applyBorder="1" applyAlignment="1" applyProtection="1">
      <alignment horizontal="center" vertical="center"/>
      <protection hidden="1"/>
    </xf>
    <xf numFmtId="3" fontId="6" fillId="0" borderId="7" xfId="0" applyNumberFormat="1" applyFont="1" applyBorder="1" applyAlignment="1" applyProtection="1">
      <alignment horizontal="center" vertical="center"/>
      <protection hidden="1"/>
    </xf>
    <xf numFmtId="0" fontId="4" fillId="0" borderId="3" xfId="0" applyNumberFormat="1" applyFont="1" applyBorder="1" applyAlignment="1" applyProtection="1">
      <alignment horizontal="center" vertical="center"/>
      <protection hidden="1"/>
    </xf>
    <xf numFmtId="166" fontId="4" fillId="0" borderId="3" xfId="0" applyNumberFormat="1" applyFont="1" applyBorder="1" applyAlignment="1" applyProtection="1">
      <alignment horizontal="center" vertical="center"/>
      <protection hidden="1"/>
    </xf>
    <xf numFmtId="0" fontId="0" fillId="36" borderId="0" xfId="0" applyFill="1" applyBorder="1" applyProtection="1">
      <protection hidden="1"/>
    </xf>
    <xf numFmtId="0" fontId="0" fillId="4" borderId="0" xfId="0" applyFill="1" applyAlignment="1" applyProtection="1">
      <alignment vertical="center"/>
      <protection hidden="1"/>
    </xf>
    <xf numFmtId="0" fontId="0" fillId="4" borderId="0" xfId="0" applyFill="1" applyProtection="1">
      <protection hidden="1"/>
    </xf>
    <xf numFmtId="0" fontId="0" fillId="36" borderId="0" xfId="0" applyFill="1" applyProtection="1">
      <protection hidden="1"/>
    </xf>
    <xf numFmtId="0" fontId="0" fillId="3" borderId="0" xfId="0" applyFill="1" applyProtection="1">
      <protection hidden="1"/>
    </xf>
    <xf numFmtId="0" fontId="5" fillId="4" borderId="0" xfId="0" applyFont="1" applyFill="1" applyAlignment="1" applyProtection="1">
      <alignment vertical="center"/>
      <protection hidden="1"/>
    </xf>
    <xf numFmtId="0" fontId="5" fillId="3" borderId="0" xfId="0" applyFont="1" applyFill="1" applyProtection="1">
      <protection hidden="1"/>
    </xf>
    <xf numFmtId="0" fontId="4" fillId="3" borderId="0" xfId="0" applyFont="1" applyFill="1" applyProtection="1">
      <protection hidden="1"/>
    </xf>
    <xf numFmtId="0" fontId="9" fillId="3" borderId="0" xfId="0" applyFont="1" applyFill="1" applyProtection="1">
      <protection hidden="1"/>
    </xf>
    <xf numFmtId="0" fontId="0" fillId="36" borderId="0" xfId="0" applyFill="1" applyAlignment="1" applyProtection="1">
      <alignment vertical="center"/>
      <protection hidden="1"/>
    </xf>
    <xf numFmtId="0" fontId="0" fillId="3" borderId="0" xfId="0" applyFill="1" applyAlignment="1" applyProtection="1">
      <alignment vertical="center"/>
      <protection hidden="1"/>
    </xf>
    <xf numFmtId="0" fontId="4" fillId="3" borderId="3" xfId="0" applyFont="1" applyFill="1" applyBorder="1" applyAlignment="1" applyProtection="1">
      <alignment horizontal="center" vertical="center" wrapText="1"/>
      <protection hidden="1"/>
    </xf>
    <xf numFmtId="0" fontId="4" fillId="4" borderId="3" xfId="0" applyFont="1" applyFill="1" applyBorder="1" applyAlignment="1" applyProtection="1">
      <alignment vertical="center"/>
      <protection hidden="1"/>
    </xf>
    <xf numFmtId="167" fontId="0" fillId="4" borderId="3" xfId="0" applyNumberFormat="1" applyFill="1" applyBorder="1" applyAlignment="1" applyProtection="1">
      <alignment vertical="center"/>
      <protection hidden="1"/>
    </xf>
    <xf numFmtId="3" fontId="0" fillId="4" borderId="3" xfId="0" applyNumberFormat="1" applyFill="1" applyBorder="1" applyAlignment="1" applyProtection="1">
      <alignment vertical="center"/>
      <protection hidden="1"/>
    </xf>
    <xf numFmtId="0" fontId="4" fillId="3" borderId="7" xfId="0" applyFont="1" applyFill="1" applyBorder="1" applyAlignment="1" applyProtection="1">
      <alignment vertical="center"/>
      <protection hidden="1"/>
    </xf>
    <xf numFmtId="167" fontId="0" fillId="3" borderId="3" xfId="0" applyNumberFormat="1" applyFill="1" applyBorder="1" applyAlignment="1" applyProtection="1">
      <alignment vertical="center"/>
      <protection hidden="1"/>
    </xf>
    <xf numFmtId="168" fontId="0" fillId="3" borderId="3" xfId="0" applyNumberFormat="1" applyFill="1" applyBorder="1" applyAlignment="1" applyProtection="1">
      <alignment vertical="center"/>
      <protection hidden="1"/>
    </xf>
    <xf numFmtId="0" fontId="4" fillId="3" borderId="3" xfId="0" applyFont="1" applyFill="1" applyBorder="1" applyAlignment="1" applyProtection="1">
      <alignment vertical="center"/>
      <protection hidden="1"/>
    </xf>
    <xf numFmtId="0" fontId="0" fillId="4" borderId="0" xfId="0" applyFill="1" applyBorder="1" applyAlignment="1" applyProtection="1">
      <alignment vertical="center"/>
      <protection hidden="1"/>
    </xf>
    <xf numFmtId="0" fontId="6" fillId="3" borderId="13" xfId="0" applyFont="1" applyFill="1" applyBorder="1" applyAlignment="1" applyProtection="1">
      <alignment vertical="center"/>
      <protection hidden="1"/>
    </xf>
    <xf numFmtId="167" fontId="0" fillId="3" borderId="10" xfId="0" applyNumberFormat="1" applyFill="1" applyBorder="1" applyAlignment="1" applyProtection="1">
      <alignment vertical="center"/>
      <protection hidden="1"/>
    </xf>
    <xf numFmtId="168" fontId="0" fillId="3" borderId="14" xfId="0" applyNumberFormat="1" applyFill="1" applyBorder="1" applyAlignment="1" applyProtection="1">
      <alignment vertical="center"/>
      <protection hidden="1"/>
    </xf>
    <xf numFmtId="0" fontId="4" fillId="4" borderId="6" xfId="0" applyFont="1" applyFill="1" applyBorder="1" applyAlignment="1" applyProtection="1">
      <alignment vertical="center"/>
      <protection hidden="1"/>
    </xf>
    <xf numFmtId="167" fontId="0" fillId="4" borderId="9" xfId="0" applyNumberFormat="1" applyFill="1" applyBorder="1" applyAlignment="1" applyProtection="1">
      <alignment vertical="center"/>
      <protection hidden="1"/>
    </xf>
    <xf numFmtId="3" fontId="0" fillId="4" borderId="11" xfId="0" applyNumberFormat="1" applyFill="1" applyBorder="1" applyAlignment="1" applyProtection="1">
      <alignment vertical="center"/>
      <protection hidden="1"/>
    </xf>
    <xf numFmtId="0" fontId="4" fillId="4" borderId="0" xfId="0" applyFont="1" applyFill="1" applyBorder="1" applyAlignment="1" applyProtection="1">
      <alignment vertical="center"/>
      <protection hidden="1"/>
    </xf>
    <xf numFmtId="167" fontId="0" fillId="4" borderId="0" xfId="0" applyNumberFormat="1" applyFill="1" applyBorder="1" applyAlignment="1" applyProtection="1">
      <alignment vertical="center"/>
      <protection hidden="1"/>
    </xf>
    <xf numFmtId="3" fontId="0" fillId="4" borderId="0" xfId="0" applyNumberFormat="1" applyFill="1" applyBorder="1" applyAlignment="1" applyProtection="1">
      <alignment vertical="center"/>
      <protection hidden="1"/>
    </xf>
    <xf numFmtId="0" fontId="4" fillId="4" borderId="17" xfId="0" applyFont="1" applyFill="1" applyBorder="1" applyAlignment="1" applyProtection="1">
      <alignment vertical="center" wrapText="1"/>
      <protection hidden="1"/>
    </xf>
    <xf numFmtId="0" fontId="4" fillId="4" borderId="17" xfId="0" applyFont="1" applyFill="1" applyBorder="1" applyAlignment="1" applyProtection="1">
      <alignment vertical="center"/>
      <protection hidden="1"/>
    </xf>
    <xf numFmtId="167" fontId="0" fillId="4" borderId="5" xfId="0" applyNumberFormat="1" applyFill="1" applyBorder="1" applyAlignment="1" applyProtection="1">
      <alignment vertical="center"/>
      <protection hidden="1"/>
    </xf>
    <xf numFmtId="167" fontId="0" fillId="36" borderId="0" xfId="0" applyNumberFormat="1" applyFill="1" applyProtection="1">
      <protection hidden="1"/>
    </xf>
    <xf numFmtId="0" fontId="0" fillId="36" borderId="0" xfId="0" applyFill="1" applyAlignment="1">
      <alignment horizontal="center"/>
    </xf>
    <xf numFmtId="0" fontId="13" fillId="3" borderId="0" xfId="0" applyFont="1" applyFill="1"/>
    <xf numFmtId="0" fontId="0" fillId="3" borderId="0" xfId="0" applyFill="1" applyAlignment="1">
      <alignment horizontal="center"/>
    </xf>
    <xf numFmtId="0" fontId="4" fillId="2" borderId="0" xfId="0" applyFont="1" applyFill="1"/>
    <xf numFmtId="0" fontId="0" fillId="2" borderId="0" xfId="0" applyFill="1"/>
    <xf numFmtId="0" fontId="0" fillId="2" borderId="0" xfId="0" applyFill="1" applyAlignment="1">
      <alignment horizontal="center"/>
    </xf>
    <xf numFmtId="0" fontId="31" fillId="2" borderId="0" xfId="0" applyFont="1" applyFill="1" applyAlignment="1">
      <alignment horizontal="center" vertical="top"/>
    </xf>
    <xf numFmtId="0" fontId="13" fillId="38" borderId="0" xfId="0" applyFont="1" applyFill="1"/>
    <xf numFmtId="0" fontId="0" fillId="38" borderId="0" xfId="0" applyFill="1"/>
    <xf numFmtId="0" fontId="0" fillId="38" borderId="0" xfId="0" applyFill="1" applyAlignment="1">
      <alignment horizontal="center"/>
    </xf>
    <xf numFmtId="0" fontId="13" fillId="39" borderId="0" xfId="0" applyFont="1" applyFill="1"/>
    <xf numFmtId="0" fontId="0" fillId="39" borderId="0" xfId="0" applyFill="1"/>
    <xf numFmtId="0" fontId="0" fillId="39" borderId="0" xfId="0" applyFill="1" applyAlignment="1">
      <alignment horizontal="center"/>
    </xf>
    <xf numFmtId="0" fontId="4" fillId="3" borderId="3" xfId="0" applyFont="1" applyFill="1" applyBorder="1" applyAlignment="1" applyProtection="1">
      <alignment horizontal="center" wrapText="1"/>
      <protection hidden="1"/>
    </xf>
    <xf numFmtId="0" fontId="5" fillId="0" borderId="0" xfId="0" applyFont="1" applyBorder="1" applyProtection="1">
      <protection hidden="1"/>
    </xf>
    <xf numFmtId="0" fontId="0" fillId="0" borderId="0" xfId="0" applyBorder="1" applyProtection="1">
      <protection hidden="1"/>
    </xf>
    <xf numFmtId="164" fontId="0" fillId="0" borderId="0" xfId="0" applyNumberFormat="1" applyBorder="1" applyProtection="1">
      <protection hidden="1"/>
    </xf>
    <xf numFmtId="0" fontId="9" fillId="0" borderId="0" xfId="0" applyFont="1" applyBorder="1" applyProtection="1">
      <protection hidden="1"/>
    </xf>
    <xf numFmtId="0" fontId="12" fillId="0" borderId="0"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protection hidden="1"/>
    </xf>
    <xf numFmtId="0" fontId="5" fillId="0" borderId="0" xfId="0" applyFont="1" applyBorder="1" applyAlignment="1" applyProtection="1">
      <alignment vertical="center" wrapText="1"/>
      <protection hidden="1"/>
    </xf>
    <xf numFmtId="0" fontId="5" fillId="36" borderId="0" xfId="0" applyFont="1" applyFill="1" applyAlignment="1" applyProtection="1">
      <alignment vertical="center"/>
      <protection hidden="1"/>
    </xf>
    <xf numFmtId="0" fontId="4" fillId="36" borderId="0" xfId="0" applyFont="1" applyFill="1" applyProtection="1">
      <protection hidden="1"/>
    </xf>
    <xf numFmtId="164" fontId="6" fillId="36" borderId="0" xfId="0" applyNumberFormat="1" applyFont="1" applyFill="1" applyProtection="1">
      <protection hidden="1"/>
    </xf>
    <xf numFmtId="0" fontId="0" fillId="37" borderId="0" xfId="0" applyFill="1"/>
    <xf numFmtId="0" fontId="31" fillId="37" borderId="0" xfId="0" applyFont="1" applyFill="1" applyAlignment="1">
      <alignment horizontal="center" vertical="top"/>
    </xf>
    <xf numFmtId="0" fontId="4" fillId="37" borderId="0" xfId="0" applyFont="1" applyFill="1" applyAlignment="1">
      <alignment wrapText="1"/>
    </xf>
    <xf numFmtId="0" fontId="0" fillId="37" borderId="0" xfId="0" applyFill="1" applyAlignment="1">
      <alignment wrapText="1"/>
    </xf>
    <xf numFmtId="0" fontId="4" fillId="37" borderId="0" xfId="0" applyFont="1" applyFill="1" applyAlignment="1"/>
    <xf numFmtId="0" fontId="4" fillId="37" borderId="0" xfId="0" applyFont="1" applyFill="1"/>
    <xf numFmtId="0" fontId="0" fillId="37" borderId="0" xfId="0" applyFill="1" applyAlignment="1">
      <alignment horizontal="center"/>
    </xf>
    <xf numFmtId="9" fontId="0" fillId="36" borderId="3" xfId="0" applyNumberFormat="1" applyFill="1" applyBorder="1" applyAlignment="1" applyProtection="1">
      <alignment vertical="center"/>
      <protection hidden="1"/>
    </xf>
    <xf numFmtId="9" fontId="0" fillId="36" borderId="20" xfId="0" applyNumberFormat="1" applyFill="1" applyBorder="1" applyAlignment="1" applyProtection="1">
      <alignment vertical="center"/>
      <protection hidden="1"/>
    </xf>
    <xf numFmtId="9" fontId="0" fillId="36" borderId="7" xfId="0" applyNumberFormat="1" applyFill="1" applyBorder="1" applyAlignment="1" applyProtection="1">
      <alignment vertical="center"/>
      <protection hidden="1"/>
    </xf>
    <xf numFmtId="0" fontId="4" fillId="36" borderId="0" xfId="0" applyFont="1" applyFill="1" applyAlignment="1" applyProtection="1">
      <alignment horizontal="center" vertical="top"/>
      <protection hidden="1"/>
    </xf>
    <xf numFmtId="0" fontId="0" fillId="36" borderId="0" xfId="0" applyFill="1" applyAlignment="1" applyProtection="1">
      <alignment horizontal="center" vertical="top"/>
      <protection hidden="1"/>
    </xf>
    <xf numFmtId="0" fontId="0" fillId="37" borderId="0" xfId="0" applyFill="1" applyProtection="1">
      <protection locked="0"/>
    </xf>
    <xf numFmtId="0" fontId="5" fillId="36" borderId="3" xfId="5" applyFont="1" applyFill="1" applyBorder="1" applyAlignment="1">
      <alignment horizontal="center" vertical="center" wrapText="1"/>
    </xf>
    <xf numFmtId="0" fontId="4" fillId="36" borderId="0" xfId="0" applyFont="1" applyFill="1" applyBorder="1" applyAlignment="1">
      <alignment wrapText="1"/>
    </xf>
    <xf numFmtId="0" fontId="4" fillId="36" borderId="3" xfId="0" applyFont="1" applyFill="1" applyBorder="1" applyAlignment="1">
      <alignment vertical="center" wrapText="1"/>
    </xf>
    <xf numFmtId="0" fontId="33" fillId="36" borderId="0" xfId="0" applyFont="1" applyFill="1"/>
    <xf numFmtId="0" fontId="4" fillId="2" borderId="0" xfId="0" applyFont="1" applyFill="1" applyAlignment="1">
      <alignment wrapText="1"/>
    </xf>
    <xf numFmtId="0" fontId="0" fillId="2" borderId="0" xfId="0" applyFill="1" applyAlignment="1">
      <alignment wrapText="1"/>
    </xf>
    <xf numFmtId="0" fontId="4" fillId="39" borderId="0" xfId="4" applyFont="1" applyFill="1" applyAlignment="1" applyProtection="1">
      <alignment wrapText="1"/>
      <protection hidden="1"/>
    </xf>
    <xf numFmtId="0" fontId="0" fillId="0" borderId="0" xfId="0" applyAlignment="1">
      <alignment wrapText="1"/>
    </xf>
    <xf numFmtId="0" fontId="4" fillId="38" borderId="0" xfId="4" applyFont="1" applyFill="1" applyAlignment="1" applyProtection="1">
      <alignment wrapText="1"/>
      <protection hidden="1"/>
    </xf>
    <xf numFmtId="0" fontId="0" fillId="38" borderId="0" xfId="0" applyFill="1" applyAlignment="1">
      <alignment wrapText="1"/>
    </xf>
    <xf numFmtId="0" fontId="4" fillId="3" borderId="0" xfId="0" applyFont="1" applyFill="1" applyAlignment="1">
      <alignment wrapText="1"/>
    </xf>
    <xf numFmtId="0" fontId="0" fillId="3" borderId="0" xfId="0" applyFill="1" applyAlignment="1">
      <alignment wrapText="1"/>
    </xf>
    <xf numFmtId="0" fontId="4" fillId="4" borderId="3" xfId="0" applyFont="1" applyFill="1" applyBorder="1" applyAlignment="1" applyProtection="1">
      <alignment horizontal="center" wrapText="1"/>
      <protection hidden="1"/>
    </xf>
    <xf numFmtId="0" fontId="0" fillId="4" borderId="3" xfId="0" applyFill="1" applyBorder="1" applyAlignment="1" applyProtection="1">
      <alignment horizontal="center" wrapText="1"/>
      <protection hidden="1"/>
    </xf>
    <xf numFmtId="0" fontId="4" fillId="4" borderId="3" xfId="0" applyFont="1" applyFill="1" applyBorder="1" applyAlignment="1" applyProtection="1">
      <alignment horizontal="center" vertical="center" wrapText="1"/>
      <protection hidden="1"/>
    </xf>
    <xf numFmtId="0" fontId="0" fillId="0" borderId="3" xfId="0" applyBorder="1" applyAlignment="1" applyProtection="1">
      <protection hidden="1"/>
    </xf>
    <xf numFmtId="0" fontId="6" fillId="4" borderId="3" xfId="0" applyFont="1" applyFill="1" applyBorder="1" applyAlignment="1" applyProtection="1">
      <alignment vertical="center" wrapText="1"/>
      <protection hidden="1"/>
    </xf>
    <xf numFmtId="0" fontId="0" fillId="4" borderId="3" xfId="0" applyFill="1" applyBorder="1" applyAlignment="1" applyProtection="1">
      <alignment wrapText="1"/>
      <protection hidden="1"/>
    </xf>
    <xf numFmtId="0" fontId="4" fillId="36" borderId="0" xfId="0" applyFont="1" applyFill="1" applyAlignment="1" applyProtection="1">
      <alignment wrapText="1"/>
      <protection hidden="1"/>
    </xf>
    <xf numFmtId="0" fontId="0" fillId="36" borderId="0" xfId="0" applyFill="1" applyAlignment="1" applyProtection="1">
      <alignment wrapText="1"/>
      <protection hidden="1"/>
    </xf>
    <xf numFmtId="0" fontId="4" fillId="4" borderId="5" xfId="0" applyFont="1" applyFill="1" applyBorder="1" applyAlignment="1" applyProtection="1">
      <alignment horizontal="center" wrapText="1"/>
      <protection hidden="1"/>
    </xf>
    <xf numFmtId="0" fontId="4" fillId="4" borderId="18" xfId="0" applyFont="1" applyFill="1" applyBorder="1" applyAlignment="1" applyProtection="1">
      <alignment vertical="center" wrapText="1"/>
      <protection hidden="1"/>
    </xf>
    <xf numFmtId="0" fontId="0" fillId="0" borderId="19" xfId="0" applyBorder="1" applyAlignment="1" applyProtection="1">
      <alignment vertical="center" wrapText="1"/>
      <protection hidden="1"/>
    </xf>
    <xf numFmtId="0" fontId="4" fillId="4" borderId="16" xfId="0" applyFont="1" applyFill="1"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wrapText="1"/>
      <protection hidden="1"/>
    </xf>
    <xf numFmtId="0" fontId="32" fillId="3" borderId="0" xfId="0" applyFont="1" applyFill="1" applyBorder="1" applyAlignment="1" applyProtection="1">
      <alignment horizontal="center" wrapText="1"/>
      <protection hidden="1"/>
    </xf>
    <xf numFmtId="0" fontId="29" fillId="3" borderId="0" xfId="0" applyFont="1" applyFill="1" applyBorder="1" applyAlignment="1" applyProtection="1">
      <alignment wrapText="1"/>
      <protection hidden="1"/>
    </xf>
    <xf numFmtId="0" fontId="4" fillId="3" borderId="3" xfId="0" applyFont="1" applyFill="1" applyBorder="1" applyAlignment="1" applyProtection="1">
      <alignment horizontal="center" wrapText="1"/>
      <protection hidden="1"/>
    </xf>
    <xf numFmtId="0" fontId="0" fillId="3" borderId="3" xfId="0" applyFill="1" applyBorder="1" applyAlignment="1" applyProtection="1">
      <alignment horizontal="center" wrapText="1"/>
      <protection hidden="1"/>
    </xf>
    <xf numFmtId="0" fontId="4" fillId="3" borderId="3" xfId="0" applyFont="1" applyFill="1" applyBorder="1" applyAlignment="1" applyProtection="1">
      <alignment vertical="center" wrapText="1"/>
      <protection hidden="1"/>
    </xf>
    <xf numFmtId="0" fontId="0" fillId="3" borderId="3" xfId="0" applyFill="1" applyBorder="1" applyAlignment="1" applyProtection="1">
      <protection hidden="1"/>
    </xf>
    <xf numFmtId="0" fontId="4" fillId="3" borderId="8" xfId="0" applyFont="1" applyFill="1" applyBorder="1" applyAlignment="1" applyProtection="1">
      <alignment horizontal="center" vertical="center" wrapText="1"/>
      <protection hidden="1"/>
    </xf>
    <xf numFmtId="0" fontId="0" fillId="3" borderId="4"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0" fontId="6" fillId="3" borderId="6" xfId="0" applyFont="1" applyFill="1" applyBorder="1" applyAlignment="1" applyProtection="1">
      <alignment vertical="top" wrapText="1"/>
      <protection hidden="1"/>
    </xf>
    <xf numFmtId="0" fontId="0" fillId="3" borderId="9" xfId="0" applyFill="1" applyBorder="1" applyAlignment="1" applyProtection="1">
      <alignment vertical="top" wrapText="1"/>
      <protection hidden="1"/>
    </xf>
    <xf numFmtId="0" fontId="0" fillId="3" borderId="11" xfId="0" applyFill="1" applyBorder="1" applyAlignment="1" applyProtection="1">
      <alignment vertical="top" wrapText="1"/>
      <protection hidden="1"/>
    </xf>
    <xf numFmtId="0" fontId="6" fillId="4" borderId="1" xfId="0" applyFont="1" applyFill="1" applyBorder="1" applyAlignment="1" applyProtection="1">
      <alignment vertical="top" wrapText="1"/>
      <protection hidden="1"/>
    </xf>
    <xf numFmtId="0" fontId="6" fillId="4" borderId="0" xfId="0" applyFont="1" applyFill="1" applyBorder="1" applyAlignment="1" applyProtection="1">
      <alignment vertical="top" wrapText="1"/>
      <protection hidden="1"/>
    </xf>
    <xf numFmtId="0" fontId="6" fillId="4" borderId="2" xfId="0" applyFont="1" applyFill="1" applyBorder="1" applyAlignment="1" applyProtection="1">
      <alignment vertical="top" wrapText="1"/>
      <protection hidden="1"/>
    </xf>
    <xf numFmtId="0" fontId="6" fillId="4" borderId="1" xfId="0" applyFont="1" applyFill="1" applyBorder="1" applyAlignment="1" applyProtection="1">
      <alignment vertical="center" wrapText="1"/>
      <protection hidden="1"/>
    </xf>
    <xf numFmtId="0" fontId="6" fillId="4" borderId="0" xfId="0" applyFont="1" applyFill="1" applyBorder="1" applyAlignment="1" applyProtection="1">
      <alignment vertical="center" wrapText="1"/>
      <protection hidden="1"/>
    </xf>
    <xf numFmtId="0" fontId="6" fillId="4" borderId="2"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0" fillId="4" borderId="3" xfId="0" applyFill="1" applyBorder="1" applyAlignment="1" applyProtection="1">
      <protection hidden="1"/>
    </xf>
    <xf numFmtId="0" fontId="6" fillId="3" borderId="9" xfId="0" applyFont="1" applyFill="1" applyBorder="1" applyAlignment="1" applyProtection="1">
      <alignment vertical="top" wrapText="1"/>
      <protection hidden="1"/>
    </xf>
    <xf numFmtId="0" fontId="6" fillId="3" borderId="11" xfId="0" applyFont="1" applyFill="1" applyBorder="1" applyAlignment="1" applyProtection="1">
      <alignment vertical="top" wrapText="1"/>
      <protection hidden="1"/>
    </xf>
    <xf numFmtId="0" fontId="6" fillId="3" borderId="1" xfId="0" applyFont="1" applyFill="1" applyBorder="1" applyAlignment="1" applyProtection="1">
      <alignment vertical="top" wrapText="1"/>
      <protection hidden="1"/>
    </xf>
    <xf numFmtId="0" fontId="6" fillId="3" borderId="0" xfId="0" applyFont="1" applyFill="1" applyBorder="1" applyAlignment="1" applyProtection="1">
      <alignment vertical="top" wrapText="1"/>
      <protection hidden="1"/>
    </xf>
    <xf numFmtId="0" fontId="6" fillId="3" borderId="2" xfId="0" applyFont="1" applyFill="1" applyBorder="1" applyAlignment="1" applyProtection="1">
      <alignment vertical="top" wrapText="1"/>
      <protection hidden="1"/>
    </xf>
    <xf numFmtId="0" fontId="6" fillId="3" borderId="1" xfId="0" applyFont="1" applyFill="1" applyBorder="1" applyAlignment="1" applyProtection="1">
      <alignment horizontal="left" vertical="top" wrapText="1"/>
      <protection hidden="1"/>
    </xf>
    <xf numFmtId="0" fontId="6" fillId="3" borderId="0" xfId="0" applyFont="1" applyFill="1" applyBorder="1" applyAlignment="1" applyProtection="1">
      <alignment horizontal="left" vertical="top" wrapText="1"/>
      <protection hidden="1"/>
    </xf>
    <xf numFmtId="0" fontId="6" fillId="3" borderId="2" xfId="0" applyFont="1" applyFill="1" applyBorder="1" applyAlignment="1" applyProtection="1">
      <alignment horizontal="left" vertical="top" wrapText="1"/>
      <protection hidden="1"/>
    </xf>
    <xf numFmtId="0" fontId="0" fillId="3" borderId="10" xfId="0" applyFill="1" applyBorder="1" applyAlignment="1" applyProtection="1">
      <alignment wrapText="1"/>
      <protection hidden="1"/>
    </xf>
    <xf numFmtId="0" fontId="5" fillId="36" borderId="3" xfId="5" applyFont="1" applyFill="1" applyBorder="1" applyAlignment="1">
      <alignment horizontal="center" vertical="center" wrapText="1"/>
    </xf>
    <xf numFmtId="0" fontId="2" fillId="36" borderId="3" xfId="3" applyFill="1" applyBorder="1" applyAlignment="1">
      <alignment vertical="center"/>
    </xf>
    <xf numFmtId="0" fontId="0" fillId="36" borderId="15" xfId="0" applyFill="1" applyBorder="1" applyAlignment="1">
      <alignment vertical="center" wrapText="1"/>
    </xf>
    <xf numFmtId="0" fontId="0" fillId="36" borderId="7" xfId="0" applyFill="1" applyBorder="1" applyAlignment="1">
      <alignment vertical="center" wrapText="1"/>
    </xf>
    <xf numFmtId="0" fontId="5" fillId="36" borderId="8" xfId="0" applyFont="1" applyFill="1" applyBorder="1" applyAlignment="1">
      <alignment horizontal="center" vertical="center" wrapText="1"/>
    </xf>
    <xf numFmtId="0" fontId="5" fillId="36" borderId="5" xfId="0" applyFont="1" applyFill="1" applyBorder="1" applyAlignment="1">
      <alignment horizontal="center" vertical="center" wrapText="1"/>
    </xf>
    <xf numFmtId="0" fontId="5" fillId="36" borderId="3" xfId="0" applyFont="1" applyFill="1" applyBorder="1" applyAlignment="1">
      <alignment horizontal="center" vertical="center" wrapText="1"/>
    </xf>
    <xf numFmtId="0" fontId="4" fillId="36" borderId="3" xfId="0" applyFont="1" applyFill="1" applyBorder="1" applyAlignment="1">
      <alignment horizontal="center" vertical="center" wrapText="1"/>
    </xf>
    <xf numFmtId="0" fontId="5" fillId="36" borderId="3" xfId="0" applyFont="1" applyFill="1" applyBorder="1" applyAlignment="1">
      <alignment vertical="center" wrapText="1"/>
    </xf>
    <xf numFmtId="0" fontId="0" fillId="36" borderId="3" xfId="0" applyFill="1" applyBorder="1" applyAlignment="1">
      <alignment vertical="center"/>
    </xf>
    <xf numFmtId="0" fontId="0" fillId="36" borderId="3" xfId="0" applyFill="1" applyBorder="1" applyAlignment="1">
      <alignment vertical="center" wrapText="1"/>
    </xf>
    <xf numFmtId="0" fontId="4" fillId="36" borderId="3" xfId="5" applyFont="1" applyFill="1" applyBorder="1" applyAlignment="1">
      <alignment vertical="center" wrapText="1"/>
    </xf>
    <xf numFmtId="0" fontId="0" fillId="36" borderId="3" xfId="0" applyFill="1" applyBorder="1" applyAlignment="1">
      <alignment wrapText="1"/>
    </xf>
    <xf numFmtId="0" fontId="4" fillId="36" borderId="0" xfId="0" applyFont="1" applyFill="1" applyAlignment="1">
      <alignment wrapText="1"/>
    </xf>
    <xf numFmtId="0" fontId="4" fillId="36" borderId="0" xfId="0" applyFont="1" applyFill="1" applyBorder="1" applyAlignment="1">
      <alignment wrapText="1"/>
    </xf>
    <xf numFmtId="0" fontId="0" fillId="0" borderId="0" xfId="0" applyBorder="1" applyAlignment="1">
      <alignment wrapText="1"/>
    </xf>
    <xf numFmtId="0" fontId="5" fillId="36" borderId="12" xfId="0" applyFont="1" applyFill="1" applyBorder="1" applyAlignment="1">
      <alignment vertical="center" wrapText="1"/>
    </xf>
    <xf numFmtId="0" fontId="0" fillId="36" borderId="7" xfId="0" applyFill="1" applyBorder="1" applyAlignment="1">
      <alignment wrapText="1"/>
    </xf>
    <xf numFmtId="0" fontId="5" fillId="36" borderId="12" xfId="0" applyFont="1" applyFill="1" applyBorder="1" applyAlignment="1">
      <alignment horizontal="center" vertical="center" wrapText="1"/>
    </xf>
    <xf numFmtId="0" fontId="5" fillId="36" borderId="3" xfId="5" applyFont="1" applyFill="1" applyBorder="1" applyAlignment="1">
      <alignment vertical="center" wrapText="1"/>
    </xf>
    <xf numFmtId="0" fontId="4" fillId="36" borderId="9" xfId="0" applyFont="1" applyFill="1" applyBorder="1" applyAlignment="1">
      <alignment wrapText="1"/>
    </xf>
    <xf numFmtId="0" fontId="0" fillId="0" borderId="9" xfId="0" applyBorder="1" applyAlignment="1">
      <alignment wrapText="1"/>
    </xf>
    <xf numFmtId="0" fontId="0" fillId="0" borderId="2" xfId="0" applyBorder="1" applyAlignment="1">
      <alignment wrapText="1"/>
    </xf>
    <xf numFmtId="0" fontId="4" fillId="36" borderId="8" xfId="0" applyFont="1" applyFill="1" applyBorder="1" applyAlignment="1">
      <alignment vertical="center" wrapText="1"/>
    </xf>
    <xf numFmtId="0" fontId="0" fillId="36" borderId="4" xfId="0" applyFill="1" applyBorder="1" applyAlignment="1">
      <alignment vertical="center" wrapText="1"/>
    </xf>
    <xf numFmtId="0" fontId="0" fillId="36" borderId="5" xfId="0" applyFill="1" applyBorder="1" applyAlignment="1">
      <alignment vertical="center" wrapText="1"/>
    </xf>
    <xf numFmtId="0" fontId="4" fillId="36" borderId="3" xfId="0" applyFont="1" applyFill="1" applyBorder="1" applyAlignment="1">
      <alignment vertical="center" wrapText="1"/>
    </xf>
    <xf numFmtId="0" fontId="4" fillId="36" borderId="9" xfId="0" applyFont="1" applyFill="1" applyBorder="1" applyAlignment="1">
      <alignment horizontal="left" wrapText="1"/>
    </xf>
    <xf numFmtId="0" fontId="0" fillId="36" borderId="9" xfId="0" applyFill="1" applyBorder="1" applyAlignment="1">
      <alignment horizontal="left" wrapText="1"/>
    </xf>
    <xf numFmtId="0" fontId="10" fillId="0" borderId="3" xfId="0" applyFont="1" applyBorder="1" applyAlignment="1" applyProtection="1">
      <alignment vertical="center"/>
      <protection hidden="1"/>
    </xf>
    <xf numFmtId="0" fontId="12" fillId="0" borderId="3" xfId="0" applyFont="1" applyBorder="1" applyAlignment="1" applyProtection="1">
      <alignment vertical="center" wrapText="1"/>
      <protection hidden="1"/>
    </xf>
    <xf numFmtId="0" fontId="0" fillId="0" borderId="3" xfId="0"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0" fillId="0" borderId="3" xfId="0" applyBorder="1" applyAlignment="1" applyProtection="1">
      <alignment wrapText="1"/>
      <protection hidden="1"/>
    </xf>
    <xf numFmtId="0" fontId="7" fillId="0" borderId="3" xfId="0" applyFont="1" applyBorder="1" applyAlignment="1" applyProtection="1">
      <alignment horizontal="center" wrapText="1"/>
      <protection hidden="1"/>
    </xf>
    <xf numFmtId="0" fontId="7" fillId="0" borderId="8" xfId="0" applyFont="1" applyBorder="1" applyAlignment="1" applyProtection="1">
      <alignment horizontal="center" wrapText="1"/>
      <protection hidden="1"/>
    </xf>
    <xf numFmtId="0" fontId="7" fillId="0" borderId="4" xfId="0" applyFont="1" applyBorder="1" applyAlignment="1" applyProtection="1">
      <alignment horizontal="center" wrapText="1"/>
      <protection hidden="1"/>
    </xf>
    <xf numFmtId="0" fontId="7" fillId="0" borderId="5" xfId="0" applyFont="1" applyBorder="1" applyAlignment="1" applyProtection="1">
      <alignment horizontal="center" wrapText="1"/>
      <protection hidden="1"/>
    </xf>
    <xf numFmtId="0" fontId="10" fillId="0" borderId="3" xfId="0" applyFont="1" applyBorder="1" applyAlignment="1" applyProtection="1">
      <alignment vertical="center" wrapText="1"/>
      <protection hidden="1"/>
    </xf>
    <xf numFmtId="0" fontId="10" fillId="0" borderId="3" xfId="0" applyFont="1" applyBorder="1" applyAlignment="1" applyProtection="1">
      <alignment horizontal="center" vertical="center"/>
      <protection hidden="1"/>
    </xf>
    <xf numFmtId="0" fontId="10" fillId="0" borderId="3" xfId="0" applyFont="1" applyBorder="1" applyAlignment="1" applyProtection="1">
      <alignment horizontal="center" vertical="center" wrapText="1"/>
      <protection hidden="1"/>
    </xf>
    <xf numFmtId="0" fontId="10" fillId="0" borderId="12" xfId="0" applyFont="1" applyBorder="1" applyAlignment="1" applyProtection="1">
      <alignment vertical="center"/>
      <protection hidden="1"/>
    </xf>
    <xf numFmtId="0" fontId="10" fillId="0" borderId="15" xfId="0" applyFont="1" applyBorder="1" applyAlignment="1" applyProtection="1">
      <alignment vertical="center"/>
      <protection hidden="1"/>
    </xf>
    <xf numFmtId="0" fontId="10" fillId="0" borderId="7" xfId="0" applyFont="1" applyBorder="1" applyAlignment="1" applyProtection="1">
      <alignment vertical="center"/>
      <protection hidden="1"/>
    </xf>
    <xf numFmtId="0" fontId="12" fillId="0" borderId="12" xfId="0" applyFont="1" applyBorder="1" applyAlignment="1" applyProtection="1">
      <alignment vertical="center" wrapText="1"/>
      <protection hidden="1"/>
    </xf>
    <xf numFmtId="0" fontId="12" fillId="0" borderId="15" xfId="0" applyFont="1" applyBorder="1" applyAlignment="1" applyProtection="1">
      <alignment vertical="center" wrapText="1"/>
      <protection hidden="1"/>
    </xf>
    <xf numFmtId="0" fontId="12" fillId="0" borderId="8" xfId="0" applyFont="1" applyBorder="1" applyAlignment="1" applyProtection="1">
      <alignment vertical="center" wrapText="1"/>
      <protection hidden="1"/>
    </xf>
    <xf numFmtId="0" fontId="12" fillId="0" borderId="4" xfId="0" applyFont="1" applyBorder="1" applyAlignment="1" applyProtection="1">
      <alignment vertical="center" wrapText="1"/>
      <protection hidden="1"/>
    </xf>
    <xf numFmtId="164" fontId="10" fillId="0" borderId="3" xfId="0" applyNumberFormat="1" applyFont="1" applyBorder="1" applyAlignment="1" applyProtection="1">
      <alignment vertical="center"/>
      <protection hidden="1"/>
    </xf>
    <xf numFmtId="164" fontId="12" fillId="0" borderId="3" xfId="0" applyNumberFormat="1" applyFont="1" applyBorder="1" applyAlignment="1" applyProtection="1">
      <alignment vertical="center" wrapText="1"/>
      <protection hidden="1"/>
    </xf>
    <xf numFmtId="164" fontId="0" fillId="0" borderId="3" xfId="0" applyNumberFormat="1" applyBorder="1" applyAlignment="1" applyProtection="1">
      <alignment vertical="center" wrapText="1"/>
      <protection hidden="1"/>
    </xf>
    <xf numFmtId="164" fontId="10" fillId="0" borderId="12" xfId="0" applyNumberFormat="1" applyFont="1" applyBorder="1" applyAlignment="1" applyProtection="1">
      <alignment vertical="center"/>
      <protection hidden="1"/>
    </xf>
    <xf numFmtId="164" fontId="10" fillId="0" borderId="15" xfId="0" applyNumberFormat="1" applyFont="1" applyBorder="1" applyAlignment="1" applyProtection="1">
      <alignment vertical="center"/>
      <protection hidden="1"/>
    </xf>
    <xf numFmtId="164" fontId="10" fillId="0" borderId="7" xfId="0" applyNumberFormat="1" applyFont="1" applyBorder="1" applyAlignment="1" applyProtection="1">
      <alignment vertical="center"/>
      <protection hidden="1"/>
    </xf>
    <xf numFmtId="164" fontId="12" fillId="0" borderId="12" xfId="0" applyNumberFormat="1" applyFont="1" applyBorder="1" applyAlignment="1" applyProtection="1">
      <alignment vertical="center" wrapText="1"/>
      <protection hidden="1"/>
    </xf>
    <xf numFmtId="164" fontId="12" fillId="0" borderId="15" xfId="0" applyNumberFormat="1" applyFont="1" applyBorder="1" applyAlignment="1" applyProtection="1">
      <alignment vertical="center" wrapText="1"/>
      <protection hidden="1"/>
    </xf>
    <xf numFmtId="164" fontId="12" fillId="0" borderId="8" xfId="0" applyNumberFormat="1" applyFont="1" applyBorder="1" applyAlignment="1" applyProtection="1">
      <alignment vertical="center" wrapText="1"/>
      <protection hidden="1"/>
    </xf>
    <xf numFmtId="164" fontId="12" fillId="0" borderId="4" xfId="0" applyNumberFormat="1" applyFont="1" applyBorder="1" applyAlignment="1" applyProtection="1">
      <alignment vertical="center" wrapText="1"/>
      <protection hidden="1"/>
    </xf>
    <xf numFmtId="0" fontId="10" fillId="0" borderId="8"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0" fillId="0" borderId="0" xfId="0" applyFont="1" applyBorder="1" applyAlignment="1" applyProtection="1">
      <alignment vertical="center"/>
      <protection hidden="1"/>
    </xf>
    <xf numFmtId="0" fontId="12" fillId="0" borderId="0" xfId="0" applyFont="1" applyBorder="1" applyAlignment="1" applyProtection="1">
      <alignment vertical="center" wrapText="1"/>
      <protection hidden="1"/>
    </xf>
    <xf numFmtId="0" fontId="0" fillId="0" borderId="0" xfId="0" applyBorder="1" applyAlignment="1" applyProtection="1">
      <alignment vertical="center" wrapText="1"/>
      <protection hidden="1"/>
    </xf>
    <xf numFmtId="0" fontId="7" fillId="0" borderId="0" xfId="0" applyFont="1" applyBorder="1" applyAlignment="1" applyProtection="1">
      <alignment vertical="center" wrapText="1"/>
      <protection hidden="1"/>
    </xf>
    <xf numFmtId="0" fontId="0" fillId="0" borderId="0" xfId="0" applyBorder="1" applyAlignment="1" applyProtection="1">
      <alignment wrapText="1"/>
      <protection hidden="1"/>
    </xf>
    <xf numFmtId="0" fontId="7" fillId="0" borderId="0" xfId="0" applyFont="1" applyBorder="1" applyAlignment="1" applyProtection="1">
      <alignment horizontal="center" wrapText="1"/>
      <protection hidden="1"/>
    </xf>
    <xf numFmtId="0" fontId="10" fillId="0" borderId="0" xfId="0" applyFont="1" applyBorder="1" applyAlignment="1" applyProtection="1">
      <alignment vertical="center" wrapText="1"/>
      <protection hidden="1"/>
    </xf>
    <xf numFmtId="0" fontId="10" fillId="0" borderId="0" xfId="0" applyFont="1" applyBorder="1" applyAlignment="1" applyProtection="1">
      <alignment horizontal="center" vertical="center"/>
      <protection hidden="1"/>
    </xf>
    <xf numFmtId="0" fontId="10" fillId="0" borderId="0" xfId="0" applyFont="1" applyBorder="1" applyAlignment="1" applyProtection="1">
      <alignment horizontal="center" vertical="center" wrapText="1"/>
      <protection hidden="1"/>
    </xf>
  </cellXfs>
  <cellStyles count="52">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1"/>
    <cellStyle name="Normal 3" xfId="2"/>
    <cellStyle name="Normal 4" xfId="3"/>
    <cellStyle name="Normal 4 2" xfId="4"/>
    <cellStyle name="Normal 5" xfId="5"/>
    <cellStyle name="Normal 6" xfId="46"/>
    <cellStyle name="Note 2" xfId="47"/>
    <cellStyle name="Note 3" xfId="48"/>
    <cellStyle name="Note 4" xfId="49"/>
    <cellStyle name="Note 5" xfId="50"/>
    <cellStyle name="Note 6" xfId="51"/>
    <cellStyle name="Output" xfId="15" builtinId="21" customBuiltin="1"/>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295275</xdr:colOff>
          <xdr:row>23</xdr:row>
          <xdr:rowOff>15875</xdr:rowOff>
        </xdr:from>
        <xdr:to>
          <xdr:col>12</xdr:col>
          <xdr:colOff>228600</xdr:colOff>
          <xdr:row>29</xdr:row>
          <xdr:rowOff>149225</xdr:rowOff>
        </xdr:to>
        <xdr:sp macro="" textlink="">
          <xdr:nvSpPr>
            <xdr:cNvPr id="7175" name="Object 7" hidden="1">
              <a:extLst>
                <a:ext uri="{63B3BB69-23CF-44E3-9099-C40C66FF867C}">
                  <a14:compatExt spid="_x0000_s717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0"/>
  <sheetViews>
    <sheetView tabSelected="1" topLeftCell="A19" zoomScale="150" zoomScaleNormal="150" workbookViewId="0">
      <selection activeCell="N33" sqref="N33"/>
    </sheetView>
  </sheetViews>
  <sheetFormatPr defaultColWidth="9.140625" defaultRowHeight="12.75" x14ac:dyDescent="0.2"/>
  <cols>
    <col min="1" max="3" width="4" style="1" customWidth="1"/>
    <col min="4" max="4" width="11.28515625" style="1" customWidth="1"/>
    <col min="5" max="5" width="10.7109375" style="1" customWidth="1"/>
    <col min="6" max="6" width="8.28515625" style="1" customWidth="1"/>
    <col min="7" max="7" width="8.5703125" style="1" customWidth="1"/>
    <col min="8" max="8" width="8.28515625" style="90" customWidth="1"/>
    <col min="9" max="9" width="7.28515625" style="1" customWidth="1"/>
    <col min="10" max="10" width="11.28515625" style="1" customWidth="1"/>
    <col min="11" max="11" width="7.7109375" style="1" customWidth="1"/>
    <col min="12" max="12" width="6.5703125" style="1" customWidth="1"/>
    <col min="13" max="13" width="3.85546875" style="1" customWidth="1"/>
    <col min="14" max="16384" width="9.140625" style="1"/>
  </cols>
  <sheetData>
    <row r="1" spans="2:13" ht="16.5" x14ac:dyDescent="0.25">
      <c r="B1" s="130" t="s">
        <v>164</v>
      </c>
    </row>
    <row r="3" spans="2:13" ht="15" x14ac:dyDescent="0.2">
      <c r="B3" s="91" t="s">
        <v>79</v>
      </c>
      <c r="C3" s="5"/>
      <c r="D3" s="4"/>
      <c r="E3" s="4"/>
      <c r="F3" s="4"/>
      <c r="G3" s="4"/>
      <c r="H3" s="92"/>
      <c r="I3" s="4"/>
      <c r="J3" s="4"/>
      <c r="K3" s="4"/>
      <c r="L3" s="4"/>
      <c r="M3" s="4"/>
    </row>
    <row r="4" spans="2:13" ht="76.900000000000006" customHeight="1" x14ac:dyDescent="0.2">
      <c r="B4" s="4"/>
      <c r="C4" s="137" t="s">
        <v>131</v>
      </c>
      <c r="D4" s="138"/>
      <c r="E4" s="138"/>
      <c r="F4" s="138"/>
      <c r="G4" s="138"/>
      <c r="H4" s="138"/>
      <c r="I4" s="138"/>
      <c r="J4" s="138"/>
      <c r="K4" s="138"/>
      <c r="L4" s="138"/>
      <c r="M4" s="138"/>
    </row>
    <row r="6" spans="2:13" x14ac:dyDescent="0.2">
      <c r="B6" s="93" t="s">
        <v>130</v>
      </c>
      <c r="C6" s="94"/>
      <c r="D6" s="94"/>
      <c r="E6" s="94"/>
      <c r="F6" s="94"/>
      <c r="G6" s="94"/>
      <c r="H6" s="95"/>
      <c r="I6" s="94"/>
      <c r="J6" s="94"/>
      <c r="K6" s="94"/>
      <c r="L6" s="94"/>
      <c r="M6" s="94"/>
    </row>
    <row r="7" spans="2:13" ht="25.5" customHeight="1" x14ac:dyDescent="0.2">
      <c r="B7" s="94"/>
      <c r="C7" s="131" t="s">
        <v>127</v>
      </c>
      <c r="D7" s="132"/>
      <c r="E7" s="132"/>
      <c r="F7" s="132"/>
      <c r="G7" s="132"/>
      <c r="H7" s="132"/>
      <c r="I7" s="132"/>
      <c r="J7" s="132"/>
      <c r="K7" s="132"/>
      <c r="L7" s="132"/>
      <c r="M7" s="132"/>
    </row>
    <row r="8" spans="2:13" ht="50.25" customHeight="1" x14ac:dyDescent="0.2">
      <c r="B8" s="94"/>
      <c r="C8" s="96" t="s">
        <v>129</v>
      </c>
      <c r="D8" s="131" t="s">
        <v>132</v>
      </c>
      <c r="E8" s="132"/>
      <c r="F8" s="132"/>
      <c r="G8" s="132"/>
      <c r="H8" s="132"/>
      <c r="I8" s="132"/>
      <c r="J8" s="132"/>
      <c r="K8" s="132"/>
      <c r="L8" s="132"/>
      <c r="M8" s="132"/>
    </row>
    <row r="9" spans="2:13" ht="51" customHeight="1" x14ac:dyDescent="0.2">
      <c r="B9" s="94"/>
      <c r="C9" s="96" t="s">
        <v>129</v>
      </c>
      <c r="D9" s="131" t="s">
        <v>133</v>
      </c>
      <c r="E9" s="132"/>
      <c r="F9" s="132"/>
      <c r="G9" s="132"/>
      <c r="H9" s="132"/>
      <c r="I9" s="132"/>
      <c r="J9" s="132"/>
      <c r="K9" s="132"/>
      <c r="L9" s="132"/>
      <c r="M9" s="132"/>
    </row>
    <row r="10" spans="2:13" ht="51.75" customHeight="1" x14ac:dyDescent="0.2">
      <c r="B10" s="94"/>
      <c r="C10" s="96" t="s">
        <v>129</v>
      </c>
      <c r="D10" s="131" t="s">
        <v>134</v>
      </c>
      <c r="E10" s="132"/>
      <c r="F10" s="132"/>
      <c r="G10" s="132"/>
      <c r="H10" s="132"/>
      <c r="I10" s="132"/>
      <c r="J10" s="132"/>
      <c r="K10" s="132"/>
      <c r="L10" s="132"/>
      <c r="M10" s="132"/>
    </row>
    <row r="11" spans="2:13" ht="38.25" customHeight="1" x14ac:dyDescent="0.2">
      <c r="B11" s="94"/>
      <c r="C11" s="96" t="s">
        <v>129</v>
      </c>
      <c r="D11" s="131" t="s">
        <v>135</v>
      </c>
      <c r="E11" s="132"/>
      <c r="F11" s="132"/>
      <c r="G11" s="132"/>
      <c r="H11" s="132"/>
      <c r="I11" s="132"/>
      <c r="J11" s="132"/>
      <c r="K11" s="132"/>
      <c r="L11" s="132"/>
      <c r="M11" s="132"/>
    </row>
    <row r="12" spans="2:13" ht="64.5" customHeight="1" x14ac:dyDescent="0.2">
      <c r="B12" s="94"/>
      <c r="C12" s="96" t="s">
        <v>129</v>
      </c>
      <c r="D12" s="131" t="s">
        <v>128</v>
      </c>
      <c r="E12" s="132"/>
      <c r="F12" s="132"/>
      <c r="G12" s="132"/>
      <c r="H12" s="132"/>
      <c r="I12" s="132"/>
      <c r="J12" s="132"/>
      <c r="K12" s="132"/>
      <c r="L12" s="132"/>
      <c r="M12" s="132"/>
    </row>
    <row r="13" spans="2:13" ht="26.25" customHeight="1" x14ac:dyDescent="0.2">
      <c r="B13" s="94"/>
      <c r="C13" s="96" t="s">
        <v>129</v>
      </c>
      <c r="D13" s="131" t="s">
        <v>136</v>
      </c>
      <c r="E13" s="132"/>
      <c r="F13" s="132"/>
      <c r="G13" s="132"/>
      <c r="H13" s="132"/>
      <c r="I13" s="132"/>
      <c r="J13" s="132"/>
      <c r="K13" s="132"/>
      <c r="L13" s="132"/>
      <c r="M13" s="132"/>
    </row>
    <row r="14" spans="2:13" ht="77.25" customHeight="1" x14ac:dyDescent="0.2">
      <c r="B14" s="94"/>
      <c r="C14" s="96" t="s">
        <v>129</v>
      </c>
      <c r="D14" s="131" t="s">
        <v>148</v>
      </c>
      <c r="E14" s="132"/>
      <c r="F14" s="132"/>
      <c r="G14" s="132"/>
      <c r="H14" s="132"/>
      <c r="I14" s="132"/>
      <c r="J14" s="132"/>
      <c r="K14" s="132"/>
      <c r="L14" s="132"/>
      <c r="M14" s="132"/>
    </row>
    <row r="15" spans="2:13" ht="108.6" customHeight="1" x14ac:dyDescent="0.2">
      <c r="B15" s="94"/>
      <c r="C15" s="96" t="s">
        <v>129</v>
      </c>
      <c r="D15" s="131" t="s">
        <v>137</v>
      </c>
      <c r="E15" s="132"/>
      <c r="F15" s="132"/>
      <c r="G15" s="132"/>
      <c r="H15" s="132"/>
      <c r="I15" s="132"/>
      <c r="J15" s="132"/>
      <c r="K15" s="132"/>
      <c r="L15" s="132"/>
      <c r="M15" s="132"/>
    </row>
    <row r="17" spans="2:13" ht="15" x14ac:dyDescent="0.2">
      <c r="B17" s="97" t="s">
        <v>80</v>
      </c>
      <c r="C17" s="97"/>
      <c r="D17" s="98"/>
      <c r="E17" s="98"/>
      <c r="F17" s="98"/>
      <c r="G17" s="98"/>
      <c r="H17" s="99"/>
      <c r="I17" s="98"/>
      <c r="J17" s="98"/>
      <c r="K17" s="98"/>
      <c r="L17" s="98"/>
      <c r="M17" s="98"/>
    </row>
    <row r="18" spans="2:13" ht="40.15" customHeight="1" x14ac:dyDescent="0.2">
      <c r="B18" s="98"/>
      <c r="C18" s="135" t="s">
        <v>147</v>
      </c>
      <c r="D18" s="136"/>
      <c r="E18" s="136"/>
      <c r="F18" s="136"/>
      <c r="G18" s="136"/>
      <c r="H18" s="136"/>
      <c r="I18" s="136"/>
      <c r="J18" s="136"/>
      <c r="K18" s="136"/>
      <c r="L18" s="136"/>
      <c r="M18" s="136"/>
    </row>
    <row r="19" spans="2:13" ht="44.45" customHeight="1" x14ac:dyDescent="0.2">
      <c r="B19" s="98"/>
      <c r="C19" s="135" t="s">
        <v>150</v>
      </c>
      <c r="D19" s="136"/>
      <c r="E19" s="136"/>
      <c r="F19" s="136"/>
      <c r="G19" s="136"/>
      <c r="H19" s="136"/>
      <c r="I19" s="136"/>
      <c r="J19" s="136"/>
      <c r="K19" s="136"/>
      <c r="L19" s="136"/>
      <c r="M19" s="136"/>
    </row>
    <row r="21" spans="2:13" ht="15" customHeight="1" x14ac:dyDescent="0.2">
      <c r="B21" s="100" t="s">
        <v>81</v>
      </c>
      <c r="C21" s="100"/>
      <c r="D21" s="101"/>
      <c r="E21" s="101"/>
      <c r="F21" s="101"/>
      <c r="G21" s="101"/>
      <c r="H21" s="102"/>
      <c r="I21" s="101"/>
      <c r="J21" s="101"/>
      <c r="K21" s="101"/>
      <c r="L21" s="101"/>
      <c r="M21" s="101"/>
    </row>
    <row r="22" spans="2:13" ht="64.5" customHeight="1" x14ac:dyDescent="0.2">
      <c r="B22" s="101"/>
      <c r="C22" s="133" t="s">
        <v>154</v>
      </c>
      <c r="D22" s="134"/>
      <c r="E22" s="134"/>
      <c r="F22" s="134"/>
      <c r="G22" s="134"/>
      <c r="H22" s="134"/>
      <c r="I22" s="134"/>
      <c r="J22" s="134"/>
      <c r="K22" s="134"/>
      <c r="L22" s="134"/>
      <c r="M22" s="134"/>
    </row>
    <row r="24" spans="2:13" x14ac:dyDescent="0.2">
      <c r="B24" s="119" t="s">
        <v>151</v>
      </c>
      <c r="C24" s="114"/>
      <c r="D24" s="114"/>
      <c r="E24" s="114"/>
      <c r="F24" s="114"/>
      <c r="G24" s="114"/>
      <c r="H24" s="120"/>
      <c r="I24" s="114"/>
      <c r="J24" s="114"/>
      <c r="K24" s="126"/>
      <c r="L24" s="126"/>
      <c r="M24" s="126"/>
    </row>
    <row r="25" spans="2:13" x14ac:dyDescent="0.2">
      <c r="B25" s="114"/>
      <c r="C25" s="119" t="s">
        <v>152</v>
      </c>
      <c r="D25" s="114"/>
      <c r="E25" s="114"/>
      <c r="F25" s="114"/>
      <c r="G25" s="114"/>
      <c r="H25" s="120"/>
      <c r="I25" s="114"/>
      <c r="J25" s="114"/>
      <c r="K25" s="126"/>
      <c r="L25" s="126"/>
      <c r="M25" s="126"/>
    </row>
    <row r="26" spans="2:13" x14ac:dyDescent="0.2">
      <c r="B26" s="114"/>
      <c r="C26" s="119" t="s">
        <v>155</v>
      </c>
      <c r="D26" s="114"/>
      <c r="E26" s="114"/>
      <c r="F26" s="114"/>
      <c r="G26" s="114"/>
      <c r="H26" s="120"/>
      <c r="I26" s="114"/>
      <c r="J26" s="114"/>
      <c r="K26" s="126"/>
      <c r="L26" s="126"/>
      <c r="M26" s="126"/>
    </row>
    <row r="27" spans="2:13" x14ac:dyDescent="0.2">
      <c r="B27" s="114"/>
      <c r="C27" s="119" t="s">
        <v>153</v>
      </c>
      <c r="D27" s="114"/>
      <c r="E27" s="114"/>
      <c r="F27" s="114"/>
      <c r="G27" s="114"/>
      <c r="H27" s="120"/>
      <c r="I27" s="114"/>
      <c r="J27" s="114"/>
      <c r="K27" s="126"/>
      <c r="L27" s="126"/>
      <c r="M27" s="126"/>
    </row>
    <row r="28" spans="2:13" x14ac:dyDescent="0.2">
      <c r="B28" s="114"/>
      <c r="C28" s="115" t="s">
        <v>129</v>
      </c>
      <c r="D28" s="118" t="s">
        <v>160</v>
      </c>
      <c r="E28" s="116"/>
      <c r="F28" s="117"/>
      <c r="G28" s="117"/>
      <c r="H28" s="120"/>
      <c r="I28" s="114"/>
      <c r="J28" s="114"/>
      <c r="K28" s="126"/>
      <c r="L28" s="126"/>
      <c r="M28" s="126"/>
    </row>
    <row r="29" spans="2:13" x14ac:dyDescent="0.2">
      <c r="B29" s="114"/>
      <c r="C29" s="115" t="s">
        <v>129</v>
      </c>
      <c r="D29" s="118" t="s">
        <v>156</v>
      </c>
      <c r="E29" s="116"/>
      <c r="F29" s="117"/>
      <c r="G29" s="117"/>
      <c r="H29" s="120"/>
      <c r="I29" s="114"/>
      <c r="J29" s="114"/>
      <c r="K29" s="126"/>
      <c r="L29" s="126"/>
      <c r="M29" s="126"/>
    </row>
    <row r="30" spans="2:13" x14ac:dyDescent="0.2">
      <c r="B30" s="114"/>
      <c r="C30" s="115" t="s">
        <v>129</v>
      </c>
      <c r="D30" s="118" t="s">
        <v>161</v>
      </c>
      <c r="E30" s="116"/>
      <c r="F30" s="117"/>
      <c r="G30" s="117"/>
      <c r="H30" s="120"/>
      <c r="I30" s="114"/>
      <c r="J30" s="114"/>
      <c r="K30" s="126"/>
      <c r="L30" s="126"/>
      <c r="M30" s="126"/>
    </row>
  </sheetData>
  <sheetProtection formatCells="0" formatColumns="0" formatRows="0"/>
  <mergeCells count="13">
    <mergeCell ref="D15:M15"/>
    <mergeCell ref="C22:M22"/>
    <mergeCell ref="C19:M19"/>
    <mergeCell ref="C18:M18"/>
    <mergeCell ref="C4:M4"/>
    <mergeCell ref="D8:M8"/>
    <mergeCell ref="C7:M7"/>
    <mergeCell ref="D9:M9"/>
    <mergeCell ref="D10:M10"/>
    <mergeCell ref="D11:M11"/>
    <mergeCell ref="D13:M13"/>
    <mergeCell ref="D12:M12"/>
    <mergeCell ref="D14:M14"/>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7175" r:id="rId4">
          <objectPr defaultSize="0" autoPict="0" r:id="rId5">
            <anchor moveWithCells="1">
              <from>
                <xdr:col>10</xdr:col>
                <xdr:colOff>295275</xdr:colOff>
                <xdr:row>23</xdr:row>
                <xdr:rowOff>19050</xdr:rowOff>
              </from>
              <to>
                <xdr:col>12</xdr:col>
                <xdr:colOff>228600</xdr:colOff>
                <xdr:row>29</xdr:row>
                <xdr:rowOff>152400</xdr:rowOff>
              </to>
            </anchor>
          </objectPr>
        </oleObject>
      </mc:Choice>
      <mc:Fallback>
        <oleObject progId="AcroExch.Document.7" shapeId="717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7"/>
  <sheetViews>
    <sheetView zoomScale="115" zoomScaleNormal="115" workbookViewId="0"/>
  </sheetViews>
  <sheetFormatPr defaultColWidth="9.140625" defaultRowHeight="12.75" x14ac:dyDescent="0.2"/>
  <cols>
    <col min="1" max="1" width="3.140625" style="60" customWidth="1"/>
    <col min="2" max="2" width="2.85546875" style="66" customWidth="1"/>
    <col min="3" max="3" width="23" style="60" customWidth="1"/>
    <col min="4" max="7" width="9.5703125" style="60" customWidth="1"/>
    <col min="8" max="8" width="9.140625" style="60"/>
    <col min="9" max="9" width="3" style="60" customWidth="1"/>
    <col min="10" max="10" width="3.28515625" style="60" customWidth="1"/>
    <col min="11" max="11" width="21.85546875" style="60" customWidth="1"/>
    <col min="12" max="12" width="11.42578125" style="60" bestFit="1" customWidth="1"/>
    <col min="13" max="14" width="9.140625" style="60"/>
    <col min="15" max="15" width="16" style="60" customWidth="1"/>
    <col min="16" max="20" width="9.140625" style="60"/>
    <col min="21" max="21" width="8.42578125" style="60" customWidth="1"/>
    <col min="22" max="16384" width="9.140625" style="60"/>
  </cols>
  <sheetData>
    <row r="2" spans="2:15" ht="18" customHeight="1" x14ac:dyDescent="0.25">
      <c r="B2" s="153" t="s">
        <v>83</v>
      </c>
      <c r="C2" s="154"/>
      <c r="D2" s="154"/>
      <c r="E2" s="154"/>
      <c r="F2" s="154"/>
      <c r="G2" s="154"/>
      <c r="H2" s="57"/>
      <c r="I2" s="155" t="s">
        <v>84</v>
      </c>
      <c r="J2" s="156"/>
      <c r="K2" s="156"/>
      <c r="L2" s="156"/>
      <c r="M2" s="156"/>
      <c r="N2" s="156"/>
      <c r="O2" s="156"/>
    </row>
    <row r="3" spans="2:15" x14ac:dyDescent="0.2">
      <c r="B3" s="58"/>
      <c r="C3" s="59"/>
      <c r="D3" s="59"/>
      <c r="E3" s="59"/>
      <c r="F3" s="59"/>
      <c r="G3" s="59"/>
      <c r="I3" s="61"/>
      <c r="J3" s="61"/>
      <c r="K3" s="61"/>
      <c r="L3" s="61"/>
      <c r="M3" s="61"/>
      <c r="N3" s="61"/>
      <c r="O3" s="61"/>
    </row>
    <row r="4" spans="2:15" x14ac:dyDescent="0.2">
      <c r="B4" s="62" t="s">
        <v>58</v>
      </c>
      <c r="C4" s="59"/>
      <c r="D4" s="59"/>
      <c r="E4" s="59"/>
      <c r="F4" s="59"/>
      <c r="G4" s="59"/>
      <c r="I4" s="63" t="s">
        <v>126</v>
      </c>
      <c r="J4" s="61"/>
      <c r="K4" s="61"/>
      <c r="L4" s="61"/>
      <c r="M4" s="61"/>
      <c r="N4" s="61"/>
      <c r="O4" s="61"/>
    </row>
    <row r="5" spans="2:15" x14ac:dyDescent="0.2">
      <c r="B5" s="58"/>
      <c r="C5" s="59"/>
      <c r="D5" s="59"/>
      <c r="E5" s="59"/>
      <c r="F5" s="59"/>
      <c r="G5" s="59"/>
      <c r="I5" s="64"/>
      <c r="J5" s="61"/>
      <c r="K5" s="61"/>
      <c r="L5" s="61"/>
      <c r="M5" s="61"/>
      <c r="N5" s="61"/>
      <c r="O5" s="61"/>
    </row>
    <row r="6" spans="2:15" x14ac:dyDescent="0.2">
      <c r="B6" s="58"/>
      <c r="C6" s="59"/>
      <c r="D6" s="59"/>
      <c r="E6" s="59"/>
      <c r="F6" s="59"/>
      <c r="G6" s="59"/>
      <c r="I6" s="61"/>
      <c r="J6" s="65" t="s">
        <v>63</v>
      </c>
      <c r="K6" s="61"/>
      <c r="L6" s="61"/>
      <c r="M6" s="61"/>
      <c r="N6" s="61"/>
      <c r="O6" s="61"/>
    </row>
    <row r="7" spans="2:15" x14ac:dyDescent="0.2">
      <c r="B7" s="58"/>
      <c r="C7" s="59"/>
      <c r="D7" s="59"/>
      <c r="E7" s="59"/>
      <c r="F7" s="59"/>
      <c r="G7" s="59"/>
      <c r="I7" s="61"/>
      <c r="J7" s="61"/>
      <c r="K7" s="61"/>
      <c r="L7" s="61"/>
      <c r="M7" s="61"/>
      <c r="N7" s="61"/>
      <c r="O7" s="61"/>
    </row>
    <row r="8" spans="2:15" ht="12.75" customHeight="1" x14ac:dyDescent="0.2">
      <c r="B8" s="58"/>
      <c r="C8" s="173" t="s">
        <v>2</v>
      </c>
      <c r="D8" s="139" t="s">
        <v>57</v>
      </c>
      <c r="E8" s="140"/>
      <c r="F8" s="140"/>
      <c r="G8" s="140"/>
      <c r="I8" s="61"/>
      <c r="J8" s="61"/>
      <c r="K8" s="159" t="s">
        <v>2</v>
      </c>
      <c r="L8" s="157" t="s">
        <v>57</v>
      </c>
      <c r="M8" s="158"/>
      <c r="N8" s="158"/>
      <c r="O8" s="158"/>
    </row>
    <row r="9" spans="2:15" s="66" customFormat="1" ht="24.75" customHeight="1" x14ac:dyDescent="0.2">
      <c r="B9" s="58"/>
      <c r="C9" s="174"/>
      <c r="D9" s="141" t="s">
        <v>45</v>
      </c>
      <c r="E9" s="141" t="s">
        <v>56</v>
      </c>
      <c r="F9" s="141" t="s">
        <v>46</v>
      </c>
      <c r="G9" s="141" t="s">
        <v>47</v>
      </c>
      <c r="I9" s="67"/>
      <c r="J9" s="67"/>
      <c r="K9" s="160"/>
      <c r="L9" s="68" t="s">
        <v>14</v>
      </c>
      <c r="M9" s="68" t="s">
        <v>50</v>
      </c>
      <c r="N9" s="68" t="s">
        <v>15</v>
      </c>
      <c r="O9" s="68" t="s">
        <v>53</v>
      </c>
    </row>
    <row r="10" spans="2:15" ht="24" customHeight="1" x14ac:dyDescent="0.2">
      <c r="B10" s="58"/>
      <c r="C10" s="142"/>
      <c r="D10" s="142"/>
      <c r="E10" s="142"/>
      <c r="F10" s="142"/>
      <c r="G10" s="142"/>
      <c r="I10" s="67"/>
      <c r="J10" s="67"/>
      <c r="K10" s="160"/>
      <c r="L10" s="161" t="s">
        <v>67</v>
      </c>
      <c r="M10" s="162"/>
      <c r="N10" s="163"/>
      <c r="O10" s="103" t="s">
        <v>68</v>
      </c>
    </row>
    <row r="11" spans="2:15" s="66" customFormat="1" ht="15" customHeight="1" x14ac:dyDescent="0.2">
      <c r="B11" s="58"/>
      <c r="C11" s="69" t="s">
        <v>4</v>
      </c>
      <c r="D11" s="70">
        <f>+SUM(CALCULATIONS!F24:H26)/1000000</f>
        <v>32.513916753428802</v>
      </c>
      <c r="E11" s="70">
        <f>+SUM(CALCULATIONS!F50:H52)/1000000</f>
        <v>13.951411687758533</v>
      </c>
      <c r="F11" s="70">
        <f>+SUM(CALCULATIONS!F37:H39)/1000000</f>
        <v>7.2023119932708477</v>
      </c>
      <c r="G11" s="71">
        <f>+SUM(CALCULATIONS!F63:H65)</f>
        <v>274.05670390870927</v>
      </c>
      <c r="I11" s="67"/>
      <c r="J11" s="67"/>
      <c r="K11" s="72" t="s">
        <v>4</v>
      </c>
      <c r="L11" s="73">
        <f>+D11/SUM(D35:G35)</f>
        <v>0.46736753267672304</v>
      </c>
      <c r="M11" s="73">
        <f>+E11/SUM(D35:G35)</f>
        <v>0.2005429523398555</v>
      </c>
      <c r="N11" s="73">
        <f>+F11/SUM(D35:G35)</f>
        <v>0.10352880003323461</v>
      </c>
      <c r="O11" s="74">
        <f>+G11/SUM(D35:G35)</f>
        <v>3.9393963665057758</v>
      </c>
    </row>
    <row r="12" spans="2:15" ht="15" customHeight="1" x14ac:dyDescent="0.2">
      <c r="B12" s="58"/>
      <c r="C12" s="69" t="s">
        <v>3</v>
      </c>
      <c r="D12" s="70">
        <f>+SUM(CALCULATIONS!BJ24:BL26)/1000000</f>
        <v>7.7675599295435402</v>
      </c>
      <c r="E12" s="70">
        <f>+SUM(CALCULATIONS!BJ50:BL52)/1000000</f>
        <v>4.2110078604160153</v>
      </c>
      <c r="F12" s="70">
        <f>+SUM(CALCULATIONS!BJ37:BL39)/1000000</f>
        <v>1.7270477328852929</v>
      </c>
      <c r="G12" s="71">
        <f>+SUM(CALCULATIONS!BJ63:BL65)</f>
        <v>46.011797484092007</v>
      </c>
      <c r="I12" s="61"/>
      <c r="J12" s="61"/>
      <c r="K12" s="75" t="s">
        <v>21</v>
      </c>
      <c r="L12" s="73">
        <f>+D12/SUM(D36:G36)</f>
        <v>0.54894861256861638</v>
      </c>
      <c r="M12" s="73">
        <f>+E12/SUM(D36:G36)</f>
        <v>0.29760014000004659</v>
      </c>
      <c r="N12" s="73">
        <f>+F12/SUM(D36:G36)</f>
        <v>0.12205383227250731</v>
      </c>
      <c r="O12" s="74">
        <f>+G12/SUM(D36:G36)</f>
        <v>3.2517434844129682</v>
      </c>
    </row>
    <row r="13" spans="2:15" ht="15" customHeight="1" x14ac:dyDescent="0.2">
      <c r="B13" s="58"/>
      <c r="C13" s="69" t="s">
        <v>44</v>
      </c>
      <c r="D13" s="70">
        <f>+SUM(CALCULATIONS!BQ24:BS26)/1000000</f>
        <v>40.28147668297234</v>
      </c>
      <c r="E13" s="70">
        <f>+SUM(CALCULATIONS!BQ50:BS52)/1000000</f>
        <v>18.162419548174547</v>
      </c>
      <c r="F13" s="70">
        <f>+SUM(CALCULATIONS!BQ37:BS39)/1000000</f>
        <v>8.9293597261561413</v>
      </c>
      <c r="G13" s="71">
        <f>+SUM(CALCULATIONS!BQ63:BS65)</f>
        <v>320.06850139280124</v>
      </c>
      <c r="I13" s="61"/>
      <c r="J13" s="61"/>
      <c r="K13" s="75" t="s">
        <v>44</v>
      </c>
      <c r="L13" s="73">
        <f>+D13/SUM(D37:G37)</f>
        <v>0.48115622550927328</v>
      </c>
      <c r="M13" s="73">
        <f>+E13/SUM(D37:G37)</f>
        <v>0.21694739010423647</v>
      </c>
      <c r="N13" s="73">
        <f>+F13/SUM(D37:G37)</f>
        <v>0.10665986889869841</v>
      </c>
      <c r="O13" s="74">
        <f>+G13/SUM(D37:G37)</f>
        <v>3.823170467324736</v>
      </c>
    </row>
    <row r="14" spans="2:15" s="57" customFormat="1" ht="12" customHeight="1" x14ac:dyDescent="0.2">
      <c r="B14" s="76"/>
      <c r="C14" s="170" t="s">
        <v>71</v>
      </c>
      <c r="D14" s="171"/>
      <c r="E14" s="171"/>
      <c r="F14" s="171"/>
      <c r="G14" s="172"/>
      <c r="I14" s="61"/>
      <c r="J14" s="61"/>
      <c r="K14" s="77" t="s">
        <v>75</v>
      </c>
      <c r="L14" s="78"/>
      <c r="M14" s="78"/>
      <c r="N14" s="78"/>
      <c r="O14" s="79"/>
    </row>
    <row r="15" spans="2:15" s="57" customFormat="1" ht="57" customHeight="1" x14ac:dyDescent="0.2">
      <c r="B15" s="76"/>
      <c r="C15" s="167" t="s">
        <v>94</v>
      </c>
      <c r="D15" s="168"/>
      <c r="E15" s="168"/>
      <c r="F15" s="168"/>
      <c r="G15" s="169"/>
      <c r="I15" s="61"/>
      <c r="J15" s="61"/>
      <c r="K15" s="180" t="s">
        <v>120</v>
      </c>
      <c r="L15" s="181"/>
      <c r="M15" s="181"/>
      <c r="N15" s="181"/>
      <c r="O15" s="182"/>
    </row>
    <row r="16" spans="2:15" s="57" customFormat="1" ht="25.5" customHeight="1" x14ac:dyDescent="0.2">
      <c r="B16" s="76"/>
      <c r="C16" s="80"/>
      <c r="D16" s="81"/>
      <c r="E16" s="81"/>
      <c r="F16" s="81"/>
      <c r="G16" s="82"/>
      <c r="I16" s="61"/>
      <c r="J16" s="61"/>
      <c r="K16" s="164" t="s">
        <v>76</v>
      </c>
      <c r="L16" s="165"/>
      <c r="M16" s="165"/>
      <c r="N16" s="165"/>
      <c r="O16" s="166"/>
    </row>
    <row r="17" spans="2:15" s="57" customFormat="1" x14ac:dyDescent="0.2">
      <c r="B17" s="76"/>
      <c r="C17" s="83"/>
      <c r="D17" s="84"/>
      <c r="E17" s="84"/>
      <c r="F17" s="84"/>
      <c r="G17" s="85"/>
      <c r="I17" s="61"/>
      <c r="J17" s="61"/>
      <c r="K17" s="61"/>
      <c r="L17" s="61"/>
      <c r="M17" s="61"/>
      <c r="N17" s="61"/>
      <c r="O17" s="61"/>
    </row>
    <row r="18" spans="2:15" s="57" customFormat="1" x14ac:dyDescent="0.2">
      <c r="B18" s="62" t="s">
        <v>59</v>
      </c>
      <c r="C18" s="83"/>
      <c r="D18" s="84"/>
      <c r="E18" s="84"/>
      <c r="F18" s="84"/>
      <c r="G18" s="85"/>
      <c r="I18" s="61"/>
      <c r="J18" s="65" t="s">
        <v>64</v>
      </c>
      <c r="K18" s="61"/>
      <c r="L18" s="61"/>
      <c r="M18" s="61"/>
      <c r="N18" s="61"/>
      <c r="O18" s="61"/>
    </row>
    <row r="19" spans="2:15" s="57" customFormat="1" x14ac:dyDescent="0.2">
      <c r="B19" s="76"/>
      <c r="C19" s="83"/>
      <c r="D19" s="84"/>
      <c r="E19" s="84"/>
      <c r="F19" s="84"/>
      <c r="G19" s="85"/>
      <c r="I19" s="61"/>
      <c r="J19" s="61"/>
      <c r="K19" s="61"/>
      <c r="L19" s="61"/>
      <c r="M19" s="61"/>
      <c r="N19" s="61"/>
      <c r="O19" s="61"/>
    </row>
    <row r="20" spans="2:15" s="57" customFormat="1" ht="12.75" customHeight="1" x14ac:dyDescent="0.2">
      <c r="B20" s="76"/>
      <c r="C20" s="173" t="s">
        <v>2</v>
      </c>
      <c r="D20" s="139" t="s">
        <v>57</v>
      </c>
      <c r="E20" s="140"/>
      <c r="F20" s="140"/>
      <c r="G20" s="140"/>
      <c r="I20" s="61"/>
      <c r="J20" s="61"/>
      <c r="K20" s="159" t="s">
        <v>2</v>
      </c>
      <c r="L20" s="157" t="s">
        <v>57</v>
      </c>
      <c r="M20" s="158"/>
      <c r="N20" s="158"/>
      <c r="O20" s="158"/>
    </row>
    <row r="21" spans="2:15" s="57" customFormat="1" ht="25.5" x14ac:dyDescent="0.2">
      <c r="B21" s="76"/>
      <c r="C21" s="174"/>
      <c r="D21" s="141" t="s">
        <v>45</v>
      </c>
      <c r="E21" s="141" t="s">
        <v>56</v>
      </c>
      <c r="F21" s="141" t="s">
        <v>46</v>
      </c>
      <c r="G21" s="141" t="s">
        <v>47</v>
      </c>
      <c r="I21" s="61"/>
      <c r="J21" s="61"/>
      <c r="K21" s="160"/>
      <c r="L21" s="68" t="s">
        <v>14</v>
      </c>
      <c r="M21" s="68" t="s">
        <v>50</v>
      </c>
      <c r="N21" s="68" t="s">
        <v>15</v>
      </c>
      <c r="O21" s="68" t="s">
        <v>53</v>
      </c>
    </row>
    <row r="22" spans="2:15" s="57" customFormat="1" ht="24.75" customHeight="1" x14ac:dyDescent="0.2">
      <c r="B22" s="76"/>
      <c r="C22" s="142"/>
      <c r="D22" s="142"/>
      <c r="E22" s="142"/>
      <c r="F22" s="142"/>
      <c r="G22" s="142"/>
      <c r="I22" s="61"/>
      <c r="J22" s="61"/>
      <c r="K22" s="160"/>
      <c r="L22" s="161" t="s">
        <v>67</v>
      </c>
      <c r="M22" s="162"/>
      <c r="N22" s="163"/>
      <c r="O22" s="103" t="s">
        <v>68</v>
      </c>
    </row>
    <row r="23" spans="2:15" s="66" customFormat="1" ht="15" customHeight="1" x14ac:dyDescent="0.2">
      <c r="B23" s="58"/>
      <c r="C23" s="69" t="s">
        <v>4</v>
      </c>
      <c r="D23" s="70">
        <f>+SUM(CALCULATIONS!F27:H29)/1000000</f>
        <v>116.82030837272134</v>
      </c>
      <c r="E23" s="70">
        <f>+SUM(CALCULATIONS!F53:H55)/1000000</f>
        <v>53.182104154673347</v>
      </c>
      <c r="F23" s="70">
        <f>+SUM(CALCULATIONS!F40:H42)/1000000</f>
        <v>25.539180933236704</v>
      </c>
      <c r="G23" s="71">
        <f>+SUM(CALCULATIONS!F66:H68)</f>
        <v>947.8861681403705</v>
      </c>
      <c r="I23" s="67"/>
      <c r="J23" s="67"/>
      <c r="K23" s="72" t="s">
        <v>4</v>
      </c>
      <c r="L23" s="73">
        <f>+D23/SUM(D35:G35)</f>
        <v>1.6792199999999997</v>
      </c>
      <c r="M23" s="73">
        <f>+E23/SUM(D35:G35)</f>
        <v>0.76446000000000003</v>
      </c>
      <c r="N23" s="73">
        <f>+F23/SUM(D35:G35)</f>
        <v>0.36710999999999999</v>
      </c>
      <c r="O23" s="74">
        <f>+G23/SUM(D35:G35)</f>
        <v>13.62528</v>
      </c>
    </row>
    <row r="24" spans="2:15" ht="15" customHeight="1" x14ac:dyDescent="0.2">
      <c r="B24" s="58"/>
      <c r="C24" s="69" t="s">
        <v>3</v>
      </c>
      <c r="D24" s="70">
        <f>+SUM(CALCULATIONS!BJ27:BL29)/1000000</f>
        <v>8.2422716876155544</v>
      </c>
      <c r="E24" s="70">
        <f>+SUM(CALCULATIONS!BJ53:BL55)/1000000</f>
        <v>4.4754081126596645</v>
      </c>
      <c r="F24" s="70">
        <f>+SUM(CALCULATIONS!BJ40:BL42)/1000000</f>
        <v>1.8306382729039379</v>
      </c>
      <c r="G24" s="71">
        <f>+SUM(CALCULATIONS!BJ66:BL68)</f>
        <v>48.84002129402176</v>
      </c>
      <c r="I24" s="61"/>
      <c r="J24" s="61"/>
      <c r="K24" s="75" t="s">
        <v>21</v>
      </c>
      <c r="L24" s="73">
        <f>+D24/SUM(D36:G36)</f>
        <v>0.58249741854209725</v>
      </c>
      <c r="M24" s="73">
        <f>+E24/SUM(D36:G36)</f>
        <v>0.31628582159741697</v>
      </c>
      <c r="N24" s="73">
        <f>+F24/SUM(D36:G36)</f>
        <v>0.12937477781194012</v>
      </c>
      <c r="O24" s="74">
        <f>+G24/SUM(D36:G36)</f>
        <v>3.4516195781382857</v>
      </c>
    </row>
    <row r="25" spans="2:15" ht="15" customHeight="1" x14ac:dyDescent="0.2">
      <c r="B25" s="58"/>
      <c r="C25" s="69" t="s">
        <v>44</v>
      </c>
      <c r="D25" s="70">
        <f>+SUM(CALCULATIONS!BQ27:BS29)/1000000</f>
        <v>125.0625800603369</v>
      </c>
      <c r="E25" s="70">
        <f>+SUM(CALCULATIONS!BQ53:BS55)/1000000</f>
        <v>57.657512267333011</v>
      </c>
      <c r="F25" s="70">
        <f>+SUM(CALCULATIONS!BQ40:BS42)/1000000</f>
        <v>27.36981920614064</v>
      </c>
      <c r="G25" s="71">
        <f>+SUM(CALCULATIONS!BQ66:BS68)</f>
        <v>996.72618943439238</v>
      </c>
      <c r="I25" s="61"/>
      <c r="J25" s="61"/>
      <c r="K25" s="75" t="s">
        <v>44</v>
      </c>
      <c r="L25" s="73">
        <f>+D25/SUM(D37:G37)</f>
        <v>1.4938538487026181</v>
      </c>
      <c r="M25" s="73">
        <f>+E25/SUM(D37:G37)</f>
        <v>0.68871037656203149</v>
      </c>
      <c r="N25" s="73">
        <f>+F25/SUM(D37:G37)</f>
        <v>0.32692840448087818</v>
      </c>
      <c r="O25" s="74">
        <f>+G25/SUM(D37:G37)</f>
        <v>11.905745535322446</v>
      </c>
    </row>
    <row r="26" spans="2:15" ht="12" customHeight="1" x14ac:dyDescent="0.2">
      <c r="B26" s="58"/>
      <c r="C26" s="170" t="s">
        <v>71</v>
      </c>
      <c r="D26" s="171"/>
      <c r="E26" s="171"/>
      <c r="F26" s="171"/>
      <c r="G26" s="172"/>
      <c r="I26" s="61"/>
      <c r="J26" s="61"/>
      <c r="K26" s="77" t="s">
        <v>75</v>
      </c>
      <c r="L26" s="78"/>
      <c r="M26" s="78"/>
      <c r="N26" s="78"/>
      <c r="O26" s="79"/>
    </row>
    <row r="27" spans="2:15" ht="57" customHeight="1" x14ac:dyDescent="0.2">
      <c r="B27" s="58"/>
      <c r="C27" s="167" t="s">
        <v>95</v>
      </c>
      <c r="D27" s="168"/>
      <c r="E27" s="168"/>
      <c r="F27" s="168"/>
      <c r="G27" s="169"/>
      <c r="I27" s="61"/>
      <c r="J27" s="61"/>
      <c r="K27" s="177" t="s">
        <v>121</v>
      </c>
      <c r="L27" s="178"/>
      <c r="M27" s="178"/>
      <c r="N27" s="178"/>
      <c r="O27" s="179"/>
    </row>
    <row r="28" spans="2:15" ht="25.5" customHeight="1" x14ac:dyDescent="0.2">
      <c r="B28" s="58"/>
      <c r="C28" s="80"/>
      <c r="D28" s="81"/>
      <c r="E28" s="81"/>
      <c r="F28" s="81"/>
      <c r="G28" s="82"/>
      <c r="I28" s="61"/>
      <c r="J28" s="61"/>
      <c r="K28" s="164" t="s">
        <v>77</v>
      </c>
      <c r="L28" s="165"/>
      <c r="M28" s="165"/>
      <c r="N28" s="165"/>
      <c r="O28" s="166"/>
    </row>
    <row r="29" spans="2:15" x14ac:dyDescent="0.2">
      <c r="B29" s="58"/>
      <c r="C29" s="59"/>
      <c r="D29" s="59"/>
      <c r="E29" s="59"/>
      <c r="F29" s="59"/>
      <c r="G29" s="59"/>
      <c r="I29" s="61"/>
      <c r="J29" s="61"/>
      <c r="K29" s="183"/>
      <c r="L29" s="183"/>
      <c r="M29" s="183"/>
      <c r="N29" s="183"/>
      <c r="O29" s="183"/>
    </row>
    <row r="30" spans="2:15" x14ac:dyDescent="0.2">
      <c r="B30" s="62" t="s">
        <v>61</v>
      </c>
      <c r="C30" s="59"/>
      <c r="D30" s="59"/>
      <c r="E30" s="59"/>
      <c r="F30" s="59"/>
      <c r="G30" s="59"/>
      <c r="I30" s="63" t="s">
        <v>78</v>
      </c>
      <c r="J30" s="61"/>
      <c r="K30" s="61"/>
      <c r="L30" s="61"/>
      <c r="M30" s="61"/>
      <c r="N30" s="61"/>
      <c r="O30" s="61"/>
    </row>
    <row r="31" spans="2:15" x14ac:dyDescent="0.2">
      <c r="B31" s="58"/>
      <c r="C31" s="59"/>
      <c r="D31" s="59"/>
      <c r="E31" s="59"/>
      <c r="F31" s="59"/>
      <c r="G31" s="59"/>
      <c r="I31" s="61"/>
      <c r="J31" s="61"/>
      <c r="K31" s="61"/>
      <c r="L31" s="61"/>
      <c r="M31" s="61"/>
      <c r="N31" s="61"/>
      <c r="O31" s="61"/>
    </row>
    <row r="32" spans="2:15" x14ac:dyDescent="0.2">
      <c r="B32" s="58"/>
      <c r="C32" s="86" t="s">
        <v>1</v>
      </c>
      <c r="D32" s="147" t="s">
        <v>22</v>
      </c>
      <c r="E32" s="140"/>
      <c r="F32" s="139" t="s">
        <v>23</v>
      </c>
      <c r="G32" s="140"/>
      <c r="I32" s="61"/>
      <c r="J32" s="61"/>
      <c r="K32" s="159" t="s">
        <v>26</v>
      </c>
      <c r="L32" s="157" t="s">
        <v>57</v>
      </c>
      <c r="M32" s="158"/>
      <c r="N32" s="158"/>
      <c r="O32" s="158"/>
    </row>
    <row r="33" spans="2:15" ht="25.5" x14ac:dyDescent="0.2">
      <c r="B33" s="58"/>
      <c r="C33" s="148" t="s">
        <v>60</v>
      </c>
      <c r="D33" s="150" t="s">
        <v>23</v>
      </c>
      <c r="E33" s="141" t="s">
        <v>22</v>
      </c>
      <c r="F33" s="141" t="s">
        <v>23</v>
      </c>
      <c r="G33" s="141" t="s">
        <v>22</v>
      </c>
      <c r="I33" s="61"/>
      <c r="J33" s="61"/>
      <c r="K33" s="160"/>
      <c r="L33" s="68" t="s">
        <v>14</v>
      </c>
      <c r="M33" s="68" t="s">
        <v>50</v>
      </c>
      <c r="N33" s="68" t="s">
        <v>15</v>
      </c>
      <c r="O33" s="68" t="s">
        <v>53</v>
      </c>
    </row>
    <row r="34" spans="2:15" ht="39.75" customHeight="1" x14ac:dyDescent="0.2">
      <c r="B34" s="58"/>
      <c r="C34" s="149"/>
      <c r="D34" s="151"/>
      <c r="E34" s="152"/>
      <c r="F34" s="152"/>
      <c r="G34" s="152"/>
      <c r="I34" s="61"/>
      <c r="J34" s="61"/>
      <c r="K34" s="160"/>
      <c r="L34" s="161" t="s">
        <v>69</v>
      </c>
      <c r="M34" s="162"/>
      <c r="N34" s="163"/>
      <c r="O34" s="103" t="s">
        <v>70</v>
      </c>
    </row>
    <row r="35" spans="2:15" ht="15" customHeight="1" x14ac:dyDescent="0.2">
      <c r="B35" s="58"/>
      <c r="C35" s="87" t="s">
        <v>4</v>
      </c>
      <c r="D35" s="88">
        <f>+SUM(CALCULATIONS!F9:G10)/1000000</f>
        <v>20.160554376800523</v>
      </c>
      <c r="E35" s="70">
        <f>+SUM(CALCULATIONS!F11:G11)/1000000</f>
        <v>2.2400615974222804</v>
      </c>
      <c r="F35" s="70">
        <f>+SUM(CALCULATIONS!H9:H10)/1000000</f>
        <v>42.450823248197523</v>
      </c>
      <c r="G35" s="70">
        <f>+SUM(CALCULATIONS!H11)/1000000</f>
        <v>4.7167581386886148</v>
      </c>
      <c r="H35" s="89"/>
      <c r="I35" s="61"/>
      <c r="J35" s="61"/>
      <c r="K35" s="75" t="s">
        <v>65</v>
      </c>
      <c r="L35" s="73">
        <f>+D13/SUM(F37:G37)</f>
        <v>0.8486599598650113</v>
      </c>
      <c r="M35" s="73">
        <f>+E13/SUM(F37:G37)</f>
        <v>0.38265027784646605</v>
      </c>
      <c r="N35" s="73">
        <f>+F13/SUM(F37:G37)</f>
        <v>0.18812592513578988</v>
      </c>
      <c r="O35" s="74">
        <f>+G13/SUM(F37:G37)</f>
        <v>6.7432811285414305</v>
      </c>
    </row>
    <row r="36" spans="2:15" ht="15" customHeight="1" x14ac:dyDescent="0.2">
      <c r="B36" s="58"/>
      <c r="C36" s="87" t="s">
        <v>3</v>
      </c>
      <c r="D36" s="88">
        <f>+SUM(CALCULATIONS!BJ9:BK10)/1000000</f>
        <v>4.4115338309258698</v>
      </c>
      <c r="E36" s="70">
        <f>+SUM(CALCULATIONS!BJ11:BK11)/1000000</f>
        <v>9.4411312303194528</v>
      </c>
      <c r="F36" s="70">
        <f>+SUM(CALCULATIONS!BL9:BL10)/1000000</f>
        <v>0.21947621942560455</v>
      </c>
      <c r="G36" s="70">
        <f>+SUM(CALCULATIONS!BL11)/1000000</f>
        <v>7.7744066880846632E-2</v>
      </c>
      <c r="H36" s="89"/>
      <c r="I36" s="61"/>
      <c r="J36" s="61"/>
      <c r="K36" s="75" t="s">
        <v>66</v>
      </c>
      <c r="L36" s="73">
        <f>+D25/SUM(F37:G37)</f>
        <v>2.6348488912146957</v>
      </c>
      <c r="M36" s="73">
        <f>+E25/SUM(F37:G37)</f>
        <v>1.2147425088662516</v>
      </c>
      <c r="N36" s="73">
        <f>+F25/SUM(F37:G37)</f>
        <v>0.57663401597227593</v>
      </c>
      <c r="O36" s="74">
        <f>+G25/SUM(F37:G37)</f>
        <v>20.999270075899812</v>
      </c>
    </row>
    <row r="37" spans="2:15" ht="15" customHeight="1" x14ac:dyDescent="0.2">
      <c r="B37" s="58"/>
      <c r="C37" s="87" t="s">
        <v>44</v>
      </c>
      <c r="D37" s="88">
        <f>+D35+D36</f>
        <v>24.572088207726392</v>
      </c>
      <c r="E37" s="70">
        <f t="shared" ref="E37:G37" si="0">+E35+E36</f>
        <v>11.681192827741732</v>
      </c>
      <c r="F37" s="70">
        <f t="shared" si="0"/>
        <v>42.670299467623124</v>
      </c>
      <c r="G37" s="70">
        <f t="shared" si="0"/>
        <v>4.7945022055694615</v>
      </c>
      <c r="H37" s="89"/>
      <c r="I37" s="61"/>
      <c r="J37" s="61"/>
      <c r="K37" s="77" t="s">
        <v>97</v>
      </c>
      <c r="L37" s="78"/>
      <c r="M37" s="78"/>
      <c r="N37" s="78"/>
      <c r="O37" s="79"/>
    </row>
    <row r="38" spans="2:15" ht="69.75" customHeight="1" x14ac:dyDescent="0.2">
      <c r="B38" s="58"/>
      <c r="C38" s="143" t="s">
        <v>96</v>
      </c>
      <c r="D38" s="144"/>
      <c r="E38" s="144"/>
      <c r="F38" s="144"/>
      <c r="G38" s="144"/>
      <c r="I38" s="61"/>
      <c r="J38" s="61"/>
      <c r="K38" s="164" t="s">
        <v>122</v>
      </c>
      <c r="L38" s="175"/>
      <c r="M38" s="175"/>
      <c r="N38" s="175"/>
      <c r="O38" s="176"/>
    </row>
    <row r="41" spans="2:15" x14ac:dyDescent="0.2">
      <c r="B41" s="111" t="s">
        <v>62</v>
      </c>
      <c r="D41" s="89"/>
    </row>
    <row r="43" spans="2:15" x14ac:dyDescent="0.2">
      <c r="B43" s="124">
        <v>1</v>
      </c>
      <c r="C43" s="112" t="s">
        <v>138</v>
      </c>
    </row>
    <row r="44" spans="2:15" ht="52.5" customHeight="1" x14ac:dyDescent="0.2">
      <c r="B44" s="124">
        <v>2</v>
      </c>
      <c r="C44" s="145" t="s">
        <v>74</v>
      </c>
      <c r="D44" s="146"/>
      <c r="E44" s="146"/>
      <c r="F44" s="146"/>
      <c r="G44" s="146"/>
    </row>
    <row r="45" spans="2:15" ht="40.5" customHeight="1" x14ac:dyDescent="0.2">
      <c r="B45" s="125">
        <v>3</v>
      </c>
      <c r="C45" s="145" t="s">
        <v>72</v>
      </c>
      <c r="D45" s="146"/>
      <c r="E45" s="146"/>
      <c r="F45" s="146"/>
      <c r="G45" s="146"/>
    </row>
    <row r="46" spans="2:15" ht="15" customHeight="1" x14ac:dyDescent="0.2">
      <c r="B46" s="125">
        <v>4</v>
      </c>
      <c r="C46" s="145" t="s">
        <v>73</v>
      </c>
      <c r="D46" s="146"/>
      <c r="E46" s="146"/>
      <c r="F46" s="146"/>
      <c r="G46" s="146"/>
    </row>
    <row r="47" spans="2:15" x14ac:dyDescent="0.2">
      <c r="D47" s="113"/>
      <c r="E47" s="113"/>
      <c r="F47" s="113"/>
    </row>
  </sheetData>
  <sheetProtection password="DBDB" sheet="1" objects="1" scenarios="1" formatCells="0" formatColumns="0" formatRows="0"/>
  <mergeCells count="44">
    <mergeCell ref="K38:O38"/>
    <mergeCell ref="K27:O27"/>
    <mergeCell ref="K28:O28"/>
    <mergeCell ref="L8:O8"/>
    <mergeCell ref="L20:O20"/>
    <mergeCell ref="K15:O15"/>
    <mergeCell ref="K29:O29"/>
    <mergeCell ref="L10:N10"/>
    <mergeCell ref="K8:K10"/>
    <mergeCell ref="K20:K22"/>
    <mergeCell ref="B2:G2"/>
    <mergeCell ref="I2:O2"/>
    <mergeCell ref="L32:O32"/>
    <mergeCell ref="K32:K34"/>
    <mergeCell ref="L34:N34"/>
    <mergeCell ref="L22:N22"/>
    <mergeCell ref="K16:O16"/>
    <mergeCell ref="C15:G15"/>
    <mergeCell ref="C27:G27"/>
    <mergeCell ref="C14:G14"/>
    <mergeCell ref="C26:G26"/>
    <mergeCell ref="C8:C10"/>
    <mergeCell ref="D9:D10"/>
    <mergeCell ref="E9:E10"/>
    <mergeCell ref="F9:F10"/>
    <mergeCell ref="C20:C22"/>
    <mergeCell ref="C38:G38"/>
    <mergeCell ref="C44:G44"/>
    <mergeCell ref="C45:G45"/>
    <mergeCell ref="C46:G46"/>
    <mergeCell ref="D32:E32"/>
    <mergeCell ref="F32:G32"/>
    <mergeCell ref="C33:C34"/>
    <mergeCell ref="D33:D34"/>
    <mergeCell ref="E33:E34"/>
    <mergeCell ref="F33:F34"/>
    <mergeCell ref="G33:G34"/>
    <mergeCell ref="D8:G8"/>
    <mergeCell ref="G9:G10"/>
    <mergeCell ref="D21:D22"/>
    <mergeCell ref="E21:E22"/>
    <mergeCell ref="F21:F22"/>
    <mergeCell ref="D20:G20"/>
    <mergeCell ref="G21:G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1"/>
  <sheetViews>
    <sheetView zoomScale="115" zoomScaleNormal="115" workbookViewId="0"/>
  </sheetViews>
  <sheetFormatPr defaultColWidth="9.140625" defaultRowHeight="12.75" x14ac:dyDescent="0.2"/>
  <cols>
    <col min="1" max="1" width="2.42578125" style="1" customWidth="1"/>
    <col min="2" max="3" width="3.42578125" style="1" customWidth="1"/>
    <col min="4" max="4" width="11.7109375" style="1" customWidth="1"/>
    <col min="5" max="5" width="39.140625" style="1" customWidth="1"/>
    <col min="6" max="6" width="12.42578125" style="1" customWidth="1"/>
    <col min="7" max="10" width="11.42578125" style="1" customWidth="1"/>
    <col min="11" max="11" width="9.28515625" style="1" customWidth="1"/>
    <col min="12" max="16384" width="9.140625" style="1"/>
  </cols>
  <sheetData>
    <row r="2" spans="2:10" ht="15.75" x14ac:dyDescent="0.25">
      <c r="B2" s="6" t="s">
        <v>89</v>
      </c>
    </row>
    <row r="3" spans="2:10" x14ac:dyDescent="0.2">
      <c r="C3" s="2" t="s">
        <v>149</v>
      </c>
      <c r="G3" s="2"/>
    </row>
    <row r="4" spans="2:10" x14ac:dyDescent="0.2">
      <c r="C4" s="2" t="s">
        <v>159</v>
      </c>
    </row>
    <row r="7" spans="2:10" ht="15.75" x14ac:dyDescent="0.25">
      <c r="B7" s="6" t="s">
        <v>90</v>
      </c>
      <c r="C7" s="6"/>
    </row>
    <row r="8" spans="2:10" ht="12.75" customHeight="1" x14ac:dyDescent="0.2">
      <c r="C8" s="198" t="s">
        <v>162</v>
      </c>
      <c r="D8" s="134"/>
      <c r="E8" s="134"/>
      <c r="F8" s="134"/>
      <c r="G8" s="134"/>
      <c r="H8" s="134"/>
      <c r="I8" s="206"/>
      <c r="J8" s="17">
        <v>0</v>
      </c>
    </row>
    <row r="9" spans="2:10" x14ac:dyDescent="0.2">
      <c r="D9" s="128"/>
      <c r="E9" s="15"/>
      <c r="F9" s="15"/>
    </row>
    <row r="10" spans="2:10" x14ac:dyDescent="0.2">
      <c r="C10" s="2"/>
      <c r="G10" s="2"/>
    </row>
    <row r="11" spans="2:10" ht="15.75" x14ac:dyDescent="0.25">
      <c r="B11" s="6" t="s">
        <v>20</v>
      </c>
      <c r="C11" s="6"/>
    </row>
    <row r="12" spans="2:10" ht="12.75" customHeight="1" x14ac:dyDescent="0.2">
      <c r="C12" s="198" t="s">
        <v>163</v>
      </c>
      <c r="D12" s="134"/>
      <c r="E12" s="134"/>
      <c r="F12" s="134"/>
      <c r="G12" s="134"/>
      <c r="H12" s="134"/>
      <c r="I12" s="206"/>
      <c r="J12" s="18">
        <v>0.08</v>
      </c>
    </row>
    <row r="14" spans="2:10" x14ac:dyDescent="0.2">
      <c r="C14" s="2"/>
      <c r="G14" s="2"/>
    </row>
    <row r="15" spans="2:10" ht="15.75" x14ac:dyDescent="0.25">
      <c r="B15" s="6" t="s">
        <v>91</v>
      </c>
      <c r="C15" s="6"/>
    </row>
    <row r="16" spans="2:10" ht="15.75" x14ac:dyDescent="0.25">
      <c r="B16" s="6"/>
      <c r="C16" s="2" t="s">
        <v>142</v>
      </c>
    </row>
    <row r="17" spans="3:10" ht="15" x14ac:dyDescent="0.2">
      <c r="D17" s="184" t="s">
        <v>86</v>
      </c>
      <c r="E17" s="196"/>
      <c r="F17" s="196"/>
      <c r="G17" s="184" t="s">
        <v>87</v>
      </c>
      <c r="H17" s="184"/>
      <c r="I17" s="184"/>
      <c r="J17" s="185"/>
    </row>
    <row r="18" spans="3:10" ht="25.5" customHeight="1" x14ac:dyDescent="0.2">
      <c r="D18" s="203" t="s">
        <v>12</v>
      </c>
      <c r="E18" s="196"/>
      <c r="F18" s="127" t="s">
        <v>13</v>
      </c>
      <c r="G18" s="127" t="s">
        <v>14</v>
      </c>
      <c r="H18" s="127" t="s">
        <v>15</v>
      </c>
      <c r="I18" s="127" t="s">
        <v>53</v>
      </c>
      <c r="J18" s="127" t="s">
        <v>50</v>
      </c>
    </row>
    <row r="19" spans="3:10" x14ac:dyDescent="0.2">
      <c r="D19" s="195" t="s">
        <v>10</v>
      </c>
      <c r="E19" s="196"/>
      <c r="F19" s="7">
        <v>230000</v>
      </c>
      <c r="G19" s="19">
        <v>1.7798</v>
      </c>
      <c r="H19" s="19">
        <v>0.39529999999999998</v>
      </c>
      <c r="I19" s="19">
        <v>10.5463</v>
      </c>
      <c r="J19" s="19">
        <v>0.96640000000000004</v>
      </c>
    </row>
    <row r="20" spans="3:10" x14ac:dyDescent="0.2">
      <c r="D20" s="195" t="s">
        <v>48</v>
      </c>
      <c r="E20" s="196"/>
      <c r="F20" s="7">
        <v>336111</v>
      </c>
      <c r="G20" s="19">
        <v>1</v>
      </c>
      <c r="H20" s="19">
        <v>0</v>
      </c>
      <c r="I20" s="19">
        <v>0</v>
      </c>
      <c r="J20" s="19">
        <v>0</v>
      </c>
    </row>
    <row r="21" spans="3:10" x14ac:dyDescent="0.2">
      <c r="D21" s="195" t="s">
        <v>123</v>
      </c>
      <c r="E21" s="196"/>
      <c r="F21" s="7">
        <v>336120</v>
      </c>
      <c r="G21" s="19">
        <v>1</v>
      </c>
      <c r="H21" s="19">
        <v>0</v>
      </c>
      <c r="I21" s="19">
        <v>0</v>
      </c>
      <c r="J21" s="19">
        <v>0</v>
      </c>
    </row>
    <row r="22" spans="3:10" x14ac:dyDescent="0.2">
      <c r="D22" s="195" t="s">
        <v>124</v>
      </c>
      <c r="E22" s="196"/>
      <c r="F22" s="7">
        <v>336500</v>
      </c>
      <c r="G22" s="19">
        <v>1</v>
      </c>
      <c r="H22" s="19">
        <v>0</v>
      </c>
      <c r="I22" s="19">
        <v>0</v>
      </c>
      <c r="J22" s="19">
        <v>0</v>
      </c>
    </row>
    <row r="23" spans="3:10" x14ac:dyDescent="0.2">
      <c r="D23" s="195" t="s">
        <v>11</v>
      </c>
      <c r="E23" s="196"/>
      <c r="F23" s="8" t="s">
        <v>19</v>
      </c>
      <c r="G23" s="19">
        <v>1.8657999999999999</v>
      </c>
      <c r="H23" s="19">
        <v>0.40789999999999998</v>
      </c>
      <c r="I23" s="19">
        <v>15.139200000000001</v>
      </c>
      <c r="J23" s="19">
        <v>0.84940000000000004</v>
      </c>
    </row>
    <row r="24" spans="3:10" x14ac:dyDescent="0.2">
      <c r="D24" s="195" t="s">
        <v>51</v>
      </c>
      <c r="E24" s="196"/>
      <c r="F24" s="8" t="s">
        <v>52</v>
      </c>
      <c r="G24" s="19">
        <v>1.0815999999999999</v>
      </c>
      <c r="H24" s="19">
        <v>0.2165</v>
      </c>
      <c r="I24" s="19">
        <v>6.6058000000000003</v>
      </c>
      <c r="J24" s="19">
        <v>0.67269999999999996</v>
      </c>
    </row>
    <row r="25" spans="3:10" ht="15" x14ac:dyDescent="0.25">
      <c r="E25" s="9"/>
      <c r="F25" s="9"/>
      <c r="G25" s="9"/>
      <c r="H25" s="9"/>
      <c r="I25" s="9"/>
      <c r="J25" s="9"/>
    </row>
    <row r="26" spans="3:10" ht="15" x14ac:dyDescent="0.25">
      <c r="C26" s="2" t="s">
        <v>143</v>
      </c>
      <c r="E26" s="9"/>
      <c r="F26" s="9"/>
      <c r="G26" s="9"/>
      <c r="H26" s="9"/>
      <c r="I26" s="9"/>
      <c r="J26" s="9"/>
    </row>
    <row r="27" spans="3:10" ht="15" x14ac:dyDescent="0.2">
      <c r="D27" s="184" t="s">
        <v>88</v>
      </c>
      <c r="E27" s="196"/>
      <c r="F27" s="196"/>
      <c r="G27" s="184" t="s">
        <v>16</v>
      </c>
      <c r="H27" s="184"/>
      <c r="I27" s="184"/>
      <c r="J27" s="185"/>
    </row>
    <row r="28" spans="3:10" ht="23.25" customHeight="1" x14ac:dyDescent="0.2">
      <c r="D28" s="203" t="s">
        <v>12</v>
      </c>
      <c r="E28" s="196"/>
      <c r="F28" s="127" t="s">
        <v>13</v>
      </c>
      <c r="G28" s="127" t="s">
        <v>14</v>
      </c>
      <c r="H28" s="127" t="s">
        <v>15</v>
      </c>
      <c r="I28" s="127" t="s">
        <v>53</v>
      </c>
      <c r="J28" s="127" t="s">
        <v>50</v>
      </c>
    </row>
    <row r="29" spans="3:10" x14ac:dyDescent="0.2">
      <c r="D29" s="195" t="s">
        <v>125</v>
      </c>
      <c r="E29" s="196"/>
      <c r="F29" s="7">
        <v>13</v>
      </c>
      <c r="G29" s="19">
        <v>1.8420000000000001</v>
      </c>
      <c r="H29" s="19">
        <v>0.31850000000000001</v>
      </c>
      <c r="I29" s="19">
        <v>6.2473999999999998</v>
      </c>
      <c r="J29" s="19">
        <v>0.85899999999999999</v>
      </c>
    </row>
    <row r="30" spans="3:10" x14ac:dyDescent="0.2">
      <c r="D30" s="195" t="s">
        <v>98</v>
      </c>
      <c r="E30" s="196"/>
      <c r="F30" s="7">
        <v>48</v>
      </c>
      <c r="G30" s="19">
        <v>1.8165</v>
      </c>
      <c r="H30" s="19">
        <v>0.49230000000000002</v>
      </c>
      <c r="I30" s="19">
        <v>11.625500000000001</v>
      </c>
      <c r="J30" s="19">
        <v>1.1791</v>
      </c>
    </row>
    <row r="33" spans="2:10" ht="15.75" x14ac:dyDescent="0.25">
      <c r="B33" s="6" t="s">
        <v>92</v>
      </c>
      <c r="C33" s="6"/>
    </row>
    <row r="34" spans="2:10" ht="15.75" x14ac:dyDescent="0.25">
      <c r="B34" s="6"/>
      <c r="C34" s="6"/>
      <c r="D34" s="197" t="s">
        <v>144</v>
      </c>
      <c r="E34" s="134"/>
      <c r="F34" s="134"/>
      <c r="G34" s="134"/>
      <c r="H34" s="134"/>
      <c r="I34" s="134"/>
      <c r="J34" s="134"/>
    </row>
    <row r="35" spans="2:10" ht="15.75" x14ac:dyDescent="0.25">
      <c r="B35" s="6"/>
      <c r="C35" s="6"/>
      <c r="D35" s="197" t="s">
        <v>140</v>
      </c>
      <c r="E35" s="134"/>
      <c r="F35" s="134"/>
      <c r="G35" s="134"/>
      <c r="H35" s="134"/>
      <c r="I35" s="134"/>
      <c r="J35" s="134"/>
    </row>
    <row r="36" spans="2:10" ht="27.6" customHeight="1" x14ac:dyDescent="0.25">
      <c r="B36" s="6"/>
      <c r="C36" s="6"/>
      <c r="D36" s="198" t="s">
        <v>141</v>
      </c>
      <c r="E36" s="199"/>
      <c r="F36" s="199"/>
      <c r="G36" s="199"/>
      <c r="H36" s="199"/>
      <c r="I36" s="199"/>
      <c r="J36" s="199"/>
    </row>
    <row r="37" spans="2:10" ht="15.75" x14ac:dyDescent="0.25">
      <c r="B37" s="6"/>
      <c r="C37" s="6"/>
      <c r="D37" s="204" t="s">
        <v>158</v>
      </c>
      <c r="E37" s="205"/>
      <c r="F37" s="205"/>
      <c r="G37" s="205"/>
      <c r="H37" s="205"/>
      <c r="I37" s="205"/>
      <c r="J37" s="205"/>
    </row>
    <row r="38" spans="2:10" ht="36.75" customHeight="1" x14ac:dyDescent="0.2">
      <c r="D38" s="192" t="s">
        <v>2</v>
      </c>
      <c r="E38" s="192" t="s">
        <v>82</v>
      </c>
      <c r="F38" s="190" t="s">
        <v>49</v>
      </c>
      <c r="G38" s="188" t="s">
        <v>9</v>
      </c>
      <c r="H38" s="189"/>
      <c r="I38" s="190" t="s">
        <v>8</v>
      </c>
      <c r="J38" s="191"/>
    </row>
    <row r="39" spans="2:10" ht="24" customHeight="1" x14ac:dyDescent="0.2">
      <c r="D39" s="193"/>
      <c r="E39" s="194"/>
      <c r="F39" s="194"/>
      <c r="G39" s="10" t="s">
        <v>22</v>
      </c>
      <c r="H39" s="10" t="s">
        <v>145</v>
      </c>
      <c r="I39" s="10" t="s">
        <v>22</v>
      </c>
      <c r="J39" s="10" t="s">
        <v>145</v>
      </c>
    </row>
    <row r="40" spans="2:10" ht="13.5" customHeight="1" thickBot="1" x14ac:dyDescent="0.25">
      <c r="D40" s="14" t="s">
        <v>116</v>
      </c>
      <c r="E40" s="14" t="s">
        <v>0</v>
      </c>
      <c r="F40" s="20">
        <v>69568197.361108944</v>
      </c>
      <c r="G40" s="21">
        <v>0.1</v>
      </c>
      <c r="H40" s="122">
        <f t="shared" ref="H40:H52" si="0">1-G40</f>
        <v>0.9</v>
      </c>
      <c r="I40" s="21">
        <v>0.32199506130577893</v>
      </c>
      <c r="J40" s="122">
        <f t="shared" ref="J40" si="1">1-I40</f>
        <v>0.67800493869422107</v>
      </c>
    </row>
    <row r="41" spans="2:10" ht="13.5" thickTop="1" x14ac:dyDescent="0.2">
      <c r="D41" s="186" t="s">
        <v>21</v>
      </c>
      <c r="E41" s="12" t="s">
        <v>106</v>
      </c>
      <c r="F41" s="22">
        <v>0</v>
      </c>
      <c r="G41" s="13">
        <v>0</v>
      </c>
      <c r="H41" s="123">
        <f t="shared" si="0"/>
        <v>1</v>
      </c>
      <c r="I41" s="25">
        <v>0.95260726773656057</v>
      </c>
      <c r="J41" s="123">
        <f t="shared" ref="J41" si="2">1-I41</f>
        <v>4.739273226343943E-2</v>
      </c>
    </row>
    <row r="42" spans="2:10" x14ac:dyDescent="0.2">
      <c r="D42" s="186"/>
      <c r="E42" s="12" t="s">
        <v>107</v>
      </c>
      <c r="F42" s="22">
        <v>0</v>
      </c>
      <c r="G42" s="24">
        <v>0.5</v>
      </c>
      <c r="H42" s="121">
        <f t="shared" si="0"/>
        <v>0.5</v>
      </c>
      <c r="I42" s="25">
        <v>0.5</v>
      </c>
      <c r="J42" s="121">
        <f t="shared" ref="J42:J43" si="3">1-I42</f>
        <v>0.5</v>
      </c>
    </row>
    <row r="43" spans="2:10" x14ac:dyDescent="0.2">
      <c r="D43" s="186"/>
      <c r="E43" s="129" t="s">
        <v>108</v>
      </c>
      <c r="F43" s="23">
        <v>0</v>
      </c>
      <c r="G43" s="24">
        <v>0.75</v>
      </c>
      <c r="H43" s="121">
        <f t="shared" si="0"/>
        <v>0.25</v>
      </c>
      <c r="I43" s="24">
        <v>0.95260726773656057</v>
      </c>
      <c r="J43" s="121">
        <f t="shared" si="3"/>
        <v>4.739273226343943E-2</v>
      </c>
    </row>
    <row r="44" spans="2:10" x14ac:dyDescent="0.2">
      <c r="D44" s="186"/>
      <c r="E44" s="129" t="s">
        <v>109</v>
      </c>
      <c r="F44" s="23">
        <v>32386.023029747124</v>
      </c>
      <c r="G44" s="24">
        <v>0</v>
      </c>
      <c r="H44" s="121">
        <f t="shared" si="0"/>
        <v>1</v>
      </c>
      <c r="I44" s="24">
        <v>0.95260726773656057</v>
      </c>
      <c r="J44" s="121">
        <f t="shared" ref="J44" si="4">1-I44</f>
        <v>4.739273226343943E-2</v>
      </c>
    </row>
    <row r="45" spans="2:10" x14ac:dyDescent="0.2">
      <c r="D45" s="186"/>
      <c r="E45" s="129" t="s">
        <v>110</v>
      </c>
      <c r="F45" s="23">
        <v>339744.97569595667</v>
      </c>
      <c r="G45" s="24">
        <v>0</v>
      </c>
      <c r="H45" s="121">
        <f t="shared" si="0"/>
        <v>1</v>
      </c>
      <c r="I45" s="24">
        <v>0.95260726773656057</v>
      </c>
      <c r="J45" s="121">
        <f t="shared" ref="J45" si="5">1-I45</f>
        <v>4.739273226343943E-2</v>
      </c>
    </row>
    <row r="46" spans="2:10" x14ac:dyDescent="0.2">
      <c r="D46" s="186"/>
      <c r="E46" s="129" t="s">
        <v>111</v>
      </c>
      <c r="F46" s="23">
        <v>1312587.7537535343</v>
      </c>
      <c r="G46" s="24">
        <v>0.25</v>
      </c>
      <c r="H46" s="121">
        <f t="shared" si="0"/>
        <v>0.75</v>
      </c>
      <c r="I46" s="24">
        <v>0.95260726773656057</v>
      </c>
      <c r="J46" s="121">
        <f t="shared" ref="J46" si="6">1-I46</f>
        <v>4.739273226343943E-2</v>
      </c>
    </row>
    <row r="47" spans="2:10" x14ac:dyDescent="0.2">
      <c r="D47" s="186"/>
      <c r="E47" s="129" t="s">
        <v>112</v>
      </c>
      <c r="F47" s="23">
        <v>3274438.2363106194</v>
      </c>
      <c r="G47" s="24">
        <v>0</v>
      </c>
      <c r="H47" s="121">
        <f t="shared" si="0"/>
        <v>1</v>
      </c>
      <c r="I47" s="24">
        <v>0.95260726773656057</v>
      </c>
      <c r="J47" s="121">
        <f t="shared" ref="J47" si="7">1-I47</f>
        <v>4.739273226343943E-2</v>
      </c>
    </row>
    <row r="48" spans="2:10" x14ac:dyDescent="0.2">
      <c r="D48" s="186"/>
      <c r="E48" s="129" t="s">
        <v>113</v>
      </c>
      <c r="F48" s="23">
        <v>8270410.9599631391</v>
      </c>
      <c r="G48" s="24">
        <v>1</v>
      </c>
      <c r="H48" s="121">
        <f t="shared" si="0"/>
        <v>0</v>
      </c>
      <c r="I48" s="24">
        <v>0.95260726773656057</v>
      </c>
      <c r="J48" s="121">
        <f t="shared" ref="J48" si="8">1-I48</f>
        <v>4.739273226343943E-2</v>
      </c>
    </row>
    <row r="49" spans="2:10" x14ac:dyDescent="0.2">
      <c r="D49" s="186"/>
      <c r="E49" s="129" t="s">
        <v>114</v>
      </c>
      <c r="F49" s="23">
        <v>0</v>
      </c>
      <c r="G49" s="24">
        <v>1</v>
      </c>
      <c r="H49" s="121">
        <f t="shared" si="0"/>
        <v>0</v>
      </c>
      <c r="I49" s="24">
        <v>0.95260726773656057</v>
      </c>
      <c r="J49" s="121">
        <f t="shared" ref="J49" si="9">1-I49</f>
        <v>4.739273226343943E-2</v>
      </c>
    </row>
    <row r="50" spans="2:10" x14ac:dyDescent="0.2">
      <c r="D50" s="186"/>
      <c r="E50" s="129" t="s">
        <v>103</v>
      </c>
      <c r="F50" s="23">
        <v>36582.79297322208</v>
      </c>
      <c r="G50" s="24">
        <v>1</v>
      </c>
      <c r="H50" s="121">
        <f t="shared" si="0"/>
        <v>0</v>
      </c>
      <c r="I50" s="24">
        <v>0.95260726773656057</v>
      </c>
      <c r="J50" s="121">
        <f t="shared" ref="J50" si="10">1-I50</f>
        <v>4.739273226343943E-2</v>
      </c>
    </row>
    <row r="51" spans="2:10" x14ac:dyDescent="0.2">
      <c r="D51" s="186"/>
      <c r="E51" s="129" t="s">
        <v>104</v>
      </c>
      <c r="F51" s="23">
        <v>6488.3838481582325</v>
      </c>
      <c r="G51" s="24">
        <v>1</v>
      </c>
      <c r="H51" s="121">
        <f t="shared" si="0"/>
        <v>0</v>
      </c>
      <c r="I51" s="24">
        <v>0.95260726773656057</v>
      </c>
      <c r="J51" s="121">
        <f t="shared" ref="J51" si="11">1-I51</f>
        <v>4.739273226343943E-2</v>
      </c>
    </row>
    <row r="52" spans="2:10" ht="12.75" customHeight="1" x14ac:dyDescent="0.2">
      <c r="D52" s="187"/>
      <c r="E52" s="129" t="s">
        <v>105</v>
      </c>
      <c r="F52" s="23">
        <v>1269203.5943115449</v>
      </c>
      <c r="G52" s="24">
        <v>1</v>
      </c>
      <c r="H52" s="121">
        <f t="shared" si="0"/>
        <v>0</v>
      </c>
      <c r="I52" s="24">
        <v>0.95260726773656057</v>
      </c>
      <c r="J52" s="121">
        <f t="shared" ref="J52" si="12">1-I52</f>
        <v>4.739273226343943E-2</v>
      </c>
    </row>
    <row r="55" spans="2:10" ht="15.75" x14ac:dyDescent="0.25">
      <c r="B55" s="6" t="s">
        <v>146</v>
      </c>
      <c r="C55" s="6"/>
    </row>
    <row r="56" spans="2:10" ht="15.75" x14ac:dyDescent="0.25">
      <c r="B56" s="6"/>
      <c r="C56" s="6"/>
      <c r="D56" s="197" t="s">
        <v>115</v>
      </c>
      <c r="E56" s="134"/>
      <c r="F56" s="134"/>
      <c r="G56" s="134"/>
      <c r="H56" s="134"/>
      <c r="I56" s="134"/>
      <c r="J56" s="134"/>
    </row>
    <row r="57" spans="2:10" ht="15.75" x14ac:dyDescent="0.25">
      <c r="B57" s="6"/>
      <c r="C57" s="6"/>
      <c r="D57" s="197" t="s">
        <v>140</v>
      </c>
      <c r="E57" s="134"/>
      <c r="F57" s="134"/>
      <c r="G57" s="134"/>
      <c r="H57" s="134"/>
      <c r="I57" s="134"/>
      <c r="J57" s="134"/>
    </row>
    <row r="58" spans="2:10" ht="27.6" customHeight="1" x14ac:dyDescent="0.25">
      <c r="B58" s="6"/>
      <c r="C58" s="6"/>
      <c r="D58" s="204" t="s">
        <v>141</v>
      </c>
      <c r="E58" s="205"/>
      <c r="F58" s="205"/>
      <c r="G58" s="205"/>
      <c r="H58" s="205"/>
      <c r="I58" s="199"/>
      <c r="J58" s="199"/>
    </row>
    <row r="59" spans="2:10" ht="39.75" customHeight="1" x14ac:dyDescent="0.2">
      <c r="D59" s="200" t="s">
        <v>2</v>
      </c>
      <c r="E59" s="200" t="s">
        <v>82</v>
      </c>
      <c r="F59" s="202" t="s">
        <v>49</v>
      </c>
      <c r="G59" s="188" t="s">
        <v>9</v>
      </c>
      <c r="H59" s="189"/>
      <c r="I59" s="16"/>
      <c r="J59" s="3"/>
    </row>
    <row r="60" spans="2:10" ht="27" customHeight="1" x14ac:dyDescent="0.2">
      <c r="D60" s="201"/>
      <c r="E60" s="201"/>
      <c r="F60" s="201"/>
      <c r="G60" s="10" t="s">
        <v>22</v>
      </c>
      <c r="H60" s="10" t="s">
        <v>23</v>
      </c>
    </row>
    <row r="61" spans="2:10" ht="12.75" customHeight="1" thickBot="1" x14ac:dyDescent="0.25">
      <c r="D61" s="14" t="s">
        <v>116</v>
      </c>
      <c r="E61" s="14" t="s">
        <v>0</v>
      </c>
      <c r="F61" s="20">
        <v>0</v>
      </c>
      <c r="G61" s="21">
        <v>0.1</v>
      </c>
      <c r="H61" s="122">
        <f t="shared" ref="H61:H73" si="13">1-G61</f>
        <v>0.9</v>
      </c>
    </row>
    <row r="62" spans="2:10" ht="13.5" customHeight="1" thickTop="1" x14ac:dyDescent="0.2">
      <c r="D62" s="186" t="s">
        <v>21</v>
      </c>
      <c r="E62" s="12" t="s">
        <v>106</v>
      </c>
      <c r="F62" s="22">
        <v>0</v>
      </c>
      <c r="G62" s="26">
        <v>0</v>
      </c>
      <c r="H62" s="123">
        <f t="shared" si="13"/>
        <v>1</v>
      </c>
    </row>
    <row r="63" spans="2:10" x14ac:dyDescent="0.2">
      <c r="D63" s="186"/>
      <c r="E63" s="12" t="s">
        <v>107</v>
      </c>
      <c r="F63" s="22">
        <v>0</v>
      </c>
      <c r="G63" s="24">
        <v>0.5</v>
      </c>
      <c r="H63" s="121">
        <f t="shared" si="13"/>
        <v>0.5</v>
      </c>
    </row>
    <row r="64" spans="2:10" x14ac:dyDescent="0.2">
      <c r="D64" s="186"/>
      <c r="E64" s="129" t="s">
        <v>108</v>
      </c>
      <c r="F64" s="23">
        <v>0</v>
      </c>
      <c r="G64" s="24">
        <v>0.25</v>
      </c>
      <c r="H64" s="121">
        <f t="shared" si="13"/>
        <v>0.75</v>
      </c>
    </row>
    <row r="65" spans="2:9" x14ac:dyDescent="0.2">
      <c r="D65" s="186"/>
      <c r="E65" s="129" t="s">
        <v>109</v>
      </c>
      <c r="F65" s="23">
        <v>0</v>
      </c>
      <c r="G65" s="24">
        <v>0</v>
      </c>
      <c r="H65" s="121">
        <f t="shared" si="13"/>
        <v>1</v>
      </c>
    </row>
    <row r="66" spans="2:9" x14ac:dyDescent="0.2">
      <c r="D66" s="186"/>
      <c r="E66" s="129" t="s">
        <v>110</v>
      </c>
      <c r="F66" s="23">
        <v>0</v>
      </c>
      <c r="G66" s="24">
        <v>0</v>
      </c>
      <c r="H66" s="121">
        <f t="shared" si="13"/>
        <v>1</v>
      </c>
    </row>
    <row r="67" spans="2:9" x14ac:dyDescent="0.2">
      <c r="D67" s="186"/>
      <c r="E67" s="129" t="s">
        <v>111</v>
      </c>
      <c r="F67" s="23">
        <v>0</v>
      </c>
      <c r="G67" s="24">
        <v>0.25</v>
      </c>
      <c r="H67" s="121">
        <f t="shared" si="13"/>
        <v>0.75</v>
      </c>
    </row>
    <row r="68" spans="2:9" x14ac:dyDescent="0.2">
      <c r="D68" s="186"/>
      <c r="E68" s="129" t="s">
        <v>112</v>
      </c>
      <c r="F68" s="23">
        <v>0</v>
      </c>
      <c r="G68" s="24">
        <v>0</v>
      </c>
      <c r="H68" s="121">
        <f t="shared" si="13"/>
        <v>1</v>
      </c>
    </row>
    <row r="69" spans="2:9" x14ac:dyDescent="0.2">
      <c r="D69" s="186"/>
      <c r="E69" s="129" t="s">
        <v>113</v>
      </c>
      <c r="F69" s="23">
        <v>0</v>
      </c>
      <c r="G69" s="24">
        <v>1</v>
      </c>
      <c r="H69" s="121">
        <f t="shared" si="13"/>
        <v>0</v>
      </c>
    </row>
    <row r="70" spans="2:9" x14ac:dyDescent="0.2">
      <c r="D70" s="186"/>
      <c r="E70" s="129" t="s">
        <v>114</v>
      </c>
      <c r="F70" s="23">
        <v>0</v>
      </c>
      <c r="G70" s="24">
        <v>1</v>
      </c>
      <c r="H70" s="121">
        <f t="shared" si="13"/>
        <v>0</v>
      </c>
    </row>
    <row r="71" spans="2:9" x14ac:dyDescent="0.2">
      <c r="D71" s="186"/>
      <c r="E71" s="129" t="s">
        <v>103</v>
      </c>
      <c r="F71" s="23">
        <v>0</v>
      </c>
      <c r="G71" s="24">
        <v>1</v>
      </c>
      <c r="H71" s="121">
        <f t="shared" si="13"/>
        <v>0</v>
      </c>
    </row>
    <row r="72" spans="2:9" x14ac:dyDescent="0.2">
      <c r="D72" s="186"/>
      <c r="E72" s="129" t="s">
        <v>104</v>
      </c>
      <c r="F72" s="23">
        <v>0</v>
      </c>
      <c r="G72" s="24">
        <v>1</v>
      </c>
      <c r="H72" s="121">
        <f t="shared" si="13"/>
        <v>0</v>
      </c>
    </row>
    <row r="73" spans="2:9" ht="12.75" customHeight="1" x14ac:dyDescent="0.2">
      <c r="D73" s="187"/>
      <c r="E73" s="129" t="s">
        <v>105</v>
      </c>
      <c r="F73" s="23">
        <v>0</v>
      </c>
      <c r="G73" s="24">
        <v>1</v>
      </c>
      <c r="H73" s="121">
        <f t="shared" si="13"/>
        <v>0</v>
      </c>
    </row>
    <row r="76" spans="2:9" ht="15.75" x14ac:dyDescent="0.25">
      <c r="B76" s="6" t="s">
        <v>93</v>
      </c>
      <c r="C76" s="6"/>
    </row>
    <row r="77" spans="2:9" ht="42" customHeight="1" x14ac:dyDescent="0.25">
      <c r="B77" s="6"/>
      <c r="C77" s="6"/>
      <c r="D77" s="211" t="s">
        <v>157</v>
      </c>
      <c r="E77" s="212"/>
      <c r="F77" s="212"/>
      <c r="G77" s="212"/>
      <c r="H77" s="212"/>
    </row>
    <row r="78" spans="2:9" ht="38.25" customHeight="1" x14ac:dyDescent="0.2">
      <c r="D78" s="210" t="s">
        <v>139</v>
      </c>
      <c r="E78" s="196"/>
      <c r="F78" s="196"/>
      <c r="G78" s="188" t="s">
        <v>85</v>
      </c>
      <c r="H78" s="189"/>
    </row>
    <row r="79" spans="2:9" ht="25.5" x14ac:dyDescent="0.2">
      <c r="D79" s="196"/>
      <c r="E79" s="196"/>
      <c r="F79" s="196"/>
      <c r="G79" s="10" t="s">
        <v>22</v>
      </c>
      <c r="H79" s="10" t="s">
        <v>23</v>
      </c>
    </row>
    <row r="80" spans="2:9" ht="12.75" customHeight="1" x14ac:dyDescent="0.2">
      <c r="D80" s="207" t="s">
        <v>116</v>
      </c>
      <c r="E80" s="208"/>
      <c r="F80" s="209"/>
      <c r="G80" s="24">
        <v>0.34</v>
      </c>
      <c r="H80" s="121">
        <f>1-G80</f>
        <v>0.65999999999999992</v>
      </c>
      <c r="I80" s="11"/>
    </row>
    <row r="81" spans="4:8" ht="12.75" customHeight="1" x14ac:dyDescent="0.2">
      <c r="D81" s="207" t="s">
        <v>3</v>
      </c>
      <c r="E81" s="208"/>
      <c r="F81" s="209"/>
      <c r="G81" s="24">
        <v>0.75</v>
      </c>
      <c r="H81" s="121">
        <f>1-G81</f>
        <v>0.25</v>
      </c>
    </row>
  </sheetData>
  <sheetProtection password="DBDB" sheet="1" objects="1" scenarios="1" formatCells="0" formatColumns="0" formatRows="0"/>
  <mergeCells count="39">
    <mergeCell ref="C8:I8"/>
    <mergeCell ref="C12:I12"/>
    <mergeCell ref="D81:F81"/>
    <mergeCell ref="G78:H78"/>
    <mergeCell ref="D78:F79"/>
    <mergeCell ref="D77:H77"/>
    <mergeCell ref="D18:E18"/>
    <mergeCell ref="G59:H59"/>
    <mergeCell ref="D29:E29"/>
    <mergeCell ref="D56:J56"/>
    <mergeCell ref="D57:J57"/>
    <mergeCell ref="D58:J58"/>
    <mergeCell ref="D80:F80"/>
    <mergeCell ref="D24:E24"/>
    <mergeCell ref="D23:E23"/>
    <mergeCell ref="D22:E22"/>
    <mergeCell ref="D62:D73"/>
    <mergeCell ref="D59:D60"/>
    <mergeCell ref="F59:F60"/>
    <mergeCell ref="E59:E60"/>
    <mergeCell ref="D27:F27"/>
    <mergeCell ref="D28:E28"/>
    <mergeCell ref="D37:J37"/>
    <mergeCell ref="G17:J17"/>
    <mergeCell ref="G27:J27"/>
    <mergeCell ref="D41:D52"/>
    <mergeCell ref="G38:H38"/>
    <mergeCell ref="I38:J38"/>
    <mergeCell ref="D38:D39"/>
    <mergeCell ref="E38:E39"/>
    <mergeCell ref="F38:F39"/>
    <mergeCell ref="D30:E30"/>
    <mergeCell ref="D34:J34"/>
    <mergeCell ref="D35:J35"/>
    <mergeCell ref="D36:J36"/>
    <mergeCell ref="D17:F17"/>
    <mergeCell ref="D20:E20"/>
    <mergeCell ref="D19:E19"/>
    <mergeCell ref="D21:E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167"/>
  <sheetViews>
    <sheetView zoomScale="125" zoomScaleNormal="125" workbookViewId="0">
      <selection activeCell="F3" sqref="F3"/>
    </sheetView>
  </sheetViews>
  <sheetFormatPr defaultRowHeight="12.75" x14ac:dyDescent="0.2"/>
  <cols>
    <col min="1" max="2" width="3.28515625" style="28" customWidth="1"/>
    <col min="3" max="3" width="17.7109375" style="28" customWidth="1"/>
    <col min="4" max="4" width="20" style="28" customWidth="1"/>
    <col min="5" max="5" width="20.85546875" style="28" customWidth="1"/>
    <col min="6" max="6" width="12.28515625" style="28" customWidth="1"/>
    <col min="7" max="7" width="10.28515625" style="28" customWidth="1"/>
    <col min="8" max="8" width="10.5703125" style="28" customWidth="1"/>
    <col min="9" max="9" width="9.140625" style="28" customWidth="1"/>
    <col min="10" max="10" width="18" style="28" customWidth="1"/>
    <col min="11" max="11" width="17.140625" style="28" customWidth="1"/>
    <col min="12" max="12" width="19.42578125" style="28" customWidth="1"/>
    <col min="13" max="13" width="12.28515625" style="28" customWidth="1"/>
    <col min="14" max="14" width="9.140625" style="28"/>
    <col min="15" max="15" width="10.140625" style="28" bestFit="1" customWidth="1"/>
    <col min="16" max="16" width="9.140625" style="28"/>
    <col min="17" max="17" width="18.140625" style="28" customWidth="1"/>
    <col min="18" max="18" width="17.42578125" style="28" customWidth="1"/>
    <col min="19" max="19" width="19.7109375" style="28" customWidth="1"/>
    <col min="20" max="20" width="12.28515625" style="28" customWidth="1"/>
    <col min="21" max="23" width="9.140625" style="28"/>
    <col min="24" max="24" width="18" style="28" customWidth="1"/>
    <col min="25" max="25" width="17.42578125" style="28" customWidth="1"/>
    <col min="26" max="26" width="19.140625" style="28" customWidth="1"/>
    <col min="27" max="27" width="12.140625" style="28" customWidth="1"/>
    <col min="28" max="30" width="9.140625" style="28"/>
    <col min="31" max="31" width="18.140625" style="28" customWidth="1"/>
    <col min="32" max="32" width="18.28515625" style="28" customWidth="1"/>
    <col min="33" max="33" width="17.42578125" style="28" customWidth="1"/>
    <col min="34" max="34" width="12" style="28" customWidth="1"/>
    <col min="35" max="37" width="9.140625" style="28"/>
    <col min="38" max="38" width="18.7109375" style="28" bestFit="1" customWidth="1"/>
    <col min="39" max="39" width="14" style="28" customWidth="1"/>
    <col min="40" max="40" width="20.42578125" style="28" customWidth="1"/>
    <col min="41" max="41" width="12.28515625" style="28" customWidth="1"/>
    <col min="42" max="44" width="9.140625" style="28"/>
    <col min="45" max="45" width="18.7109375" style="28" customWidth="1"/>
    <col min="46" max="46" width="17.85546875" style="28" customWidth="1"/>
    <col min="47" max="47" width="17.140625" style="28" customWidth="1"/>
    <col min="48" max="48" width="11.7109375" style="28" customWidth="1"/>
    <col min="49" max="49" width="10.7109375" style="28" bestFit="1" customWidth="1"/>
    <col min="50" max="50" width="9.28515625" style="28" bestFit="1" customWidth="1"/>
    <col min="51" max="51" width="9.140625" style="28"/>
    <col min="52" max="52" width="18.7109375" style="28" customWidth="1"/>
    <col min="53" max="53" width="17.85546875" style="28" customWidth="1"/>
    <col min="54" max="54" width="17.140625" style="28" customWidth="1"/>
    <col min="55" max="55" width="11.7109375" style="28" customWidth="1"/>
    <col min="56" max="58" width="9.140625" style="28"/>
    <col min="59" max="59" width="17.7109375" style="28" customWidth="1"/>
    <col min="60" max="61" width="18.28515625" style="28" customWidth="1"/>
    <col min="62" max="62" width="11.7109375" style="28" customWidth="1"/>
    <col min="63" max="65" width="9.140625" style="28"/>
    <col min="66" max="66" width="18.28515625" style="28" customWidth="1"/>
    <col min="67" max="68" width="17.42578125" style="28" customWidth="1"/>
    <col min="69" max="69" width="11.7109375" style="28" customWidth="1"/>
    <col min="70" max="70" width="9.140625" style="28"/>
    <col min="71" max="71" width="9.7109375" style="28" customWidth="1"/>
    <col min="72" max="16384" width="9.140625" style="28"/>
  </cols>
  <sheetData>
    <row r="1" spans="2:71" x14ac:dyDescent="0.2">
      <c r="E1" s="29"/>
    </row>
    <row r="2" spans="2:71" x14ac:dyDescent="0.2">
      <c r="B2" s="45" t="s">
        <v>117</v>
      </c>
    </row>
    <row r="3" spans="2:71" s="27" customFormat="1" x14ac:dyDescent="0.2">
      <c r="B3" s="27" t="s">
        <v>7</v>
      </c>
    </row>
    <row r="4" spans="2:71" s="27" customFormat="1" x14ac:dyDescent="0.2">
      <c r="C4" s="27" t="s">
        <v>32</v>
      </c>
      <c r="E4" s="46">
        <v>4.8000000000000001E-2</v>
      </c>
      <c r="J4" s="27" t="s">
        <v>33</v>
      </c>
      <c r="Q4" s="27" t="s">
        <v>34</v>
      </c>
      <c r="X4" s="27" t="s">
        <v>35</v>
      </c>
      <c r="AE4" s="27" t="s">
        <v>36</v>
      </c>
      <c r="AL4" s="27" t="s">
        <v>37</v>
      </c>
      <c r="AS4" s="27" t="s">
        <v>99</v>
      </c>
      <c r="AZ4" s="27" t="s">
        <v>100</v>
      </c>
      <c r="BG4" s="27" t="s">
        <v>101</v>
      </c>
      <c r="BN4" s="27" t="s">
        <v>102</v>
      </c>
    </row>
    <row r="5" spans="2:71" x14ac:dyDescent="0.2">
      <c r="E5" s="29"/>
      <c r="L5" s="29"/>
      <c r="S5" s="29"/>
      <c r="Z5" s="29"/>
      <c r="AG5" s="29"/>
      <c r="AN5" s="29"/>
      <c r="AU5" s="29"/>
      <c r="BB5" s="29"/>
      <c r="BI5" s="29"/>
      <c r="BP5" s="29"/>
    </row>
    <row r="6" spans="2:71" ht="17.45" customHeight="1" x14ac:dyDescent="0.25">
      <c r="C6" s="216" t="s">
        <v>26</v>
      </c>
      <c r="D6" s="218" t="s">
        <v>29</v>
      </c>
      <c r="E6" s="218"/>
      <c r="F6" s="219" t="s">
        <v>1</v>
      </c>
      <c r="G6" s="220"/>
      <c r="H6" s="221"/>
      <c r="J6" s="216" t="s">
        <v>26</v>
      </c>
      <c r="K6" s="218" t="s">
        <v>29</v>
      </c>
      <c r="L6" s="218"/>
      <c r="M6" s="219" t="s">
        <v>1</v>
      </c>
      <c r="N6" s="220"/>
      <c r="O6" s="221"/>
      <c r="Q6" s="216" t="s">
        <v>26</v>
      </c>
      <c r="R6" s="218" t="s">
        <v>29</v>
      </c>
      <c r="S6" s="218"/>
      <c r="T6" s="219" t="s">
        <v>1</v>
      </c>
      <c r="U6" s="220"/>
      <c r="V6" s="221"/>
      <c r="X6" s="216" t="s">
        <v>26</v>
      </c>
      <c r="Y6" s="218" t="s">
        <v>29</v>
      </c>
      <c r="Z6" s="218"/>
      <c r="AA6" s="219" t="s">
        <v>1</v>
      </c>
      <c r="AB6" s="220"/>
      <c r="AC6" s="221"/>
      <c r="AE6" s="216" t="s">
        <v>26</v>
      </c>
      <c r="AF6" s="218" t="s">
        <v>29</v>
      </c>
      <c r="AG6" s="218"/>
      <c r="AH6" s="219" t="s">
        <v>1</v>
      </c>
      <c r="AI6" s="220"/>
      <c r="AJ6" s="221"/>
      <c r="AL6" s="216" t="s">
        <v>26</v>
      </c>
      <c r="AM6" s="218" t="s">
        <v>29</v>
      </c>
      <c r="AN6" s="218"/>
      <c r="AO6" s="219" t="s">
        <v>1</v>
      </c>
      <c r="AP6" s="220"/>
      <c r="AQ6" s="221"/>
      <c r="AS6" s="216" t="s">
        <v>26</v>
      </c>
      <c r="AT6" s="218" t="s">
        <v>29</v>
      </c>
      <c r="AU6" s="218"/>
      <c r="AV6" s="219" t="s">
        <v>1</v>
      </c>
      <c r="AW6" s="220"/>
      <c r="AX6" s="221"/>
      <c r="AZ6" s="216" t="s">
        <v>26</v>
      </c>
      <c r="BA6" s="218" t="s">
        <v>29</v>
      </c>
      <c r="BB6" s="218"/>
      <c r="BC6" s="219" t="s">
        <v>1</v>
      </c>
      <c r="BD6" s="220"/>
      <c r="BE6" s="221"/>
      <c r="BG6" s="216" t="s">
        <v>26</v>
      </c>
      <c r="BH6" s="218" t="s">
        <v>29</v>
      </c>
      <c r="BI6" s="218"/>
      <c r="BJ6" s="219" t="s">
        <v>1</v>
      </c>
      <c r="BK6" s="220"/>
      <c r="BL6" s="221"/>
      <c r="BN6" s="216" t="s">
        <v>26</v>
      </c>
      <c r="BO6" s="218" t="s">
        <v>29</v>
      </c>
      <c r="BP6" s="218"/>
      <c r="BQ6" s="219" t="s">
        <v>1</v>
      </c>
      <c r="BR6" s="220"/>
      <c r="BS6" s="221"/>
    </row>
    <row r="7" spans="2:71" ht="15.6" customHeight="1" x14ac:dyDescent="0.2">
      <c r="C7" s="217"/>
      <c r="D7" s="222" t="s">
        <v>30</v>
      </c>
      <c r="E7" s="222" t="s">
        <v>31</v>
      </c>
      <c r="F7" s="242" t="s">
        <v>22</v>
      </c>
      <c r="G7" s="243"/>
      <c r="H7" s="224" t="s">
        <v>23</v>
      </c>
      <c r="J7" s="217"/>
      <c r="K7" s="222" t="s">
        <v>30</v>
      </c>
      <c r="L7" s="222" t="s">
        <v>31</v>
      </c>
      <c r="M7" s="242" t="s">
        <v>22</v>
      </c>
      <c r="N7" s="243"/>
      <c r="O7" s="224" t="s">
        <v>23</v>
      </c>
      <c r="Q7" s="217"/>
      <c r="R7" s="222" t="s">
        <v>30</v>
      </c>
      <c r="S7" s="222" t="s">
        <v>31</v>
      </c>
      <c r="T7" s="242" t="s">
        <v>22</v>
      </c>
      <c r="U7" s="243"/>
      <c r="V7" s="224" t="s">
        <v>23</v>
      </c>
      <c r="X7" s="217"/>
      <c r="Y7" s="222" t="s">
        <v>30</v>
      </c>
      <c r="Z7" s="222" t="s">
        <v>31</v>
      </c>
      <c r="AA7" s="242" t="s">
        <v>22</v>
      </c>
      <c r="AB7" s="243"/>
      <c r="AC7" s="224" t="s">
        <v>23</v>
      </c>
      <c r="AE7" s="217"/>
      <c r="AF7" s="222" t="s">
        <v>30</v>
      </c>
      <c r="AG7" s="222" t="s">
        <v>31</v>
      </c>
      <c r="AH7" s="242" t="s">
        <v>22</v>
      </c>
      <c r="AI7" s="243"/>
      <c r="AJ7" s="224" t="s">
        <v>23</v>
      </c>
      <c r="AL7" s="217"/>
      <c r="AM7" s="222" t="s">
        <v>30</v>
      </c>
      <c r="AN7" s="222" t="s">
        <v>31</v>
      </c>
      <c r="AO7" s="242" t="s">
        <v>22</v>
      </c>
      <c r="AP7" s="243"/>
      <c r="AQ7" s="224" t="s">
        <v>23</v>
      </c>
      <c r="AS7" s="217"/>
      <c r="AT7" s="222" t="s">
        <v>30</v>
      </c>
      <c r="AU7" s="222" t="s">
        <v>31</v>
      </c>
      <c r="AV7" s="242" t="s">
        <v>22</v>
      </c>
      <c r="AW7" s="243"/>
      <c r="AX7" s="224" t="s">
        <v>23</v>
      </c>
      <c r="AZ7" s="217"/>
      <c r="BA7" s="222" t="s">
        <v>30</v>
      </c>
      <c r="BB7" s="222" t="s">
        <v>31</v>
      </c>
      <c r="BC7" s="242" t="s">
        <v>22</v>
      </c>
      <c r="BD7" s="243"/>
      <c r="BE7" s="224" t="s">
        <v>23</v>
      </c>
      <c r="BG7" s="217"/>
      <c r="BH7" s="222" t="s">
        <v>30</v>
      </c>
      <c r="BI7" s="222" t="s">
        <v>31</v>
      </c>
      <c r="BJ7" s="242" t="s">
        <v>22</v>
      </c>
      <c r="BK7" s="243"/>
      <c r="BL7" s="224" t="s">
        <v>23</v>
      </c>
      <c r="BN7" s="217"/>
      <c r="BO7" s="222" t="s">
        <v>30</v>
      </c>
      <c r="BP7" s="222" t="s">
        <v>31</v>
      </c>
      <c r="BQ7" s="242" t="s">
        <v>22</v>
      </c>
      <c r="BR7" s="243"/>
      <c r="BS7" s="224" t="s">
        <v>23</v>
      </c>
    </row>
    <row r="8" spans="2:71" ht="27.6" customHeight="1" x14ac:dyDescent="0.2">
      <c r="C8" s="217"/>
      <c r="D8" s="222"/>
      <c r="E8" s="222"/>
      <c r="F8" s="30" t="s">
        <v>5</v>
      </c>
      <c r="G8" s="31" t="s">
        <v>6</v>
      </c>
      <c r="H8" s="244"/>
      <c r="J8" s="217"/>
      <c r="K8" s="222"/>
      <c r="L8" s="222"/>
      <c r="M8" s="30" t="s">
        <v>5</v>
      </c>
      <c r="N8" s="31" t="s">
        <v>6</v>
      </c>
      <c r="O8" s="244"/>
      <c r="Q8" s="217"/>
      <c r="R8" s="222"/>
      <c r="S8" s="222"/>
      <c r="T8" s="30" t="s">
        <v>5</v>
      </c>
      <c r="U8" s="31" t="s">
        <v>6</v>
      </c>
      <c r="V8" s="244"/>
      <c r="X8" s="217"/>
      <c r="Y8" s="222"/>
      <c r="Z8" s="222"/>
      <c r="AA8" s="30" t="s">
        <v>5</v>
      </c>
      <c r="AB8" s="31" t="s">
        <v>6</v>
      </c>
      <c r="AC8" s="244"/>
      <c r="AE8" s="217"/>
      <c r="AF8" s="222"/>
      <c r="AG8" s="222"/>
      <c r="AH8" s="30" t="s">
        <v>5</v>
      </c>
      <c r="AI8" s="31" t="s">
        <v>6</v>
      </c>
      <c r="AJ8" s="244"/>
      <c r="AL8" s="217"/>
      <c r="AM8" s="222"/>
      <c r="AN8" s="222"/>
      <c r="AO8" s="30" t="s">
        <v>5</v>
      </c>
      <c r="AP8" s="31" t="s">
        <v>6</v>
      </c>
      <c r="AQ8" s="244"/>
      <c r="AS8" s="217"/>
      <c r="AT8" s="222"/>
      <c r="AU8" s="222"/>
      <c r="AV8" s="30" t="s">
        <v>5</v>
      </c>
      <c r="AW8" s="31" t="s">
        <v>6</v>
      </c>
      <c r="AX8" s="244"/>
      <c r="AZ8" s="217"/>
      <c r="BA8" s="222"/>
      <c r="BB8" s="222"/>
      <c r="BC8" s="30" t="s">
        <v>5</v>
      </c>
      <c r="BD8" s="31" t="s">
        <v>6</v>
      </c>
      <c r="BE8" s="244"/>
      <c r="BG8" s="217"/>
      <c r="BH8" s="222"/>
      <c r="BI8" s="222"/>
      <c r="BJ8" s="30" t="s">
        <v>5</v>
      </c>
      <c r="BK8" s="31" t="s">
        <v>6</v>
      </c>
      <c r="BL8" s="244"/>
      <c r="BN8" s="217"/>
      <c r="BO8" s="222"/>
      <c r="BP8" s="222"/>
      <c r="BQ8" s="30" t="s">
        <v>5</v>
      </c>
      <c r="BR8" s="31" t="s">
        <v>6</v>
      </c>
      <c r="BS8" s="244"/>
    </row>
    <row r="9" spans="2:71" ht="13.9" customHeight="1" x14ac:dyDescent="0.2">
      <c r="C9" s="213" t="s">
        <v>24</v>
      </c>
      <c r="D9" s="214" t="s">
        <v>23</v>
      </c>
      <c r="E9" s="38" t="s">
        <v>27</v>
      </c>
      <c r="F9" s="33">
        <v>0</v>
      </c>
      <c r="G9" s="33">
        <v>0</v>
      </c>
      <c r="H9" s="33">
        <v>0</v>
      </c>
      <c r="I9" s="29"/>
      <c r="J9" s="232" t="s">
        <v>24</v>
      </c>
      <c r="K9" s="233" t="s">
        <v>23</v>
      </c>
      <c r="L9" s="32" t="s">
        <v>27</v>
      </c>
      <c r="M9" s="33">
        <v>0</v>
      </c>
      <c r="N9" s="33">
        <v>0</v>
      </c>
      <c r="O9" s="33">
        <v>0</v>
      </c>
      <c r="P9" s="29"/>
      <c r="Q9" s="232" t="s">
        <v>24</v>
      </c>
      <c r="R9" s="233" t="s">
        <v>23</v>
      </c>
      <c r="S9" s="32" t="s">
        <v>27</v>
      </c>
      <c r="T9" s="33">
        <v>0</v>
      </c>
      <c r="U9" s="33">
        <v>0</v>
      </c>
      <c r="V9" s="33">
        <v>0</v>
      </c>
      <c r="W9" s="29"/>
      <c r="X9" s="232" t="s">
        <v>24</v>
      </c>
      <c r="Y9" s="233" t="s">
        <v>23</v>
      </c>
      <c r="Z9" s="32" t="s">
        <v>27</v>
      </c>
      <c r="AA9" s="33">
        <v>0</v>
      </c>
      <c r="AB9" s="33">
        <v>0</v>
      </c>
      <c r="AC9" s="33">
        <v>0</v>
      </c>
      <c r="AD9" s="29"/>
      <c r="AE9" s="232" t="s">
        <v>24</v>
      </c>
      <c r="AF9" s="233" t="s">
        <v>23</v>
      </c>
      <c r="AG9" s="32" t="s">
        <v>27</v>
      </c>
      <c r="AH9" s="33">
        <v>0</v>
      </c>
      <c r="AI9" s="33">
        <v>0</v>
      </c>
      <c r="AJ9" s="33">
        <v>0</v>
      </c>
      <c r="AK9" s="29"/>
      <c r="AL9" s="232" t="s">
        <v>24</v>
      </c>
      <c r="AM9" s="233" t="s">
        <v>23</v>
      </c>
      <c r="AN9" s="32" t="s">
        <v>27</v>
      </c>
      <c r="AO9" s="33">
        <v>0</v>
      </c>
      <c r="AP9" s="33">
        <v>0</v>
      </c>
      <c r="AQ9" s="33">
        <v>0</v>
      </c>
      <c r="AR9" s="29"/>
      <c r="AS9" s="232" t="s">
        <v>24</v>
      </c>
      <c r="AT9" s="233" t="s">
        <v>23</v>
      </c>
      <c r="AU9" s="32" t="s">
        <v>27</v>
      </c>
      <c r="AV9" s="33">
        <v>0</v>
      </c>
      <c r="AW9" s="33">
        <v>0</v>
      </c>
      <c r="AX9" s="33">
        <v>0</v>
      </c>
      <c r="AY9" s="29"/>
      <c r="AZ9" s="232" t="s">
        <v>24</v>
      </c>
      <c r="BA9" s="233" t="s">
        <v>23</v>
      </c>
      <c r="BB9" s="32" t="s">
        <v>27</v>
      </c>
      <c r="BC9" s="33">
        <f>+INPUT!F41*INPUT!I41*INPUT!H41</f>
        <v>0</v>
      </c>
      <c r="BD9" s="33">
        <f>+INPUT!F62*INPUT!H62</f>
        <v>0</v>
      </c>
      <c r="BE9" s="33">
        <f>+INPUT!F41*INPUT!J41*INPUT!H41</f>
        <v>0</v>
      </c>
      <c r="BG9" s="232" t="s">
        <v>24</v>
      </c>
      <c r="BH9" s="233" t="s">
        <v>23</v>
      </c>
      <c r="BI9" s="32" t="s">
        <v>27</v>
      </c>
      <c r="BJ9" s="33">
        <f>+M9+T9+AA9+AH9+AO9+AV9+BC9</f>
        <v>0</v>
      </c>
      <c r="BK9" s="33">
        <f t="shared" ref="BK9:BL9" si="0">+N9+U9+AB9+AI9+AP9+AW9+BD9</f>
        <v>0</v>
      </c>
      <c r="BL9" s="33">
        <f t="shared" si="0"/>
        <v>0</v>
      </c>
      <c r="BN9" s="232" t="s">
        <v>24</v>
      </c>
      <c r="BO9" s="233" t="s">
        <v>23</v>
      </c>
      <c r="BP9" s="32" t="s">
        <v>27</v>
      </c>
      <c r="BQ9" s="33">
        <f t="shared" ref="BQ9:BS14" si="1">+BJ9+F9</f>
        <v>0</v>
      </c>
      <c r="BR9" s="33">
        <f t="shared" si="1"/>
        <v>0</v>
      </c>
      <c r="BS9" s="33">
        <f t="shared" si="1"/>
        <v>0</v>
      </c>
    </row>
    <row r="10" spans="2:71" ht="15.75" customHeight="1" x14ac:dyDescent="0.2">
      <c r="C10" s="213"/>
      <c r="D10" s="215"/>
      <c r="E10" s="38" t="s">
        <v>28</v>
      </c>
      <c r="F10" s="33">
        <f>+INPUT!F40*INPUT!I40*INPUT!H40</f>
        <v>20160554.376800522</v>
      </c>
      <c r="G10" s="33">
        <f>+INPUT!F61*INPUT!H61</f>
        <v>0</v>
      </c>
      <c r="H10" s="33">
        <f>+INPUT!F40*INPUT!J40*INPUT!H40</f>
        <v>42450823.248197526</v>
      </c>
      <c r="I10" s="29"/>
      <c r="J10" s="232"/>
      <c r="K10" s="234"/>
      <c r="L10" s="32" t="s">
        <v>28</v>
      </c>
      <c r="M10" s="33">
        <f>+SUMPRODUCT(INPUT!F43:F47,INPUT!I43:I47,INPUT!H43:H47)</f>
        <v>4411533.8309258698</v>
      </c>
      <c r="N10" s="33">
        <f>+SUMPRODUCT(INPUT!F64:F68,INPUT!H64:H68)</f>
        <v>0</v>
      </c>
      <c r="O10" s="33">
        <f>+SUMPRODUCT(INPUT!F43:F47,INPUT!J43:J47,INPUT!H43:H47)</f>
        <v>219476.21942560456</v>
      </c>
      <c r="P10" s="29"/>
      <c r="Q10" s="232"/>
      <c r="R10" s="234"/>
      <c r="S10" s="32" t="s">
        <v>28</v>
      </c>
      <c r="T10" s="33">
        <f>+SUMPRODUCT(INPUT!F51:F52,INPUT!I51:I52,INPUT!H51:H52)</f>
        <v>0</v>
      </c>
      <c r="U10" s="33">
        <f>+SUMPRODUCT(INPUT!F72:F73,INPUT!H72:H73)</f>
        <v>0</v>
      </c>
      <c r="V10" s="33">
        <f>+SUMPRODUCT(INPUT!F51:F52,INPUT!J51:J52,INPUT!H51:H52)</f>
        <v>0</v>
      </c>
      <c r="W10" s="29"/>
      <c r="X10" s="232"/>
      <c r="Y10" s="234"/>
      <c r="Z10" s="32" t="s">
        <v>28</v>
      </c>
      <c r="AA10" s="33">
        <f>+INPUT!F48*INPUT!I48*INPUT!H48</f>
        <v>0</v>
      </c>
      <c r="AB10" s="33">
        <f>+INPUT!F69*INPUT!H69</f>
        <v>0</v>
      </c>
      <c r="AC10" s="33">
        <f>+INPUT!F48*INPUT!J48*INPUT!H48</f>
        <v>0</v>
      </c>
      <c r="AD10" s="29"/>
      <c r="AE10" s="232"/>
      <c r="AF10" s="234"/>
      <c r="AG10" s="32" t="s">
        <v>28</v>
      </c>
      <c r="AH10" s="33">
        <f>+INPUT!F49*INPUT!I49*INPUT!H49</f>
        <v>0</v>
      </c>
      <c r="AI10" s="33">
        <f>+INPUT!F70*INPUT!H70</f>
        <v>0</v>
      </c>
      <c r="AJ10" s="33">
        <f>+INPUT!F49*INPUT!J49*INPUT!H49</f>
        <v>0</v>
      </c>
      <c r="AK10" s="29"/>
      <c r="AL10" s="232"/>
      <c r="AM10" s="234"/>
      <c r="AN10" s="32" t="s">
        <v>28</v>
      </c>
      <c r="AO10" s="33">
        <f>+INPUT!F50*INPUT!I50*INPUT!H50</f>
        <v>0</v>
      </c>
      <c r="AP10" s="33">
        <f>+INPUT!F71*INPUT!H71</f>
        <v>0</v>
      </c>
      <c r="AQ10" s="33">
        <f>+INPUT!F50*INPUT!J50*INPUT!H50</f>
        <v>0</v>
      </c>
      <c r="AR10" s="29"/>
      <c r="AS10" s="232"/>
      <c r="AT10" s="234"/>
      <c r="AU10" s="32" t="s">
        <v>28</v>
      </c>
      <c r="AV10" s="33">
        <f>+INPUT!F42*INPUT!I42*INPUT!H42</f>
        <v>0</v>
      </c>
      <c r="AW10" s="33">
        <f>+INPUT!F63*INPUT!H63</f>
        <v>0</v>
      </c>
      <c r="AX10" s="33">
        <f>+INPUT!F42*INPUT!J42*INPUT!H42</f>
        <v>0</v>
      </c>
      <c r="AY10" s="29"/>
      <c r="AZ10" s="232"/>
      <c r="BA10" s="234"/>
      <c r="BB10" s="32" t="s">
        <v>28</v>
      </c>
      <c r="BC10" s="33">
        <v>0</v>
      </c>
      <c r="BD10" s="33">
        <v>0</v>
      </c>
      <c r="BE10" s="33">
        <v>0</v>
      </c>
      <c r="BG10" s="232"/>
      <c r="BH10" s="234"/>
      <c r="BI10" s="32" t="s">
        <v>28</v>
      </c>
      <c r="BJ10" s="33">
        <f t="shared" ref="BJ10:BJ14" si="2">+M10+T10+AA10+AH10+AO10+AV10+BC10</f>
        <v>4411533.8309258698</v>
      </c>
      <c r="BK10" s="33">
        <f t="shared" ref="BK10:BK14" si="3">+N10+U10+AB10+AI10+AP10+AW10+BD10</f>
        <v>0</v>
      </c>
      <c r="BL10" s="33">
        <f t="shared" ref="BL10:BL14" si="4">+O10+V10+AC10+AJ10+AQ10+AX10+BE10</f>
        <v>219476.21942560456</v>
      </c>
      <c r="BN10" s="232"/>
      <c r="BO10" s="234"/>
      <c r="BP10" s="32" t="s">
        <v>28</v>
      </c>
      <c r="BQ10" s="33">
        <f t="shared" si="1"/>
        <v>24572088.207726393</v>
      </c>
      <c r="BR10" s="33">
        <f t="shared" si="1"/>
        <v>0</v>
      </c>
      <c r="BS10" s="33">
        <f t="shared" si="1"/>
        <v>42670299.467623129</v>
      </c>
    </row>
    <row r="11" spans="2:71" ht="13.15" customHeight="1" x14ac:dyDescent="0.2">
      <c r="C11" s="213"/>
      <c r="D11" s="214" t="s">
        <v>22</v>
      </c>
      <c r="E11" s="215"/>
      <c r="F11" s="33">
        <f>+INPUT!F40*INPUT!I40*INPUT!G40</f>
        <v>2240061.5974222803</v>
      </c>
      <c r="G11" s="33">
        <f>+INPUT!F61*INPUT!G61</f>
        <v>0</v>
      </c>
      <c r="H11" s="33">
        <f>+INPUT!F40*INPUT!J40*INPUT!G40</f>
        <v>4716758.1386886146</v>
      </c>
      <c r="I11" s="29"/>
      <c r="J11" s="232"/>
      <c r="K11" s="233" t="s">
        <v>22</v>
      </c>
      <c r="L11" s="234"/>
      <c r="M11" s="33">
        <f>+SUMPRODUCT(INPUT!F43:F47,INPUT!I43:I47,INPUT!G43:G47)</f>
        <v>312595.15844190592</v>
      </c>
      <c r="N11" s="33">
        <f>+SUMPRODUCT(INPUT!F64:F68,INPUT!G64:G68)</f>
        <v>0</v>
      </c>
      <c r="O11" s="33">
        <f>+SUMPRODUCT(INPUT!F43:F47,INPUT!J43:J47,INPUT!G43:G47)</f>
        <v>15551.779996477653</v>
      </c>
      <c r="P11" s="29"/>
      <c r="Q11" s="232"/>
      <c r="R11" s="233" t="s">
        <v>22</v>
      </c>
      <c r="S11" s="234"/>
      <c r="T11" s="33">
        <f>+SUMPRODUCT(INPUT!F51:F52,INPUT!I51:I52,INPUT!G51:G52)</f>
        <v>1215233.449788163</v>
      </c>
      <c r="U11" s="33">
        <f>+SUMPRODUCT(INPUT!F72:F73,INPUT!G72:G73)</f>
        <v>0</v>
      </c>
      <c r="V11" s="33">
        <f>+SUMPRODUCT(INPUT!F51:F52,INPUT!J51:J52,INPUT!G51:G52)</f>
        <v>60458.528371540233</v>
      </c>
      <c r="W11" s="29"/>
      <c r="X11" s="232"/>
      <c r="Y11" s="233" t="s">
        <v>22</v>
      </c>
      <c r="Z11" s="234"/>
      <c r="AA11" s="33">
        <f>+INPUT!F48*INPUT!I48*INPUT!G48</f>
        <v>7878453.5876289913</v>
      </c>
      <c r="AB11" s="33">
        <f>+INPUT!F69*INPUT!G69</f>
        <v>0</v>
      </c>
      <c r="AC11" s="33">
        <f>+INPUT!F48*INPUT!J48*INPUT!H48</f>
        <v>0</v>
      </c>
      <c r="AD11" s="29"/>
      <c r="AE11" s="232"/>
      <c r="AF11" s="233" t="s">
        <v>22</v>
      </c>
      <c r="AG11" s="234"/>
      <c r="AH11" s="33">
        <f>+INPUT!F49*INPUT!I49*INPUT!G49</f>
        <v>0</v>
      </c>
      <c r="AI11" s="33">
        <f>+INPUT!F70*INPUT!G70</f>
        <v>0</v>
      </c>
      <c r="AJ11" s="33">
        <f>+INPUT!F49*INPUT!J49*INPUT!G49</f>
        <v>0</v>
      </c>
      <c r="AK11" s="29"/>
      <c r="AL11" s="232"/>
      <c r="AM11" s="233" t="s">
        <v>22</v>
      </c>
      <c r="AN11" s="234"/>
      <c r="AO11" s="33">
        <f>+INPUT!F50*INPUT!I50*INPUT!G50</f>
        <v>34849.034460393334</v>
      </c>
      <c r="AP11" s="33">
        <f>+INPUT!F71*INPUT!G71</f>
        <v>0</v>
      </c>
      <c r="AQ11" s="33">
        <f>+INPUT!F50*INPUT!J50*INPUT!G50</f>
        <v>1733.7585128287474</v>
      </c>
      <c r="AR11" s="29"/>
      <c r="AS11" s="232"/>
      <c r="AT11" s="233" t="s">
        <v>22</v>
      </c>
      <c r="AU11" s="234"/>
      <c r="AV11" s="33">
        <f>+INPUT!F42*INPUT!I42*INPUT!G42</f>
        <v>0</v>
      </c>
      <c r="AW11" s="33">
        <f>+INPUT!F63*INPUT!G63</f>
        <v>0</v>
      </c>
      <c r="AX11" s="33">
        <f>+INPUT!F42*INPUT!J42*INPUT!G42</f>
        <v>0</v>
      </c>
      <c r="AY11" s="29"/>
      <c r="AZ11" s="232"/>
      <c r="BA11" s="233" t="s">
        <v>22</v>
      </c>
      <c r="BB11" s="234"/>
      <c r="BC11" s="33">
        <v>0</v>
      </c>
      <c r="BD11" s="33">
        <v>0</v>
      </c>
      <c r="BE11" s="33">
        <v>0</v>
      </c>
      <c r="BG11" s="232"/>
      <c r="BH11" s="233" t="s">
        <v>22</v>
      </c>
      <c r="BI11" s="234"/>
      <c r="BJ11" s="33">
        <f t="shared" si="2"/>
        <v>9441131.2303194534</v>
      </c>
      <c r="BK11" s="33">
        <f t="shared" si="3"/>
        <v>0</v>
      </c>
      <c r="BL11" s="33">
        <f t="shared" si="4"/>
        <v>77744.066880846629</v>
      </c>
      <c r="BN11" s="232"/>
      <c r="BO11" s="233" t="s">
        <v>22</v>
      </c>
      <c r="BP11" s="234"/>
      <c r="BQ11" s="33">
        <f t="shared" si="1"/>
        <v>11681192.827741735</v>
      </c>
      <c r="BR11" s="33">
        <f t="shared" si="1"/>
        <v>0</v>
      </c>
      <c r="BS11" s="33">
        <f t="shared" si="1"/>
        <v>4794502.205569461</v>
      </c>
    </row>
    <row r="12" spans="2:71" ht="13.15" customHeight="1" x14ac:dyDescent="0.2">
      <c r="C12" s="225" t="s">
        <v>25</v>
      </c>
      <c r="D12" s="228" t="s">
        <v>23</v>
      </c>
      <c r="E12" s="40" t="s">
        <v>27</v>
      </c>
      <c r="F12" s="33">
        <f>+F9</f>
        <v>0</v>
      </c>
      <c r="G12" s="33">
        <f t="shared" ref="G12:H12" si="5">+G9</f>
        <v>0</v>
      </c>
      <c r="H12" s="33">
        <f t="shared" si="5"/>
        <v>0</v>
      </c>
      <c r="I12" s="29"/>
      <c r="J12" s="235" t="s">
        <v>25</v>
      </c>
      <c r="K12" s="238" t="s">
        <v>23</v>
      </c>
      <c r="L12" s="34" t="s">
        <v>27</v>
      </c>
      <c r="M12" s="33">
        <f>+M9</f>
        <v>0</v>
      </c>
      <c r="N12" s="33">
        <f t="shared" ref="N12:O12" si="6">+N9</f>
        <v>0</v>
      </c>
      <c r="O12" s="33">
        <f t="shared" si="6"/>
        <v>0</v>
      </c>
      <c r="P12" s="29"/>
      <c r="Q12" s="235" t="s">
        <v>25</v>
      </c>
      <c r="R12" s="238" t="s">
        <v>23</v>
      </c>
      <c r="S12" s="34" t="s">
        <v>27</v>
      </c>
      <c r="T12" s="33">
        <f>+T9</f>
        <v>0</v>
      </c>
      <c r="U12" s="33">
        <f t="shared" ref="U12:V12" si="7">+U9</f>
        <v>0</v>
      </c>
      <c r="V12" s="33">
        <f t="shared" si="7"/>
        <v>0</v>
      </c>
      <c r="W12" s="29"/>
      <c r="X12" s="235" t="s">
        <v>25</v>
      </c>
      <c r="Y12" s="238" t="s">
        <v>23</v>
      </c>
      <c r="Z12" s="34" t="s">
        <v>27</v>
      </c>
      <c r="AA12" s="33">
        <f>+AA9</f>
        <v>0</v>
      </c>
      <c r="AB12" s="33">
        <f t="shared" ref="AB12:AC12" si="8">+AB9</f>
        <v>0</v>
      </c>
      <c r="AC12" s="33">
        <f t="shared" si="8"/>
        <v>0</v>
      </c>
      <c r="AD12" s="29"/>
      <c r="AE12" s="235" t="s">
        <v>25</v>
      </c>
      <c r="AF12" s="238" t="s">
        <v>23</v>
      </c>
      <c r="AG12" s="34" t="s">
        <v>27</v>
      </c>
      <c r="AH12" s="33">
        <f>+AH9</f>
        <v>0</v>
      </c>
      <c r="AI12" s="33">
        <f t="shared" ref="AI12:AJ12" si="9">+AI9</f>
        <v>0</v>
      </c>
      <c r="AJ12" s="33">
        <f t="shared" si="9"/>
        <v>0</v>
      </c>
      <c r="AK12" s="29"/>
      <c r="AL12" s="235" t="s">
        <v>25</v>
      </c>
      <c r="AM12" s="238" t="s">
        <v>23</v>
      </c>
      <c r="AN12" s="34" t="s">
        <v>27</v>
      </c>
      <c r="AO12" s="33">
        <f>+AO9</f>
        <v>0</v>
      </c>
      <c r="AP12" s="33">
        <f t="shared" ref="AP12:AQ12" si="10">+AP9</f>
        <v>0</v>
      </c>
      <c r="AQ12" s="33">
        <f t="shared" si="10"/>
        <v>0</v>
      </c>
      <c r="AR12" s="29"/>
      <c r="AS12" s="235" t="s">
        <v>25</v>
      </c>
      <c r="AT12" s="238" t="s">
        <v>23</v>
      </c>
      <c r="AU12" s="34" t="s">
        <v>27</v>
      </c>
      <c r="AV12" s="33">
        <f>+AV9</f>
        <v>0</v>
      </c>
      <c r="AW12" s="33">
        <f t="shared" ref="AW12:AX12" si="11">+AW9</f>
        <v>0</v>
      </c>
      <c r="AX12" s="33">
        <f t="shared" si="11"/>
        <v>0</v>
      </c>
      <c r="AY12" s="29"/>
      <c r="AZ12" s="235" t="s">
        <v>25</v>
      </c>
      <c r="BA12" s="238" t="s">
        <v>23</v>
      </c>
      <c r="BB12" s="34" t="s">
        <v>27</v>
      </c>
      <c r="BC12" s="33">
        <f>+BC9</f>
        <v>0</v>
      </c>
      <c r="BD12" s="33">
        <f t="shared" ref="BD12:BE12" si="12">+BD9</f>
        <v>0</v>
      </c>
      <c r="BE12" s="33">
        <f t="shared" si="12"/>
        <v>0</v>
      </c>
      <c r="BG12" s="235" t="s">
        <v>25</v>
      </c>
      <c r="BH12" s="238" t="s">
        <v>23</v>
      </c>
      <c r="BI12" s="34" t="s">
        <v>27</v>
      </c>
      <c r="BJ12" s="33">
        <f t="shared" si="2"/>
        <v>0</v>
      </c>
      <c r="BK12" s="33">
        <f t="shared" si="3"/>
        <v>0</v>
      </c>
      <c r="BL12" s="33">
        <f t="shared" si="4"/>
        <v>0</v>
      </c>
      <c r="BN12" s="235" t="s">
        <v>25</v>
      </c>
      <c r="BO12" s="238" t="s">
        <v>23</v>
      </c>
      <c r="BP12" s="34" t="s">
        <v>27</v>
      </c>
      <c r="BQ12" s="33">
        <f t="shared" si="1"/>
        <v>0</v>
      </c>
      <c r="BR12" s="33">
        <f t="shared" si="1"/>
        <v>0</v>
      </c>
      <c r="BS12" s="33">
        <f t="shared" si="1"/>
        <v>0</v>
      </c>
    </row>
    <row r="13" spans="2:71" ht="15.75" customHeight="1" x14ac:dyDescent="0.2">
      <c r="C13" s="226"/>
      <c r="D13" s="229"/>
      <c r="E13" s="41" t="s">
        <v>28</v>
      </c>
      <c r="F13" s="33">
        <f t="shared" ref="F13:H13" si="13">+F10</f>
        <v>20160554.376800522</v>
      </c>
      <c r="G13" s="33">
        <f t="shared" si="13"/>
        <v>0</v>
      </c>
      <c r="H13" s="33">
        <f t="shared" si="13"/>
        <v>42450823.248197526</v>
      </c>
      <c r="I13" s="29"/>
      <c r="J13" s="236"/>
      <c r="K13" s="239"/>
      <c r="L13" s="35" t="s">
        <v>28</v>
      </c>
      <c r="M13" s="33">
        <f t="shared" ref="M13:O13" si="14">+M10</f>
        <v>4411533.8309258698</v>
      </c>
      <c r="N13" s="33">
        <f t="shared" si="14"/>
        <v>0</v>
      </c>
      <c r="O13" s="33">
        <f t="shared" si="14"/>
        <v>219476.21942560456</v>
      </c>
      <c r="P13" s="29"/>
      <c r="Q13" s="236"/>
      <c r="R13" s="239"/>
      <c r="S13" s="35" t="s">
        <v>28</v>
      </c>
      <c r="T13" s="33">
        <f t="shared" ref="T13:V13" si="15">+T10</f>
        <v>0</v>
      </c>
      <c r="U13" s="33">
        <f t="shared" si="15"/>
        <v>0</v>
      </c>
      <c r="V13" s="33">
        <f t="shared" si="15"/>
        <v>0</v>
      </c>
      <c r="W13" s="29"/>
      <c r="X13" s="236"/>
      <c r="Y13" s="239"/>
      <c r="Z13" s="35" t="s">
        <v>28</v>
      </c>
      <c r="AA13" s="33">
        <f t="shared" ref="AA13:AC13" si="16">+AA10</f>
        <v>0</v>
      </c>
      <c r="AB13" s="33">
        <f t="shared" si="16"/>
        <v>0</v>
      </c>
      <c r="AC13" s="33">
        <f t="shared" si="16"/>
        <v>0</v>
      </c>
      <c r="AD13" s="29"/>
      <c r="AE13" s="236"/>
      <c r="AF13" s="239"/>
      <c r="AG13" s="35" t="s">
        <v>28</v>
      </c>
      <c r="AH13" s="33">
        <f t="shared" ref="AH13:AJ13" si="17">+AH10</f>
        <v>0</v>
      </c>
      <c r="AI13" s="33">
        <f t="shared" si="17"/>
        <v>0</v>
      </c>
      <c r="AJ13" s="33">
        <f t="shared" si="17"/>
        <v>0</v>
      </c>
      <c r="AK13" s="29"/>
      <c r="AL13" s="236"/>
      <c r="AM13" s="239"/>
      <c r="AN13" s="35" t="s">
        <v>28</v>
      </c>
      <c r="AO13" s="33">
        <f t="shared" ref="AO13:AQ13" si="18">+AO10</f>
        <v>0</v>
      </c>
      <c r="AP13" s="33">
        <f t="shared" si="18"/>
        <v>0</v>
      </c>
      <c r="AQ13" s="33">
        <f t="shared" si="18"/>
        <v>0</v>
      </c>
      <c r="AR13" s="29"/>
      <c r="AS13" s="236"/>
      <c r="AT13" s="239"/>
      <c r="AU13" s="35" t="s">
        <v>28</v>
      </c>
      <c r="AV13" s="33">
        <f t="shared" ref="AV13:AX13" si="19">+AV10</f>
        <v>0</v>
      </c>
      <c r="AW13" s="33">
        <f t="shared" si="19"/>
        <v>0</v>
      </c>
      <c r="AX13" s="33">
        <f t="shared" si="19"/>
        <v>0</v>
      </c>
      <c r="AY13" s="29"/>
      <c r="AZ13" s="236"/>
      <c r="BA13" s="239"/>
      <c r="BB13" s="35" t="s">
        <v>28</v>
      </c>
      <c r="BC13" s="33">
        <f t="shared" ref="BC13:BE13" si="20">+BC10</f>
        <v>0</v>
      </c>
      <c r="BD13" s="33">
        <f t="shared" si="20"/>
        <v>0</v>
      </c>
      <c r="BE13" s="33">
        <f t="shared" si="20"/>
        <v>0</v>
      </c>
      <c r="BG13" s="236"/>
      <c r="BH13" s="239"/>
      <c r="BI13" s="35" t="s">
        <v>28</v>
      </c>
      <c r="BJ13" s="33">
        <f t="shared" si="2"/>
        <v>4411533.8309258698</v>
      </c>
      <c r="BK13" s="33">
        <f t="shared" si="3"/>
        <v>0</v>
      </c>
      <c r="BL13" s="33">
        <f t="shared" si="4"/>
        <v>219476.21942560456</v>
      </c>
      <c r="BN13" s="236"/>
      <c r="BO13" s="239"/>
      <c r="BP13" s="35" t="s">
        <v>28</v>
      </c>
      <c r="BQ13" s="33">
        <f t="shared" si="1"/>
        <v>24572088.207726393</v>
      </c>
      <c r="BR13" s="33">
        <f t="shared" si="1"/>
        <v>0</v>
      </c>
      <c r="BS13" s="33">
        <f t="shared" si="1"/>
        <v>42670299.467623129</v>
      </c>
    </row>
    <row r="14" spans="2:71" ht="13.9" customHeight="1" x14ac:dyDescent="0.2">
      <c r="C14" s="227"/>
      <c r="D14" s="230" t="s">
        <v>22</v>
      </c>
      <c r="E14" s="231"/>
      <c r="F14" s="33">
        <f t="shared" ref="F14:H14" si="21">+F11</f>
        <v>2240061.5974222803</v>
      </c>
      <c r="G14" s="33">
        <f t="shared" si="21"/>
        <v>0</v>
      </c>
      <c r="H14" s="33">
        <f t="shared" si="21"/>
        <v>4716758.1386886146</v>
      </c>
      <c r="I14" s="29"/>
      <c r="J14" s="237"/>
      <c r="K14" s="240" t="s">
        <v>22</v>
      </c>
      <c r="L14" s="241"/>
      <c r="M14" s="33">
        <f t="shared" ref="M14:O14" si="22">+M11</f>
        <v>312595.15844190592</v>
      </c>
      <c r="N14" s="33">
        <f t="shared" si="22"/>
        <v>0</v>
      </c>
      <c r="O14" s="33">
        <f t="shared" si="22"/>
        <v>15551.779996477653</v>
      </c>
      <c r="P14" s="29"/>
      <c r="Q14" s="237"/>
      <c r="R14" s="240" t="s">
        <v>22</v>
      </c>
      <c r="S14" s="241"/>
      <c r="T14" s="33">
        <f t="shared" ref="T14:V14" si="23">+T11</f>
        <v>1215233.449788163</v>
      </c>
      <c r="U14" s="33">
        <f t="shared" si="23"/>
        <v>0</v>
      </c>
      <c r="V14" s="33">
        <f t="shared" si="23"/>
        <v>60458.528371540233</v>
      </c>
      <c r="W14" s="29"/>
      <c r="X14" s="237"/>
      <c r="Y14" s="240" t="s">
        <v>22</v>
      </c>
      <c r="Z14" s="241"/>
      <c r="AA14" s="33">
        <f t="shared" ref="AA14:AC14" si="24">+AA11</f>
        <v>7878453.5876289913</v>
      </c>
      <c r="AB14" s="33">
        <f t="shared" si="24"/>
        <v>0</v>
      </c>
      <c r="AC14" s="33">
        <f t="shared" si="24"/>
        <v>0</v>
      </c>
      <c r="AD14" s="29"/>
      <c r="AE14" s="237"/>
      <c r="AF14" s="240" t="s">
        <v>22</v>
      </c>
      <c r="AG14" s="241"/>
      <c r="AH14" s="33">
        <f t="shared" ref="AH14:AJ14" si="25">+AH11</f>
        <v>0</v>
      </c>
      <c r="AI14" s="33">
        <f t="shared" si="25"/>
        <v>0</v>
      </c>
      <c r="AJ14" s="33">
        <f t="shared" si="25"/>
        <v>0</v>
      </c>
      <c r="AK14" s="29"/>
      <c r="AL14" s="237"/>
      <c r="AM14" s="240" t="s">
        <v>22</v>
      </c>
      <c r="AN14" s="241"/>
      <c r="AO14" s="33">
        <f t="shared" ref="AO14:AQ14" si="26">+AO11</f>
        <v>34849.034460393334</v>
      </c>
      <c r="AP14" s="33">
        <f t="shared" si="26"/>
        <v>0</v>
      </c>
      <c r="AQ14" s="33">
        <f t="shared" si="26"/>
        <v>1733.7585128287474</v>
      </c>
      <c r="AR14" s="29"/>
      <c r="AS14" s="237"/>
      <c r="AT14" s="240" t="s">
        <v>22</v>
      </c>
      <c r="AU14" s="241"/>
      <c r="AV14" s="33">
        <f t="shared" ref="AV14:AX14" si="27">+AV11</f>
        <v>0</v>
      </c>
      <c r="AW14" s="33">
        <f t="shared" si="27"/>
        <v>0</v>
      </c>
      <c r="AX14" s="33">
        <f t="shared" si="27"/>
        <v>0</v>
      </c>
      <c r="AY14" s="29"/>
      <c r="AZ14" s="237"/>
      <c r="BA14" s="240" t="s">
        <v>22</v>
      </c>
      <c r="BB14" s="241"/>
      <c r="BC14" s="33">
        <f t="shared" ref="BC14:BE14" si="28">+BC11</f>
        <v>0</v>
      </c>
      <c r="BD14" s="33">
        <f t="shared" si="28"/>
        <v>0</v>
      </c>
      <c r="BE14" s="33">
        <f t="shared" si="28"/>
        <v>0</v>
      </c>
      <c r="BG14" s="237"/>
      <c r="BH14" s="240" t="s">
        <v>22</v>
      </c>
      <c r="BI14" s="241"/>
      <c r="BJ14" s="33">
        <f t="shared" si="2"/>
        <v>9441131.2303194534</v>
      </c>
      <c r="BK14" s="33">
        <f t="shared" si="3"/>
        <v>0</v>
      </c>
      <c r="BL14" s="33">
        <f t="shared" si="4"/>
        <v>77744.066880846629</v>
      </c>
      <c r="BN14" s="237"/>
      <c r="BO14" s="240" t="s">
        <v>22</v>
      </c>
      <c r="BP14" s="241"/>
      <c r="BQ14" s="33">
        <f t="shared" si="1"/>
        <v>11681192.827741735</v>
      </c>
      <c r="BR14" s="33">
        <f t="shared" si="1"/>
        <v>0</v>
      </c>
      <c r="BS14" s="33">
        <f t="shared" si="1"/>
        <v>4794502.205569461</v>
      </c>
    </row>
    <row r="15" spans="2:71" x14ac:dyDescent="0.2">
      <c r="E15" s="29"/>
      <c r="L15" s="29"/>
      <c r="S15" s="29"/>
      <c r="Z15" s="29"/>
      <c r="AG15" s="29"/>
      <c r="AN15" s="29"/>
      <c r="AU15" s="29"/>
      <c r="BB15" s="29"/>
      <c r="BI15" s="29"/>
      <c r="BP15" s="29"/>
    </row>
    <row r="16" spans="2:71" x14ac:dyDescent="0.2">
      <c r="E16" s="29"/>
      <c r="L16" s="29"/>
      <c r="S16" s="29"/>
      <c r="Z16" s="29"/>
      <c r="AG16" s="29"/>
      <c r="AN16" s="29"/>
      <c r="AO16" s="47"/>
      <c r="AU16" s="29"/>
      <c r="AV16" s="47"/>
      <c r="BB16" s="29"/>
      <c r="BI16" s="29"/>
      <c r="BP16" s="29"/>
    </row>
    <row r="17" spans="2:71" x14ac:dyDescent="0.2">
      <c r="B17" s="45" t="s">
        <v>118</v>
      </c>
      <c r="E17" s="29"/>
      <c r="L17" s="29"/>
      <c r="S17" s="29"/>
      <c r="Z17" s="29"/>
      <c r="AG17" s="29"/>
      <c r="AN17" s="29"/>
      <c r="AU17" s="29"/>
      <c r="BB17" s="29"/>
      <c r="BI17" s="29"/>
      <c r="BP17" s="29"/>
    </row>
    <row r="18" spans="2:71" x14ac:dyDescent="0.2">
      <c r="E18" s="29"/>
      <c r="L18" s="29"/>
      <c r="S18" s="29"/>
      <c r="Z18" s="29"/>
      <c r="AG18" s="29"/>
      <c r="AN18" s="29"/>
      <c r="AU18" s="29"/>
      <c r="BB18" s="29"/>
      <c r="BI18" s="29"/>
      <c r="BP18" s="29"/>
    </row>
    <row r="19" spans="2:71" x14ac:dyDescent="0.2">
      <c r="C19" s="27" t="s">
        <v>17</v>
      </c>
      <c r="J19" s="27" t="s">
        <v>17</v>
      </c>
      <c r="Q19" s="27" t="s">
        <v>17</v>
      </c>
      <c r="X19" s="27" t="s">
        <v>17</v>
      </c>
      <c r="AE19" s="27" t="s">
        <v>17</v>
      </c>
      <c r="AL19" s="27" t="s">
        <v>17</v>
      </c>
      <c r="AS19" s="27" t="s">
        <v>17</v>
      </c>
      <c r="AZ19" s="27" t="s">
        <v>17</v>
      </c>
      <c r="BG19" s="27" t="s">
        <v>17</v>
      </c>
      <c r="BN19" s="27" t="s">
        <v>17</v>
      </c>
    </row>
    <row r="21" spans="2:71" ht="17.45" customHeight="1" x14ac:dyDescent="0.25">
      <c r="C21" s="216" t="s">
        <v>26</v>
      </c>
      <c r="D21" s="218" t="s">
        <v>29</v>
      </c>
      <c r="E21" s="218"/>
      <c r="F21" s="219" t="s">
        <v>1</v>
      </c>
      <c r="G21" s="220"/>
      <c r="H21" s="221"/>
      <c r="J21" s="216" t="s">
        <v>26</v>
      </c>
      <c r="K21" s="218" t="s">
        <v>29</v>
      </c>
      <c r="L21" s="218"/>
      <c r="M21" s="219" t="s">
        <v>1</v>
      </c>
      <c r="N21" s="220"/>
      <c r="O21" s="221"/>
      <c r="Q21" s="216" t="s">
        <v>26</v>
      </c>
      <c r="R21" s="218" t="s">
        <v>29</v>
      </c>
      <c r="S21" s="218"/>
      <c r="T21" s="219" t="s">
        <v>1</v>
      </c>
      <c r="U21" s="220"/>
      <c r="V21" s="221"/>
      <c r="X21" s="216" t="s">
        <v>26</v>
      </c>
      <c r="Y21" s="218" t="s">
        <v>29</v>
      </c>
      <c r="Z21" s="218"/>
      <c r="AA21" s="219" t="s">
        <v>1</v>
      </c>
      <c r="AB21" s="220"/>
      <c r="AC21" s="221"/>
      <c r="AE21" s="216" t="s">
        <v>26</v>
      </c>
      <c r="AF21" s="218" t="s">
        <v>29</v>
      </c>
      <c r="AG21" s="218"/>
      <c r="AH21" s="219" t="s">
        <v>1</v>
      </c>
      <c r="AI21" s="220"/>
      <c r="AJ21" s="221"/>
      <c r="AL21" s="216" t="s">
        <v>26</v>
      </c>
      <c r="AM21" s="218" t="s">
        <v>29</v>
      </c>
      <c r="AN21" s="218"/>
      <c r="AO21" s="219" t="s">
        <v>1</v>
      </c>
      <c r="AP21" s="220"/>
      <c r="AQ21" s="221"/>
      <c r="AS21" s="216" t="s">
        <v>26</v>
      </c>
      <c r="AT21" s="218" t="s">
        <v>29</v>
      </c>
      <c r="AU21" s="218"/>
      <c r="AV21" s="219" t="s">
        <v>1</v>
      </c>
      <c r="AW21" s="220"/>
      <c r="AX21" s="221"/>
      <c r="AZ21" s="216" t="s">
        <v>26</v>
      </c>
      <c r="BA21" s="218" t="s">
        <v>29</v>
      </c>
      <c r="BB21" s="218"/>
      <c r="BC21" s="219" t="s">
        <v>1</v>
      </c>
      <c r="BD21" s="220"/>
      <c r="BE21" s="221"/>
      <c r="BG21" s="216" t="s">
        <v>26</v>
      </c>
      <c r="BH21" s="218" t="s">
        <v>29</v>
      </c>
      <c r="BI21" s="218"/>
      <c r="BJ21" s="219" t="s">
        <v>1</v>
      </c>
      <c r="BK21" s="220"/>
      <c r="BL21" s="221"/>
      <c r="BN21" s="216" t="s">
        <v>26</v>
      </c>
      <c r="BO21" s="218" t="s">
        <v>29</v>
      </c>
      <c r="BP21" s="218"/>
      <c r="BQ21" s="219" t="s">
        <v>1</v>
      </c>
      <c r="BR21" s="220"/>
      <c r="BS21" s="221"/>
    </row>
    <row r="22" spans="2:71" ht="15.6" customHeight="1" x14ac:dyDescent="0.2">
      <c r="C22" s="217"/>
      <c r="D22" s="222" t="s">
        <v>30</v>
      </c>
      <c r="E22" s="222" t="s">
        <v>31</v>
      </c>
      <c r="F22" s="223" t="s">
        <v>22</v>
      </c>
      <c r="G22" s="223"/>
      <c r="H22" s="224" t="s">
        <v>23</v>
      </c>
      <c r="J22" s="217"/>
      <c r="K22" s="222" t="s">
        <v>30</v>
      </c>
      <c r="L22" s="222" t="s">
        <v>31</v>
      </c>
      <c r="M22" s="223" t="s">
        <v>22</v>
      </c>
      <c r="N22" s="223"/>
      <c r="O22" s="224" t="s">
        <v>23</v>
      </c>
      <c r="Q22" s="217"/>
      <c r="R22" s="222" t="s">
        <v>30</v>
      </c>
      <c r="S22" s="222" t="s">
        <v>31</v>
      </c>
      <c r="T22" s="223" t="s">
        <v>22</v>
      </c>
      <c r="U22" s="223"/>
      <c r="V22" s="224" t="s">
        <v>23</v>
      </c>
      <c r="X22" s="217"/>
      <c r="Y22" s="222" t="s">
        <v>30</v>
      </c>
      <c r="Z22" s="222" t="s">
        <v>31</v>
      </c>
      <c r="AA22" s="223" t="s">
        <v>22</v>
      </c>
      <c r="AB22" s="223"/>
      <c r="AC22" s="224" t="s">
        <v>23</v>
      </c>
      <c r="AE22" s="217"/>
      <c r="AF22" s="222" t="s">
        <v>30</v>
      </c>
      <c r="AG22" s="222" t="s">
        <v>31</v>
      </c>
      <c r="AH22" s="223" t="s">
        <v>22</v>
      </c>
      <c r="AI22" s="223"/>
      <c r="AJ22" s="224" t="s">
        <v>23</v>
      </c>
      <c r="AL22" s="217"/>
      <c r="AM22" s="222" t="s">
        <v>30</v>
      </c>
      <c r="AN22" s="222" t="s">
        <v>31</v>
      </c>
      <c r="AO22" s="223" t="s">
        <v>22</v>
      </c>
      <c r="AP22" s="223"/>
      <c r="AQ22" s="224" t="s">
        <v>23</v>
      </c>
      <c r="AS22" s="217"/>
      <c r="AT22" s="222" t="s">
        <v>30</v>
      </c>
      <c r="AU22" s="222" t="s">
        <v>31</v>
      </c>
      <c r="AV22" s="223" t="s">
        <v>22</v>
      </c>
      <c r="AW22" s="223"/>
      <c r="AX22" s="224" t="s">
        <v>23</v>
      </c>
      <c r="AZ22" s="217"/>
      <c r="BA22" s="222" t="s">
        <v>30</v>
      </c>
      <c r="BB22" s="222" t="s">
        <v>31</v>
      </c>
      <c r="BC22" s="223" t="s">
        <v>22</v>
      </c>
      <c r="BD22" s="223"/>
      <c r="BE22" s="224" t="s">
        <v>23</v>
      </c>
      <c r="BG22" s="217"/>
      <c r="BH22" s="222" t="s">
        <v>30</v>
      </c>
      <c r="BI22" s="222" t="s">
        <v>31</v>
      </c>
      <c r="BJ22" s="223" t="s">
        <v>22</v>
      </c>
      <c r="BK22" s="223"/>
      <c r="BL22" s="224" t="s">
        <v>23</v>
      </c>
      <c r="BN22" s="217"/>
      <c r="BO22" s="222" t="s">
        <v>30</v>
      </c>
      <c r="BP22" s="222" t="s">
        <v>31</v>
      </c>
      <c r="BQ22" s="223" t="s">
        <v>22</v>
      </c>
      <c r="BR22" s="223"/>
      <c r="BS22" s="224" t="s">
        <v>23</v>
      </c>
    </row>
    <row r="23" spans="2:71" ht="27" customHeight="1" x14ac:dyDescent="0.2">
      <c r="C23" s="217"/>
      <c r="D23" s="222"/>
      <c r="E23" s="222"/>
      <c r="F23" s="36" t="s">
        <v>5</v>
      </c>
      <c r="G23" s="37" t="s">
        <v>6</v>
      </c>
      <c r="H23" s="223"/>
      <c r="J23" s="217"/>
      <c r="K23" s="222"/>
      <c r="L23" s="222"/>
      <c r="M23" s="36" t="s">
        <v>5</v>
      </c>
      <c r="N23" s="37" t="s">
        <v>6</v>
      </c>
      <c r="O23" s="223"/>
      <c r="Q23" s="217"/>
      <c r="R23" s="222"/>
      <c r="S23" s="222"/>
      <c r="T23" s="36" t="s">
        <v>5</v>
      </c>
      <c r="U23" s="37" t="s">
        <v>6</v>
      </c>
      <c r="V23" s="223"/>
      <c r="X23" s="217"/>
      <c r="Y23" s="222"/>
      <c r="Z23" s="222"/>
      <c r="AA23" s="36" t="s">
        <v>5</v>
      </c>
      <c r="AB23" s="37" t="s">
        <v>6</v>
      </c>
      <c r="AC23" s="223"/>
      <c r="AE23" s="217"/>
      <c r="AF23" s="222"/>
      <c r="AG23" s="222"/>
      <c r="AH23" s="36" t="s">
        <v>5</v>
      </c>
      <c r="AI23" s="37" t="s">
        <v>6</v>
      </c>
      <c r="AJ23" s="223"/>
      <c r="AL23" s="217"/>
      <c r="AM23" s="222"/>
      <c r="AN23" s="222"/>
      <c r="AO23" s="36" t="s">
        <v>5</v>
      </c>
      <c r="AP23" s="37" t="s">
        <v>6</v>
      </c>
      <c r="AQ23" s="223"/>
      <c r="AS23" s="217"/>
      <c r="AT23" s="222"/>
      <c r="AU23" s="222"/>
      <c r="AV23" s="36" t="s">
        <v>5</v>
      </c>
      <c r="AW23" s="37" t="s">
        <v>6</v>
      </c>
      <c r="AX23" s="223"/>
      <c r="AZ23" s="217"/>
      <c r="BA23" s="222"/>
      <c r="BB23" s="222"/>
      <c r="BC23" s="36" t="s">
        <v>5</v>
      </c>
      <c r="BD23" s="37" t="s">
        <v>6</v>
      </c>
      <c r="BE23" s="223"/>
      <c r="BG23" s="217"/>
      <c r="BH23" s="222"/>
      <c r="BI23" s="222"/>
      <c r="BJ23" s="36" t="s">
        <v>5</v>
      </c>
      <c r="BK23" s="37" t="s">
        <v>6</v>
      </c>
      <c r="BL23" s="223"/>
      <c r="BN23" s="217"/>
      <c r="BO23" s="222"/>
      <c r="BP23" s="222"/>
      <c r="BQ23" s="36" t="s">
        <v>5</v>
      </c>
      <c r="BR23" s="37" t="s">
        <v>6</v>
      </c>
      <c r="BS23" s="223"/>
    </row>
    <row r="24" spans="2:71" ht="13.9" customHeight="1" x14ac:dyDescent="0.2">
      <c r="C24" s="213" t="s">
        <v>24</v>
      </c>
      <c r="D24" s="214" t="s">
        <v>23</v>
      </c>
      <c r="E24" s="38" t="s">
        <v>27</v>
      </c>
      <c r="F24" s="33">
        <f>+F$9*F78</f>
        <v>0</v>
      </c>
      <c r="G24" s="33">
        <f>+G$9*G78</f>
        <v>0</v>
      </c>
      <c r="H24" s="33">
        <f>+H$9*H78</f>
        <v>0</v>
      </c>
      <c r="I24" s="29"/>
      <c r="J24" s="232" t="s">
        <v>24</v>
      </c>
      <c r="K24" s="233" t="s">
        <v>23</v>
      </c>
      <c r="L24" s="32" t="s">
        <v>27</v>
      </c>
      <c r="M24" s="33">
        <f>+M$9*M78</f>
        <v>0</v>
      </c>
      <c r="N24" s="33">
        <f>+N$9*N78</f>
        <v>0</v>
      </c>
      <c r="O24" s="33">
        <f>+O$9*O78</f>
        <v>0</v>
      </c>
      <c r="P24" s="29"/>
      <c r="Q24" s="232" t="s">
        <v>24</v>
      </c>
      <c r="R24" s="233" t="s">
        <v>23</v>
      </c>
      <c r="S24" s="32" t="s">
        <v>27</v>
      </c>
      <c r="T24" s="33">
        <f>+T$9*T78</f>
        <v>0</v>
      </c>
      <c r="U24" s="33">
        <f>+U$9*U78</f>
        <v>0</v>
      </c>
      <c r="V24" s="33">
        <f>+V$9*V78</f>
        <v>0</v>
      </c>
      <c r="W24" s="29"/>
      <c r="X24" s="232" t="s">
        <v>24</v>
      </c>
      <c r="Y24" s="233" t="s">
        <v>23</v>
      </c>
      <c r="Z24" s="32" t="s">
        <v>27</v>
      </c>
      <c r="AA24" s="33">
        <f>+AA$9*AA78</f>
        <v>0</v>
      </c>
      <c r="AB24" s="33">
        <f>+AB$9*AB78</f>
        <v>0</v>
      </c>
      <c r="AC24" s="33">
        <f>+AC$9*AC78</f>
        <v>0</v>
      </c>
      <c r="AD24" s="29"/>
      <c r="AE24" s="232" t="s">
        <v>24</v>
      </c>
      <c r="AF24" s="233" t="s">
        <v>23</v>
      </c>
      <c r="AG24" s="32" t="s">
        <v>27</v>
      </c>
      <c r="AH24" s="33">
        <f>+AH$9*AH78</f>
        <v>0</v>
      </c>
      <c r="AI24" s="33">
        <f>+AI$9*AI78</f>
        <v>0</v>
      </c>
      <c r="AJ24" s="33">
        <f>+AJ$9*AJ78</f>
        <v>0</v>
      </c>
      <c r="AK24" s="29"/>
      <c r="AL24" s="232" t="s">
        <v>24</v>
      </c>
      <c r="AM24" s="233" t="s">
        <v>23</v>
      </c>
      <c r="AN24" s="32" t="s">
        <v>27</v>
      </c>
      <c r="AO24" s="33">
        <f>+AO$9*AO78</f>
        <v>0</v>
      </c>
      <c r="AP24" s="33">
        <f>+AP$9*AP78</f>
        <v>0</v>
      </c>
      <c r="AQ24" s="33">
        <f>+AQ$9*AQ78</f>
        <v>0</v>
      </c>
      <c r="AR24" s="29"/>
      <c r="AS24" s="232" t="s">
        <v>24</v>
      </c>
      <c r="AT24" s="233" t="s">
        <v>23</v>
      </c>
      <c r="AU24" s="32" t="s">
        <v>27</v>
      </c>
      <c r="AV24" s="33">
        <f>+AV$9*AV78</f>
        <v>0</v>
      </c>
      <c r="AW24" s="33">
        <f>+AW$9*AW78</f>
        <v>0</v>
      </c>
      <c r="AX24" s="33">
        <f>+AX$9*AX78</f>
        <v>0</v>
      </c>
      <c r="AY24" s="29"/>
      <c r="AZ24" s="232" t="s">
        <v>24</v>
      </c>
      <c r="BA24" s="233" t="s">
        <v>23</v>
      </c>
      <c r="BB24" s="32" t="s">
        <v>27</v>
      </c>
      <c r="BC24" s="33">
        <f>+BC$9*BC78</f>
        <v>0</v>
      </c>
      <c r="BD24" s="33">
        <f>+BD$9*BD78</f>
        <v>0</v>
      </c>
      <c r="BE24" s="33">
        <f>+BE$9*BE78</f>
        <v>0</v>
      </c>
      <c r="BG24" s="232" t="s">
        <v>24</v>
      </c>
      <c r="BH24" s="233" t="s">
        <v>23</v>
      </c>
      <c r="BI24" s="32" t="s">
        <v>27</v>
      </c>
      <c r="BJ24" s="33">
        <f>+M24+T24+AA24+AH24+AO24+AV24+BC24</f>
        <v>0</v>
      </c>
      <c r="BK24" s="33">
        <f t="shared" ref="BK24:BK29" si="29">+N24+U24+AB24+AI24+AP24+AW24+BD24</f>
        <v>0</v>
      </c>
      <c r="BL24" s="33">
        <f t="shared" ref="BL24:BL29" si="30">+O24+V24+AC24+AJ24+AQ24+AX24+BE24</f>
        <v>0</v>
      </c>
      <c r="BN24" s="232" t="s">
        <v>24</v>
      </c>
      <c r="BO24" s="233" t="s">
        <v>23</v>
      </c>
      <c r="BP24" s="32" t="s">
        <v>27</v>
      </c>
      <c r="BQ24" s="33">
        <f t="shared" ref="BQ24:BS29" si="31">+BJ24+F24</f>
        <v>0</v>
      </c>
      <c r="BR24" s="33">
        <f t="shared" si="31"/>
        <v>0</v>
      </c>
      <c r="BS24" s="33">
        <f t="shared" si="31"/>
        <v>0</v>
      </c>
    </row>
    <row r="25" spans="2:71" ht="26.45" customHeight="1" x14ac:dyDescent="0.2">
      <c r="C25" s="213"/>
      <c r="D25" s="215"/>
      <c r="E25" s="38" t="s">
        <v>28</v>
      </c>
      <c r="F25" s="33">
        <f>+F$10*F79</f>
        <v>37615562.356234409</v>
      </c>
      <c r="G25" s="33">
        <f>+G$10*G79*INPUT!G80</f>
        <v>0</v>
      </c>
      <c r="H25" s="33">
        <f>+H$10*H79</f>
        <v>0</v>
      </c>
      <c r="I25" s="29"/>
      <c r="J25" s="232"/>
      <c r="K25" s="234"/>
      <c r="L25" s="32" t="s">
        <v>28</v>
      </c>
      <c r="M25" s="33">
        <f>+M$10*M79</f>
        <v>7851647.9122818634</v>
      </c>
      <c r="N25" s="33">
        <f>+N$10*N79</f>
        <v>0</v>
      </c>
      <c r="O25" s="33">
        <f>+O$10*O79</f>
        <v>0</v>
      </c>
      <c r="P25" s="29"/>
      <c r="Q25" s="232"/>
      <c r="R25" s="234"/>
      <c r="S25" s="32" t="s">
        <v>28</v>
      </c>
      <c r="T25" s="33">
        <f>+T$10*T79</f>
        <v>0</v>
      </c>
      <c r="U25" s="33">
        <f>+U$10*U79</f>
        <v>0</v>
      </c>
      <c r="V25" s="33">
        <f>+V$10*V79</f>
        <v>0</v>
      </c>
      <c r="W25" s="29"/>
      <c r="X25" s="232"/>
      <c r="Y25" s="234"/>
      <c r="Z25" s="32" t="s">
        <v>28</v>
      </c>
      <c r="AA25" s="33">
        <f>+AA$10*AA79</f>
        <v>0</v>
      </c>
      <c r="AB25" s="33">
        <f>+AB$10*AB79</f>
        <v>0</v>
      </c>
      <c r="AC25" s="33">
        <f>+AC$10*AC79</f>
        <v>0</v>
      </c>
      <c r="AD25" s="29"/>
      <c r="AE25" s="232"/>
      <c r="AF25" s="234"/>
      <c r="AG25" s="32" t="s">
        <v>28</v>
      </c>
      <c r="AH25" s="33">
        <f>+AH$10*AH79</f>
        <v>0</v>
      </c>
      <c r="AI25" s="33">
        <f>+AI$10*AI79</f>
        <v>0</v>
      </c>
      <c r="AJ25" s="33">
        <f>+AJ$10*AJ79</f>
        <v>0</v>
      </c>
      <c r="AK25" s="29"/>
      <c r="AL25" s="232"/>
      <c r="AM25" s="234"/>
      <c r="AN25" s="32" t="s">
        <v>28</v>
      </c>
      <c r="AO25" s="33">
        <f>+AO$10*AO79</f>
        <v>0</v>
      </c>
      <c r="AP25" s="33">
        <f>+AP$10*AP79</f>
        <v>0</v>
      </c>
      <c r="AQ25" s="33">
        <f>+AQ$10*AQ79</f>
        <v>0</v>
      </c>
      <c r="AR25" s="29"/>
      <c r="AS25" s="232"/>
      <c r="AT25" s="234"/>
      <c r="AU25" s="32" t="s">
        <v>28</v>
      </c>
      <c r="AV25" s="33">
        <f>+AV$10*AV79</f>
        <v>0</v>
      </c>
      <c r="AW25" s="33">
        <f>+AW$10*AW79</f>
        <v>0</v>
      </c>
      <c r="AX25" s="33">
        <f>+AX$10*AX79</f>
        <v>0</v>
      </c>
      <c r="AY25" s="29"/>
      <c r="AZ25" s="232"/>
      <c r="BA25" s="234"/>
      <c r="BB25" s="32" t="s">
        <v>28</v>
      </c>
      <c r="BC25" s="33">
        <f>+BC$10*BC79</f>
        <v>0</v>
      </c>
      <c r="BD25" s="33">
        <f>+BD$10*BD79</f>
        <v>0</v>
      </c>
      <c r="BE25" s="33">
        <f>+BE$10*BE79</f>
        <v>0</v>
      </c>
      <c r="BG25" s="232"/>
      <c r="BH25" s="234"/>
      <c r="BI25" s="32" t="s">
        <v>28</v>
      </c>
      <c r="BJ25" s="33">
        <f t="shared" ref="BJ25:BJ29" si="32">+M25+T25+AA25+AH25+AO25+AV25+BC25</f>
        <v>7851647.9122818634</v>
      </c>
      <c r="BK25" s="33">
        <f>+(N25+U25+AB25+AI25+AP25+AW25+BD25)*INPUT!G81</f>
        <v>0</v>
      </c>
      <c r="BL25" s="33">
        <f t="shared" si="30"/>
        <v>0</v>
      </c>
      <c r="BN25" s="232"/>
      <c r="BO25" s="234"/>
      <c r="BP25" s="32" t="s">
        <v>28</v>
      </c>
      <c r="BQ25" s="33">
        <f t="shared" si="31"/>
        <v>45467210.268516272</v>
      </c>
      <c r="BR25" s="33">
        <f t="shared" si="31"/>
        <v>0</v>
      </c>
      <c r="BS25" s="33">
        <f t="shared" si="31"/>
        <v>0</v>
      </c>
    </row>
    <row r="26" spans="2:71" ht="13.15" customHeight="1" x14ac:dyDescent="0.2">
      <c r="C26" s="213"/>
      <c r="D26" s="214" t="s">
        <v>22</v>
      </c>
      <c r="E26" s="215"/>
      <c r="F26" s="33">
        <f>+F$11*F80</f>
        <v>0</v>
      </c>
      <c r="G26" s="33">
        <f>+G$11*G80*INPUT!H80</f>
        <v>0</v>
      </c>
      <c r="H26" s="33">
        <f>+H$11*H80</f>
        <v>-5101645.6028056052</v>
      </c>
      <c r="I26" s="29"/>
      <c r="J26" s="232"/>
      <c r="K26" s="233" t="s">
        <v>22</v>
      </c>
      <c r="L26" s="234"/>
      <c r="M26" s="33">
        <f>+M$11*M80</f>
        <v>0</v>
      </c>
      <c r="N26" s="33">
        <f>+N$11*N80</f>
        <v>0</v>
      </c>
      <c r="O26" s="33">
        <f>+O$11*O80</f>
        <v>-16820.805244190229</v>
      </c>
      <c r="P26" s="29"/>
      <c r="Q26" s="232"/>
      <c r="R26" s="233" t="s">
        <v>22</v>
      </c>
      <c r="S26" s="234"/>
      <c r="T26" s="33">
        <f>+T$11*T80</f>
        <v>0</v>
      </c>
      <c r="U26" s="33">
        <f>+U$11*U80</f>
        <v>0</v>
      </c>
      <c r="V26" s="33">
        <f>+V$11*V80</f>
        <v>-65391.944286657912</v>
      </c>
      <c r="W26" s="29"/>
      <c r="X26" s="232"/>
      <c r="Y26" s="233" t="s">
        <v>22</v>
      </c>
      <c r="Z26" s="234"/>
      <c r="AA26" s="33">
        <f>+AA$11*AA80</f>
        <v>0</v>
      </c>
      <c r="AB26" s="33">
        <f>+AB$11*AB80</f>
        <v>0</v>
      </c>
      <c r="AC26" s="33">
        <f>+AC$11*AC80</f>
        <v>0</v>
      </c>
      <c r="AD26" s="29"/>
      <c r="AE26" s="232"/>
      <c r="AF26" s="233" t="s">
        <v>22</v>
      </c>
      <c r="AG26" s="234"/>
      <c r="AH26" s="33">
        <f>+AH$11*AH80</f>
        <v>0</v>
      </c>
      <c r="AI26" s="33">
        <f>+AI$11*AI80</f>
        <v>0</v>
      </c>
      <c r="AJ26" s="33">
        <f>+AJ$11*AJ80</f>
        <v>0</v>
      </c>
      <c r="AK26" s="29"/>
      <c r="AL26" s="232"/>
      <c r="AM26" s="233" t="s">
        <v>22</v>
      </c>
      <c r="AN26" s="234"/>
      <c r="AO26" s="33">
        <f>+AO$11*AO80</f>
        <v>0</v>
      </c>
      <c r="AP26" s="33">
        <f>+AP$11*AP80</f>
        <v>0</v>
      </c>
      <c r="AQ26" s="33">
        <f>+AQ$11*AQ80</f>
        <v>-1875.233207475573</v>
      </c>
      <c r="AR26" s="29"/>
      <c r="AS26" s="232"/>
      <c r="AT26" s="233" t="s">
        <v>22</v>
      </c>
      <c r="AU26" s="234"/>
      <c r="AV26" s="33">
        <f>+AV$11*AV80</f>
        <v>0</v>
      </c>
      <c r="AW26" s="33">
        <f>+AW$11*AW80</f>
        <v>0</v>
      </c>
      <c r="AX26" s="33">
        <f>+AX$11*AX80</f>
        <v>0</v>
      </c>
      <c r="AY26" s="29"/>
      <c r="AZ26" s="232"/>
      <c r="BA26" s="233" t="s">
        <v>22</v>
      </c>
      <c r="BB26" s="234"/>
      <c r="BC26" s="33">
        <f>+BC$11*BC80</f>
        <v>0</v>
      </c>
      <c r="BD26" s="33">
        <f>+BD$11*BD80</f>
        <v>0</v>
      </c>
      <c r="BE26" s="33">
        <f>+BE$11*BE80</f>
        <v>0</v>
      </c>
      <c r="BG26" s="232"/>
      <c r="BH26" s="233" t="s">
        <v>22</v>
      </c>
      <c r="BI26" s="234"/>
      <c r="BJ26" s="33">
        <f t="shared" si="32"/>
        <v>0</v>
      </c>
      <c r="BK26" s="33">
        <f>+(N26+U26+AB26+AI26+AP26+AW26+BD26)*INPUT!H81</f>
        <v>0</v>
      </c>
      <c r="BL26" s="33">
        <f t="shared" si="30"/>
        <v>-84087.982738323713</v>
      </c>
      <c r="BN26" s="232"/>
      <c r="BO26" s="233" t="s">
        <v>22</v>
      </c>
      <c r="BP26" s="234"/>
      <c r="BQ26" s="33">
        <f t="shared" si="31"/>
        <v>0</v>
      </c>
      <c r="BR26" s="33">
        <f t="shared" si="31"/>
        <v>0</v>
      </c>
      <c r="BS26" s="33">
        <f t="shared" si="31"/>
        <v>-5185733.5855439287</v>
      </c>
    </row>
    <row r="27" spans="2:71" ht="13.15" customHeight="1" x14ac:dyDescent="0.2">
      <c r="C27" s="225" t="s">
        <v>25</v>
      </c>
      <c r="D27" s="228" t="s">
        <v>23</v>
      </c>
      <c r="E27" s="40" t="s">
        <v>27</v>
      </c>
      <c r="F27" s="33">
        <f>+F$12*F81</f>
        <v>0</v>
      </c>
      <c r="G27" s="33">
        <f>+G$12*G81</f>
        <v>0</v>
      </c>
      <c r="H27" s="33">
        <f>+H$12*H81</f>
        <v>0</v>
      </c>
      <c r="I27" s="29"/>
      <c r="J27" s="235" t="s">
        <v>25</v>
      </c>
      <c r="K27" s="238" t="s">
        <v>23</v>
      </c>
      <c r="L27" s="34" t="s">
        <v>27</v>
      </c>
      <c r="M27" s="33">
        <f>+M$12*M81</f>
        <v>0</v>
      </c>
      <c r="N27" s="33">
        <f>+N$12*N81</f>
        <v>0</v>
      </c>
      <c r="O27" s="33">
        <f>+O$12*O81</f>
        <v>0</v>
      </c>
      <c r="P27" s="29"/>
      <c r="Q27" s="235" t="s">
        <v>25</v>
      </c>
      <c r="R27" s="238" t="s">
        <v>23</v>
      </c>
      <c r="S27" s="34" t="s">
        <v>27</v>
      </c>
      <c r="T27" s="33">
        <f>+T$12*T81</f>
        <v>0</v>
      </c>
      <c r="U27" s="33">
        <f>+U$12*U81</f>
        <v>0</v>
      </c>
      <c r="V27" s="33">
        <f>+V$12*V81</f>
        <v>0</v>
      </c>
      <c r="W27" s="29"/>
      <c r="X27" s="235" t="s">
        <v>25</v>
      </c>
      <c r="Y27" s="238" t="s">
        <v>23</v>
      </c>
      <c r="Z27" s="34" t="s">
        <v>27</v>
      </c>
      <c r="AA27" s="33">
        <f>+AA$12*AA81</f>
        <v>0</v>
      </c>
      <c r="AB27" s="33">
        <f>+AB$12*AB81</f>
        <v>0</v>
      </c>
      <c r="AC27" s="33">
        <f>+AC$12*AC81</f>
        <v>0</v>
      </c>
      <c r="AD27" s="29"/>
      <c r="AE27" s="235" t="s">
        <v>25</v>
      </c>
      <c r="AF27" s="238" t="s">
        <v>23</v>
      </c>
      <c r="AG27" s="34" t="s">
        <v>27</v>
      </c>
      <c r="AH27" s="33">
        <f>+AH$12*AH81</f>
        <v>0</v>
      </c>
      <c r="AI27" s="33">
        <f>+AI$12*AI81</f>
        <v>0</v>
      </c>
      <c r="AJ27" s="33">
        <f>+AJ$12*AJ81</f>
        <v>0</v>
      </c>
      <c r="AK27" s="29"/>
      <c r="AL27" s="235" t="s">
        <v>25</v>
      </c>
      <c r="AM27" s="238" t="s">
        <v>23</v>
      </c>
      <c r="AN27" s="34" t="s">
        <v>27</v>
      </c>
      <c r="AO27" s="33">
        <f>+AO$12*AO81</f>
        <v>0</v>
      </c>
      <c r="AP27" s="33">
        <f>+AP$12*AP81</f>
        <v>0</v>
      </c>
      <c r="AQ27" s="33">
        <f>+AQ$12*AQ81</f>
        <v>0</v>
      </c>
      <c r="AR27" s="29"/>
      <c r="AS27" s="235" t="s">
        <v>25</v>
      </c>
      <c r="AT27" s="238" t="s">
        <v>23</v>
      </c>
      <c r="AU27" s="34" t="s">
        <v>27</v>
      </c>
      <c r="AV27" s="33">
        <f>+AV$12*AV81</f>
        <v>0</v>
      </c>
      <c r="AW27" s="33">
        <f>+AW$12*AW81</f>
        <v>0</v>
      </c>
      <c r="AX27" s="33">
        <f>+AX$12*AX81</f>
        <v>0</v>
      </c>
      <c r="AY27" s="29"/>
      <c r="AZ27" s="235" t="s">
        <v>25</v>
      </c>
      <c r="BA27" s="238" t="s">
        <v>23</v>
      </c>
      <c r="BB27" s="34" t="s">
        <v>27</v>
      </c>
      <c r="BC27" s="33">
        <f>+BC$12*BC81</f>
        <v>0</v>
      </c>
      <c r="BD27" s="33">
        <f>+BD$12*BD81</f>
        <v>0</v>
      </c>
      <c r="BE27" s="33">
        <f>+BE$12*BE81</f>
        <v>0</v>
      </c>
      <c r="BG27" s="235" t="s">
        <v>25</v>
      </c>
      <c r="BH27" s="238" t="s">
        <v>23</v>
      </c>
      <c r="BI27" s="34" t="s">
        <v>27</v>
      </c>
      <c r="BJ27" s="33">
        <f t="shared" si="32"/>
        <v>0</v>
      </c>
      <c r="BK27" s="33">
        <f t="shared" si="29"/>
        <v>0</v>
      </c>
      <c r="BL27" s="33">
        <f t="shared" si="30"/>
        <v>0</v>
      </c>
      <c r="BN27" s="235" t="s">
        <v>25</v>
      </c>
      <c r="BO27" s="238" t="s">
        <v>23</v>
      </c>
      <c r="BP27" s="34" t="s">
        <v>27</v>
      </c>
      <c r="BQ27" s="33">
        <f t="shared" si="31"/>
        <v>0</v>
      </c>
      <c r="BR27" s="33">
        <f t="shared" si="31"/>
        <v>0</v>
      </c>
      <c r="BS27" s="33">
        <f t="shared" si="31"/>
        <v>0</v>
      </c>
    </row>
    <row r="28" spans="2:71" ht="26.45" customHeight="1" x14ac:dyDescent="0.2">
      <c r="C28" s="226"/>
      <c r="D28" s="229"/>
      <c r="E28" s="41" t="s">
        <v>28</v>
      </c>
      <c r="F28" s="33">
        <f>+F$13*F82</f>
        <v>37615562.356234409</v>
      </c>
      <c r="G28" s="33">
        <f>+G$13*G82</f>
        <v>0</v>
      </c>
      <c r="H28" s="33">
        <f>+H$13*H82</f>
        <v>79204746.016486943</v>
      </c>
      <c r="I28" s="29"/>
      <c r="J28" s="236"/>
      <c r="K28" s="239"/>
      <c r="L28" s="35" t="s">
        <v>28</v>
      </c>
      <c r="M28" s="33">
        <f>+M$13*M82</f>
        <v>7851647.9122818634</v>
      </c>
      <c r="N28" s="33">
        <f>+N$13*N82</f>
        <v>0</v>
      </c>
      <c r="O28" s="33">
        <f>+O$13*O82</f>
        <v>390623.77533369104</v>
      </c>
      <c r="P28" s="29"/>
      <c r="Q28" s="236"/>
      <c r="R28" s="239"/>
      <c r="S28" s="35" t="s">
        <v>28</v>
      </c>
      <c r="T28" s="33">
        <f>+T$13*T82</f>
        <v>0</v>
      </c>
      <c r="U28" s="33">
        <f>+U$13*U82</f>
        <v>0</v>
      </c>
      <c r="V28" s="33">
        <f>+V$13*V82</f>
        <v>0</v>
      </c>
      <c r="W28" s="29"/>
      <c r="X28" s="236"/>
      <c r="Y28" s="239"/>
      <c r="Z28" s="35" t="s">
        <v>28</v>
      </c>
      <c r="AA28" s="33">
        <f>+AA$13*AA82</f>
        <v>0</v>
      </c>
      <c r="AB28" s="33">
        <f>+AB$13*AB82</f>
        <v>0</v>
      </c>
      <c r="AC28" s="33">
        <f>+AC$13*AC82</f>
        <v>0</v>
      </c>
      <c r="AD28" s="29"/>
      <c r="AE28" s="236"/>
      <c r="AF28" s="239"/>
      <c r="AG28" s="35" t="s">
        <v>28</v>
      </c>
      <c r="AH28" s="33">
        <f>+AH$13*AH82</f>
        <v>0</v>
      </c>
      <c r="AI28" s="33">
        <f>+AI$13*AI82</f>
        <v>0</v>
      </c>
      <c r="AJ28" s="33">
        <f>+AJ$13*AJ82</f>
        <v>0</v>
      </c>
      <c r="AK28" s="29"/>
      <c r="AL28" s="236"/>
      <c r="AM28" s="239"/>
      <c r="AN28" s="35" t="s">
        <v>28</v>
      </c>
      <c r="AO28" s="33">
        <f>+AO$13*AO82</f>
        <v>0</v>
      </c>
      <c r="AP28" s="33">
        <f>+AP$13*AP82</f>
        <v>0</v>
      </c>
      <c r="AQ28" s="33">
        <f>+AQ$13*AQ82</f>
        <v>0</v>
      </c>
      <c r="AR28" s="29"/>
      <c r="AS28" s="236"/>
      <c r="AT28" s="239"/>
      <c r="AU28" s="35" t="s">
        <v>28</v>
      </c>
      <c r="AV28" s="33">
        <f>+AV$13*AV82</f>
        <v>0</v>
      </c>
      <c r="AW28" s="33">
        <f>+AW$13*AW82</f>
        <v>0</v>
      </c>
      <c r="AX28" s="33">
        <f>+AX$13*AX82</f>
        <v>0</v>
      </c>
      <c r="AY28" s="29"/>
      <c r="AZ28" s="236"/>
      <c r="BA28" s="239"/>
      <c r="BB28" s="35" t="s">
        <v>28</v>
      </c>
      <c r="BC28" s="33">
        <f>+BC$13*BC82</f>
        <v>0</v>
      </c>
      <c r="BD28" s="33">
        <f>+BD$13*BD82</f>
        <v>0</v>
      </c>
      <c r="BE28" s="33">
        <f>+BE$13*BE82</f>
        <v>0</v>
      </c>
      <c r="BG28" s="236"/>
      <c r="BH28" s="239"/>
      <c r="BI28" s="35" t="s">
        <v>28</v>
      </c>
      <c r="BJ28" s="33">
        <f t="shared" si="32"/>
        <v>7851647.9122818634</v>
      </c>
      <c r="BK28" s="33">
        <f t="shared" si="29"/>
        <v>0</v>
      </c>
      <c r="BL28" s="33">
        <f t="shared" si="30"/>
        <v>390623.77533369104</v>
      </c>
      <c r="BN28" s="236"/>
      <c r="BO28" s="239"/>
      <c r="BP28" s="35" t="s">
        <v>28</v>
      </c>
      <c r="BQ28" s="33">
        <f t="shared" si="31"/>
        <v>45467210.268516272</v>
      </c>
      <c r="BR28" s="33">
        <f t="shared" si="31"/>
        <v>0</v>
      </c>
      <c r="BS28" s="33">
        <f t="shared" si="31"/>
        <v>79595369.79182063</v>
      </c>
    </row>
    <row r="29" spans="2:71" ht="13.9" customHeight="1" x14ac:dyDescent="0.2">
      <c r="C29" s="227"/>
      <c r="D29" s="230" t="s">
        <v>22</v>
      </c>
      <c r="E29" s="231"/>
      <c r="F29" s="33">
        <f>+F$14*F83</f>
        <v>0</v>
      </c>
      <c r="G29" s="33">
        <f>+G$14*G83</f>
        <v>0</v>
      </c>
      <c r="H29" s="33">
        <f>+H$14*H83</f>
        <v>0</v>
      </c>
      <c r="I29" s="29"/>
      <c r="J29" s="237"/>
      <c r="K29" s="240" t="s">
        <v>22</v>
      </c>
      <c r="L29" s="241"/>
      <c r="M29" s="33">
        <f>+M$14*M83</f>
        <v>0</v>
      </c>
      <c r="N29" s="33">
        <f>+N$14*N83</f>
        <v>0</v>
      </c>
      <c r="O29" s="33">
        <f>+O$14*O83</f>
        <v>0</v>
      </c>
      <c r="P29" s="29"/>
      <c r="Q29" s="237"/>
      <c r="R29" s="240" t="s">
        <v>22</v>
      </c>
      <c r="S29" s="241"/>
      <c r="T29" s="33">
        <f>+T$14*T83</f>
        <v>0</v>
      </c>
      <c r="U29" s="33">
        <f>+U$14*U83</f>
        <v>0</v>
      </c>
      <c r="V29" s="33">
        <f>+V$14*V83</f>
        <v>0</v>
      </c>
      <c r="W29" s="29"/>
      <c r="X29" s="237"/>
      <c r="Y29" s="240" t="s">
        <v>22</v>
      </c>
      <c r="Z29" s="241"/>
      <c r="AA29" s="33">
        <f>+AA$14*AA83</f>
        <v>0</v>
      </c>
      <c r="AB29" s="33">
        <f>+AB$14*AB83</f>
        <v>0</v>
      </c>
      <c r="AC29" s="33">
        <f>+AC$14*AC83</f>
        <v>0</v>
      </c>
      <c r="AD29" s="29"/>
      <c r="AE29" s="237"/>
      <c r="AF29" s="240" t="s">
        <v>22</v>
      </c>
      <c r="AG29" s="241"/>
      <c r="AH29" s="33">
        <f>+AH$14*AH83</f>
        <v>0</v>
      </c>
      <c r="AI29" s="33">
        <f>+AI$14*AI83</f>
        <v>0</v>
      </c>
      <c r="AJ29" s="33">
        <f>+AJ$14*AJ83</f>
        <v>0</v>
      </c>
      <c r="AK29" s="29"/>
      <c r="AL29" s="237"/>
      <c r="AM29" s="240" t="s">
        <v>22</v>
      </c>
      <c r="AN29" s="241"/>
      <c r="AO29" s="33">
        <f>+AO$14*AO83</f>
        <v>0</v>
      </c>
      <c r="AP29" s="33">
        <f>+AP$14*AP83</f>
        <v>0</v>
      </c>
      <c r="AQ29" s="33">
        <f>+AQ$14*AQ83</f>
        <v>0</v>
      </c>
      <c r="AR29" s="29"/>
      <c r="AS29" s="237"/>
      <c r="AT29" s="240" t="s">
        <v>22</v>
      </c>
      <c r="AU29" s="241"/>
      <c r="AV29" s="33">
        <f>+AV$14*AV83</f>
        <v>0</v>
      </c>
      <c r="AW29" s="33">
        <f>+AW$14*AW83</f>
        <v>0</v>
      </c>
      <c r="AX29" s="33">
        <f>+AX$14*AX83</f>
        <v>0</v>
      </c>
      <c r="AY29" s="29"/>
      <c r="AZ29" s="237"/>
      <c r="BA29" s="240" t="s">
        <v>22</v>
      </c>
      <c r="BB29" s="241"/>
      <c r="BC29" s="33">
        <f>+BC$14*BC83</f>
        <v>0</v>
      </c>
      <c r="BD29" s="33">
        <f>+BD$14*BD83</f>
        <v>0</v>
      </c>
      <c r="BE29" s="33">
        <f>+BE$14*BE83</f>
        <v>0</v>
      </c>
      <c r="BG29" s="237"/>
      <c r="BH29" s="240" t="s">
        <v>22</v>
      </c>
      <c r="BI29" s="241"/>
      <c r="BJ29" s="33">
        <f t="shared" si="32"/>
        <v>0</v>
      </c>
      <c r="BK29" s="33">
        <f t="shared" si="29"/>
        <v>0</v>
      </c>
      <c r="BL29" s="33">
        <f t="shared" si="30"/>
        <v>0</v>
      </c>
      <c r="BN29" s="237"/>
      <c r="BO29" s="240" t="s">
        <v>22</v>
      </c>
      <c r="BP29" s="241"/>
      <c r="BQ29" s="33">
        <f t="shared" si="31"/>
        <v>0</v>
      </c>
      <c r="BR29" s="33">
        <f t="shared" si="31"/>
        <v>0</v>
      </c>
      <c r="BS29" s="33">
        <f t="shared" si="31"/>
        <v>0</v>
      </c>
    </row>
    <row r="32" spans="2:71" x14ac:dyDescent="0.2">
      <c r="C32" s="27" t="s">
        <v>18</v>
      </c>
      <c r="J32" s="27" t="s">
        <v>18</v>
      </c>
      <c r="Q32" s="27" t="s">
        <v>18</v>
      </c>
      <c r="X32" s="27" t="s">
        <v>18</v>
      </c>
      <c r="AE32" s="27" t="s">
        <v>18</v>
      </c>
      <c r="AL32" s="27" t="s">
        <v>18</v>
      </c>
      <c r="AS32" s="27" t="s">
        <v>18</v>
      </c>
      <c r="AZ32" s="27" t="s">
        <v>18</v>
      </c>
      <c r="BG32" s="27" t="s">
        <v>18</v>
      </c>
      <c r="BN32" s="27" t="s">
        <v>18</v>
      </c>
    </row>
    <row r="34" spans="3:71" ht="17.45" customHeight="1" x14ac:dyDescent="0.25">
      <c r="C34" s="216" t="s">
        <v>26</v>
      </c>
      <c r="D34" s="218" t="s">
        <v>29</v>
      </c>
      <c r="E34" s="218"/>
      <c r="F34" s="219" t="s">
        <v>1</v>
      </c>
      <c r="G34" s="220"/>
      <c r="H34" s="221"/>
      <c r="J34" s="216" t="s">
        <v>26</v>
      </c>
      <c r="K34" s="218" t="s">
        <v>29</v>
      </c>
      <c r="L34" s="218"/>
      <c r="M34" s="219" t="s">
        <v>1</v>
      </c>
      <c r="N34" s="220"/>
      <c r="O34" s="221"/>
      <c r="Q34" s="216" t="s">
        <v>26</v>
      </c>
      <c r="R34" s="218" t="s">
        <v>29</v>
      </c>
      <c r="S34" s="218"/>
      <c r="T34" s="219" t="s">
        <v>1</v>
      </c>
      <c r="U34" s="220"/>
      <c r="V34" s="221"/>
      <c r="X34" s="216" t="s">
        <v>26</v>
      </c>
      <c r="Y34" s="218" t="s">
        <v>29</v>
      </c>
      <c r="Z34" s="218"/>
      <c r="AA34" s="219" t="s">
        <v>1</v>
      </c>
      <c r="AB34" s="220"/>
      <c r="AC34" s="221"/>
      <c r="AE34" s="216" t="s">
        <v>26</v>
      </c>
      <c r="AF34" s="218" t="s">
        <v>29</v>
      </c>
      <c r="AG34" s="218"/>
      <c r="AH34" s="219" t="s">
        <v>1</v>
      </c>
      <c r="AI34" s="220"/>
      <c r="AJ34" s="221"/>
      <c r="AL34" s="216" t="s">
        <v>26</v>
      </c>
      <c r="AM34" s="218" t="s">
        <v>29</v>
      </c>
      <c r="AN34" s="218"/>
      <c r="AO34" s="219" t="s">
        <v>1</v>
      </c>
      <c r="AP34" s="220"/>
      <c r="AQ34" s="221"/>
      <c r="AS34" s="216" t="s">
        <v>26</v>
      </c>
      <c r="AT34" s="218" t="s">
        <v>29</v>
      </c>
      <c r="AU34" s="218"/>
      <c r="AV34" s="219" t="s">
        <v>1</v>
      </c>
      <c r="AW34" s="220"/>
      <c r="AX34" s="221"/>
      <c r="AZ34" s="216" t="s">
        <v>26</v>
      </c>
      <c r="BA34" s="218" t="s">
        <v>29</v>
      </c>
      <c r="BB34" s="218"/>
      <c r="BC34" s="219" t="s">
        <v>1</v>
      </c>
      <c r="BD34" s="220"/>
      <c r="BE34" s="221"/>
      <c r="BG34" s="216" t="s">
        <v>26</v>
      </c>
      <c r="BH34" s="218" t="s">
        <v>29</v>
      </c>
      <c r="BI34" s="218"/>
      <c r="BJ34" s="219" t="s">
        <v>1</v>
      </c>
      <c r="BK34" s="220"/>
      <c r="BL34" s="221"/>
      <c r="BN34" s="216" t="s">
        <v>26</v>
      </c>
      <c r="BO34" s="218" t="s">
        <v>29</v>
      </c>
      <c r="BP34" s="218"/>
      <c r="BQ34" s="219" t="s">
        <v>1</v>
      </c>
      <c r="BR34" s="220"/>
      <c r="BS34" s="221"/>
    </row>
    <row r="35" spans="3:71" ht="15.6" customHeight="1" x14ac:dyDescent="0.2">
      <c r="C35" s="217"/>
      <c r="D35" s="222" t="s">
        <v>30</v>
      </c>
      <c r="E35" s="222" t="s">
        <v>31</v>
      </c>
      <c r="F35" s="242" t="s">
        <v>22</v>
      </c>
      <c r="G35" s="243"/>
      <c r="H35" s="224" t="s">
        <v>23</v>
      </c>
      <c r="J35" s="217"/>
      <c r="K35" s="222" t="s">
        <v>30</v>
      </c>
      <c r="L35" s="222" t="s">
        <v>31</v>
      </c>
      <c r="M35" s="242" t="s">
        <v>22</v>
      </c>
      <c r="N35" s="243"/>
      <c r="O35" s="224" t="s">
        <v>23</v>
      </c>
      <c r="Q35" s="217"/>
      <c r="R35" s="222" t="s">
        <v>30</v>
      </c>
      <c r="S35" s="222" t="s">
        <v>31</v>
      </c>
      <c r="T35" s="242" t="s">
        <v>22</v>
      </c>
      <c r="U35" s="243"/>
      <c r="V35" s="224" t="s">
        <v>23</v>
      </c>
      <c r="X35" s="217"/>
      <c r="Y35" s="222" t="s">
        <v>30</v>
      </c>
      <c r="Z35" s="222" t="s">
        <v>31</v>
      </c>
      <c r="AA35" s="242" t="s">
        <v>22</v>
      </c>
      <c r="AB35" s="243"/>
      <c r="AC35" s="224" t="s">
        <v>23</v>
      </c>
      <c r="AE35" s="217"/>
      <c r="AF35" s="222" t="s">
        <v>30</v>
      </c>
      <c r="AG35" s="222" t="s">
        <v>31</v>
      </c>
      <c r="AH35" s="242" t="s">
        <v>22</v>
      </c>
      <c r="AI35" s="243"/>
      <c r="AJ35" s="224" t="s">
        <v>23</v>
      </c>
      <c r="AL35" s="217"/>
      <c r="AM35" s="222" t="s">
        <v>30</v>
      </c>
      <c r="AN35" s="222" t="s">
        <v>31</v>
      </c>
      <c r="AO35" s="242" t="s">
        <v>22</v>
      </c>
      <c r="AP35" s="243"/>
      <c r="AQ35" s="224" t="s">
        <v>23</v>
      </c>
      <c r="AS35" s="217"/>
      <c r="AT35" s="222" t="s">
        <v>30</v>
      </c>
      <c r="AU35" s="222" t="s">
        <v>31</v>
      </c>
      <c r="AV35" s="242" t="s">
        <v>22</v>
      </c>
      <c r="AW35" s="243"/>
      <c r="AX35" s="224" t="s">
        <v>23</v>
      </c>
      <c r="AZ35" s="217"/>
      <c r="BA35" s="222" t="s">
        <v>30</v>
      </c>
      <c r="BB35" s="222" t="s">
        <v>31</v>
      </c>
      <c r="BC35" s="242" t="s">
        <v>22</v>
      </c>
      <c r="BD35" s="243"/>
      <c r="BE35" s="224" t="s">
        <v>23</v>
      </c>
      <c r="BG35" s="217"/>
      <c r="BH35" s="222" t="s">
        <v>30</v>
      </c>
      <c r="BI35" s="222" t="s">
        <v>31</v>
      </c>
      <c r="BJ35" s="242" t="s">
        <v>22</v>
      </c>
      <c r="BK35" s="243"/>
      <c r="BL35" s="224" t="s">
        <v>23</v>
      </c>
      <c r="BN35" s="217"/>
      <c r="BO35" s="222" t="s">
        <v>30</v>
      </c>
      <c r="BP35" s="222" t="s">
        <v>31</v>
      </c>
      <c r="BQ35" s="242" t="s">
        <v>22</v>
      </c>
      <c r="BR35" s="243"/>
      <c r="BS35" s="224" t="s">
        <v>23</v>
      </c>
    </row>
    <row r="36" spans="3:71" ht="27" customHeight="1" x14ac:dyDescent="0.2">
      <c r="C36" s="217"/>
      <c r="D36" s="222"/>
      <c r="E36" s="222"/>
      <c r="F36" s="36" t="s">
        <v>5</v>
      </c>
      <c r="G36" s="31" t="s">
        <v>6</v>
      </c>
      <c r="H36" s="244"/>
      <c r="J36" s="217"/>
      <c r="K36" s="222"/>
      <c r="L36" s="222"/>
      <c r="M36" s="36" t="s">
        <v>5</v>
      </c>
      <c r="N36" s="31" t="s">
        <v>6</v>
      </c>
      <c r="O36" s="244"/>
      <c r="Q36" s="217"/>
      <c r="R36" s="222"/>
      <c r="S36" s="222"/>
      <c r="T36" s="36" t="s">
        <v>5</v>
      </c>
      <c r="U36" s="31" t="s">
        <v>6</v>
      </c>
      <c r="V36" s="244"/>
      <c r="X36" s="217"/>
      <c r="Y36" s="222"/>
      <c r="Z36" s="222"/>
      <c r="AA36" s="36" t="s">
        <v>5</v>
      </c>
      <c r="AB36" s="31" t="s">
        <v>6</v>
      </c>
      <c r="AC36" s="244"/>
      <c r="AE36" s="217"/>
      <c r="AF36" s="222"/>
      <c r="AG36" s="222"/>
      <c r="AH36" s="36" t="s">
        <v>5</v>
      </c>
      <c r="AI36" s="31" t="s">
        <v>6</v>
      </c>
      <c r="AJ36" s="244"/>
      <c r="AL36" s="217"/>
      <c r="AM36" s="222"/>
      <c r="AN36" s="222"/>
      <c r="AO36" s="36" t="s">
        <v>5</v>
      </c>
      <c r="AP36" s="31" t="s">
        <v>6</v>
      </c>
      <c r="AQ36" s="244"/>
      <c r="AS36" s="217"/>
      <c r="AT36" s="222"/>
      <c r="AU36" s="222"/>
      <c r="AV36" s="36" t="s">
        <v>5</v>
      </c>
      <c r="AW36" s="31" t="s">
        <v>6</v>
      </c>
      <c r="AX36" s="244"/>
      <c r="AZ36" s="217"/>
      <c r="BA36" s="222"/>
      <c r="BB36" s="222"/>
      <c r="BC36" s="36" t="s">
        <v>5</v>
      </c>
      <c r="BD36" s="31" t="s">
        <v>6</v>
      </c>
      <c r="BE36" s="244"/>
      <c r="BG36" s="217"/>
      <c r="BH36" s="222"/>
      <c r="BI36" s="222"/>
      <c r="BJ36" s="36" t="s">
        <v>5</v>
      </c>
      <c r="BK36" s="31" t="s">
        <v>6</v>
      </c>
      <c r="BL36" s="244"/>
      <c r="BN36" s="217"/>
      <c r="BO36" s="222"/>
      <c r="BP36" s="222"/>
      <c r="BQ36" s="36" t="s">
        <v>5</v>
      </c>
      <c r="BR36" s="31" t="s">
        <v>6</v>
      </c>
      <c r="BS36" s="244"/>
    </row>
    <row r="37" spans="3:71" ht="13.9" customHeight="1" x14ac:dyDescent="0.2">
      <c r="C37" s="213" t="s">
        <v>24</v>
      </c>
      <c r="D37" s="214" t="s">
        <v>23</v>
      </c>
      <c r="E37" s="38" t="s">
        <v>27</v>
      </c>
      <c r="F37" s="48">
        <f>+F$9*F91</f>
        <v>0</v>
      </c>
      <c r="G37" s="33">
        <f>+G$9*G91</f>
        <v>0</v>
      </c>
      <c r="H37" s="33">
        <f>+H$9*H91</f>
        <v>0</v>
      </c>
      <c r="I37" s="29"/>
      <c r="J37" s="232" t="s">
        <v>24</v>
      </c>
      <c r="K37" s="233" t="s">
        <v>23</v>
      </c>
      <c r="L37" s="32" t="s">
        <v>27</v>
      </c>
      <c r="M37" s="48">
        <f>+M$9*M91</f>
        <v>0</v>
      </c>
      <c r="N37" s="33">
        <f>+N$9*N91</f>
        <v>0</v>
      </c>
      <c r="O37" s="33">
        <f>+O$9*O91</f>
        <v>0</v>
      </c>
      <c r="P37" s="29"/>
      <c r="Q37" s="232" t="s">
        <v>24</v>
      </c>
      <c r="R37" s="233" t="s">
        <v>23</v>
      </c>
      <c r="S37" s="32" t="s">
        <v>27</v>
      </c>
      <c r="T37" s="48">
        <f>+T$9*T91</f>
        <v>0</v>
      </c>
      <c r="U37" s="33">
        <f>+U$9*U91</f>
        <v>0</v>
      </c>
      <c r="V37" s="33">
        <f>+V$9*V91</f>
        <v>0</v>
      </c>
      <c r="W37" s="29"/>
      <c r="X37" s="232" t="s">
        <v>24</v>
      </c>
      <c r="Y37" s="233" t="s">
        <v>23</v>
      </c>
      <c r="Z37" s="32" t="s">
        <v>27</v>
      </c>
      <c r="AA37" s="48">
        <f>+AA$9*AA91</f>
        <v>0</v>
      </c>
      <c r="AB37" s="33">
        <f>+AB$9*AB91</f>
        <v>0</v>
      </c>
      <c r="AC37" s="33">
        <f>+AC$9*AC91</f>
        <v>0</v>
      </c>
      <c r="AD37" s="29"/>
      <c r="AE37" s="232" t="s">
        <v>24</v>
      </c>
      <c r="AF37" s="233" t="s">
        <v>23</v>
      </c>
      <c r="AG37" s="32" t="s">
        <v>27</v>
      </c>
      <c r="AH37" s="48">
        <f>+AH$9*AH91</f>
        <v>0</v>
      </c>
      <c r="AI37" s="33">
        <f>+AI$9*AI91</f>
        <v>0</v>
      </c>
      <c r="AJ37" s="33">
        <f>+AJ$9*AJ91</f>
        <v>0</v>
      </c>
      <c r="AK37" s="29"/>
      <c r="AL37" s="232" t="s">
        <v>24</v>
      </c>
      <c r="AM37" s="233" t="s">
        <v>23</v>
      </c>
      <c r="AN37" s="32" t="s">
        <v>27</v>
      </c>
      <c r="AO37" s="48">
        <f>+AO$9*AO91</f>
        <v>0</v>
      </c>
      <c r="AP37" s="33">
        <f>+AP$9*AP91</f>
        <v>0</v>
      </c>
      <c r="AQ37" s="33">
        <f>+AQ$9*AQ91</f>
        <v>0</v>
      </c>
      <c r="AR37" s="29"/>
      <c r="AS37" s="232" t="s">
        <v>24</v>
      </c>
      <c r="AT37" s="233" t="s">
        <v>23</v>
      </c>
      <c r="AU37" s="32" t="s">
        <v>27</v>
      </c>
      <c r="AV37" s="48">
        <f>+AV$9*AV91</f>
        <v>0</v>
      </c>
      <c r="AW37" s="33">
        <f>+AW$9*AW91</f>
        <v>0</v>
      </c>
      <c r="AX37" s="33">
        <f>+AX$9*AX91</f>
        <v>0</v>
      </c>
      <c r="AY37" s="29"/>
      <c r="AZ37" s="232" t="s">
        <v>24</v>
      </c>
      <c r="BA37" s="233" t="s">
        <v>23</v>
      </c>
      <c r="BB37" s="32" t="s">
        <v>27</v>
      </c>
      <c r="BC37" s="48">
        <f>+BC$9*BC91</f>
        <v>0</v>
      </c>
      <c r="BD37" s="33">
        <f>+BD$9*BD91</f>
        <v>0</v>
      </c>
      <c r="BE37" s="33">
        <f>+BE$9*BE91</f>
        <v>0</v>
      </c>
      <c r="BG37" s="232" t="s">
        <v>24</v>
      </c>
      <c r="BH37" s="233" t="s">
        <v>23</v>
      </c>
      <c r="BI37" s="32" t="s">
        <v>27</v>
      </c>
      <c r="BJ37" s="33">
        <f>+M37+T37+AA37+AH37+AO37+AV37+BC37</f>
        <v>0</v>
      </c>
      <c r="BK37" s="33">
        <f t="shared" ref="BK37:BK42" si="33">+N37+U37+AB37+AI37+AP37+AW37+BD37</f>
        <v>0</v>
      </c>
      <c r="BL37" s="33">
        <f t="shared" ref="BL37:BL42" si="34">+O37+V37+AC37+AJ37+AQ37+AX37+BE37</f>
        <v>0</v>
      </c>
      <c r="BN37" s="232" t="s">
        <v>24</v>
      </c>
      <c r="BO37" s="233" t="s">
        <v>23</v>
      </c>
      <c r="BP37" s="32" t="s">
        <v>27</v>
      </c>
      <c r="BQ37" s="33">
        <f t="shared" ref="BQ37:BS42" si="35">+BJ37+F37</f>
        <v>0</v>
      </c>
      <c r="BR37" s="33">
        <f t="shared" si="35"/>
        <v>0</v>
      </c>
      <c r="BS37" s="33">
        <f t="shared" si="35"/>
        <v>0</v>
      </c>
    </row>
    <row r="38" spans="3:71" ht="26.45" customHeight="1" x14ac:dyDescent="0.2">
      <c r="C38" s="213"/>
      <c r="D38" s="215"/>
      <c r="E38" s="38" t="s">
        <v>28</v>
      </c>
      <c r="F38" s="33">
        <f>+F$10*F92</f>
        <v>8223490.1302969325</v>
      </c>
      <c r="G38" s="33">
        <f>+G$10*G92*INPUT!G80</f>
        <v>0</v>
      </c>
      <c r="H38" s="33">
        <f>+H$10*H92</f>
        <v>0</v>
      </c>
      <c r="I38" s="29"/>
      <c r="J38" s="232"/>
      <c r="K38" s="234"/>
      <c r="L38" s="32" t="s">
        <v>28</v>
      </c>
      <c r="M38" s="33">
        <f>+M$10*M92</f>
        <v>1743879.3233649964</v>
      </c>
      <c r="N38" s="33">
        <f>+N$10*N92</f>
        <v>0</v>
      </c>
      <c r="O38" s="33">
        <f>+O$10*O92</f>
        <v>0</v>
      </c>
      <c r="P38" s="29"/>
      <c r="Q38" s="232"/>
      <c r="R38" s="234"/>
      <c r="S38" s="32" t="s">
        <v>28</v>
      </c>
      <c r="T38" s="33">
        <f>+T$10*T92</f>
        <v>0</v>
      </c>
      <c r="U38" s="33">
        <f>+U$10*U92</f>
        <v>0</v>
      </c>
      <c r="V38" s="33">
        <f>+V$10*V92</f>
        <v>0</v>
      </c>
      <c r="W38" s="29"/>
      <c r="X38" s="232"/>
      <c r="Y38" s="234"/>
      <c r="Z38" s="32" t="s">
        <v>28</v>
      </c>
      <c r="AA38" s="33">
        <f>+AA$10*AA92</f>
        <v>0</v>
      </c>
      <c r="AB38" s="33">
        <f>+AB$10*AB92</f>
        <v>0</v>
      </c>
      <c r="AC38" s="33">
        <f>+AC$10*AC92</f>
        <v>0</v>
      </c>
      <c r="AD38" s="29"/>
      <c r="AE38" s="232"/>
      <c r="AF38" s="234"/>
      <c r="AG38" s="32" t="s">
        <v>28</v>
      </c>
      <c r="AH38" s="33">
        <f>+AH$10*AH92</f>
        <v>0</v>
      </c>
      <c r="AI38" s="33">
        <f>+AI$10*AI92</f>
        <v>0</v>
      </c>
      <c r="AJ38" s="33">
        <f>+AJ$10*AJ92</f>
        <v>0</v>
      </c>
      <c r="AK38" s="29"/>
      <c r="AL38" s="232"/>
      <c r="AM38" s="234"/>
      <c r="AN38" s="32" t="s">
        <v>28</v>
      </c>
      <c r="AO38" s="33">
        <f>+AO$10*AO92</f>
        <v>0</v>
      </c>
      <c r="AP38" s="33">
        <f>+AP$10*AP92</f>
        <v>0</v>
      </c>
      <c r="AQ38" s="33">
        <f>+AQ$10*AQ92</f>
        <v>0</v>
      </c>
      <c r="AR38" s="29"/>
      <c r="AS38" s="232"/>
      <c r="AT38" s="234"/>
      <c r="AU38" s="32" t="s">
        <v>28</v>
      </c>
      <c r="AV38" s="33">
        <f>+AV$10*AV92</f>
        <v>0</v>
      </c>
      <c r="AW38" s="33">
        <f>+AW$10*AW92</f>
        <v>0</v>
      </c>
      <c r="AX38" s="33">
        <f>+AX$10*AX92</f>
        <v>0</v>
      </c>
      <c r="AY38" s="29"/>
      <c r="AZ38" s="232"/>
      <c r="BA38" s="234"/>
      <c r="BB38" s="32" t="s">
        <v>28</v>
      </c>
      <c r="BC38" s="33">
        <f>+BC$10*BC92</f>
        <v>0</v>
      </c>
      <c r="BD38" s="33">
        <f>+BD$10*BD92</f>
        <v>0</v>
      </c>
      <c r="BE38" s="33">
        <f>+BE$10*BE92</f>
        <v>0</v>
      </c>
      <c r="BG38" s="232"/>
      <c r="BH38" s="234"/>
      <c r="BI38" s="32" t="s">
        <v>28</v>
      </c>
      <c r="BJ38" s="33">
        <f t="shared" ref="BJ38:BJ42" si="36">+M38+T38+AA38+AH38+AO38+AV38+BC38</f>
        <v>1743879.3233649964</v>
      </c>
      <c r="BK38" s="33">
        <f>+(N38+U38+AB38+AI38+AP38+AW38+BD38)*INPUT!G81</f>
        <v>0</v>
      </c>
      <c r="BL38" s="33">
        <f t="shared" si="34"/>
        <v>0</v>
      </c>
      <c r="BN38" s="232"/>
      <c r="BO38" s="234"/>
      <c r="BP38" s="32" t="s">
        <v>28</v>
      </c>
      <c r="BQ38" s="33">
        <f t="shared" si="35"/>
        <v>9967369.4536619298</v>
      </c>
      <c r="BR38" s="33">
        <f t="shared" si="35"/>
        <v>0</v>
      </c>
      <c r="BS38" s="33">
        <f t="shared" si="35"/>
        <v>0</v>
      </c>
    </row>
    <row r="39" spans="3:71" ht="13.15" customHeight="1" x14ac:dyDescent="0.2">
      <c r="C39" s="213"/>
      <c r="D39" s="214" t="s">
        <v>22</v>
      </c>
      <c r="E39" s="215"/>
      <c r="F39" s="33">
        <f>+F$11*F93</f>
        <v>0</v>
      </c>
      <c r="G39" s="33">
        <f>+G$11*G93*INPUT!H80</f>
        <v>0</v>
      </c>
      <c r="H39" s="33">
        <f>+H$11*H93</f>
        <v>-1021178.1370260851</v>
      </c>
      <c r="I39" s="29"/>
      <c r="J39" s="232"/>
      <c r="K39" s="233" t="s">
        <v>22</v>
      </c>
      <c r="L39" s="234"/>
      <c r="M39" s="33">
        <f>+M$11*M93</f>
        <v>0</v>
      </c>
      <c r="N39" s="33">
        <f>+N$11*N93</f>
        <v>0</v>
      </c>
      <c r="O39" s="33">
        <f>+O$11*O93</f>
        <v>-3366.9603692374117</v>
      </c>
      <c r="P39" s="29"/>
      <c r="Q39" s="232"/>
      <c r="R39" s="233" t="s">
        <v>22</v>
      </c>
      <c r="S39" s="234"/>
      <c r="T39" s="33">
        <f>+T$11*T93</f>
        <v>0</v>
      </c>
      <c r="U39" s="33">
        <f>+U$11*U93</f>
        <v>0</v>
      </c>
      <c r="V39" s="33">
        <f>+V$11*V93</f>
        <v>-13089.271392438461</v>
      </c>
      <c r="W39" s="29"/>
      <c r="X39" s="232"/>
      <c r="Y39" s="233" t="s">
        <v>22</v>
      </c>
      <c r="Z39" s="234"/>
      <c r="AA39" s="33">
        <f>+AA$11*AA93</f>
        <v>0</v>
      </c>
      <c r="AB39" s="33">
        <f>+AB$11*AB93</f>
        <v>0</v>
      </c>
      <c r="AC39" s="33">
        <f>+AC$11*AC93</f>
        <v>0</v>
      </c>
      <c r="AD39" s="29"/>
      <c r="AE39" s="232"/>
      <c r="AF39" s="233" t="s">
        <v>22</v>
      </c>
      <c r="AG39" s="234"/>
      <c r="AH39" s="33">
        <f>+AH$11*AH93</f>
        <v>0</v>
      </c>
      <c r="AI39" s="33">
        <f>+AI$11*AI93</f>
        <v>0</v>
      </c>
      <c r="AJ39" s="33">
        <f>+AJ$11*AJ93</f>
        <v>0</v>
      </c>
      <c r="AK39" s="29"/>
      <c r="AL39" s="232"/>
      <c r="AM39" s="233" t="s">
        <v>22</v>
      </c>
      <c r="AN39" s="234"/>
      <c r="AO39" s="33">
        <f>+AO$11*AO93</f>
        <v>0</v>
      </c>
      <c r="AP39" s="33">
        <f>+AP$11*AP93</f>
        <v>0</v>
      </c>
      <c r="AQ39" s="33">
        <f>+AQ$11*AQ93</f>
        <v>-375.35871802742378</v>
      </c>
      <c r="AR39" s="29"/>
      <c r="AS39" s="232"/>
      <c r="AT39" s="233" t="s">
        <v>22</v>
      </c>
      <c r="AU39" s="234"/>
      <c r="AV39" s="33">
        <f>+AV$11*AV93</f>
        <v>0</v>
      </c>
      <c r="AW39" s="33">
        <f>+AW$11*AW93</f>
        <v>0</v>
      </c>
      <c r="AX39" s="33">
        <f>+AX$11*AX93</f>
        <v>0</v>
      </c>
      <c r="AY39" s="29"/>
      <c r="AZ39" s="232"/>
      <c r="BA39" s="233" t="s">
        <v>22</v>
      </c>
      <c r="BB39" s="234"/>
      <c r="BC39" s="33">
        <f>+BC$11*BC93</f>
        <v>0</v>
      </c>
      <c r="BD39" s="33">
        <f>+BD$11*BD93</f>
        <v>0</v>
      </c>
      <c r="BE39" s="33">
        <f>+BE$11*BE93</f>
        <v>0</v>
      </c>
      <c r="BG39" s="232"/>
      <c r="BH39" s="233" t="s">
        <v>22</v>
      </c>
      <c r="BI39" s="234"/>
      <c r="BJ39" s="33">
        <f t="shared" si="36"/>
        <v>0</v>
      </c>
      <c r="BK39" s="33">
        <f>+(N39+U39+AB39+AI39+AP39+AW39+BD39)*INPUT!H81</f>
        <v>0</v>
      </c>
      <c r="BL39" s="33">
        <f t="shared" si="34"/>
        <v>-16831.590479703296</v>
      </c>
      <c r="BN39" s="232"/>
      <c r="BO39" s="233" t="s">
        <v>22</v>
      </c>
      <c r="BP39" s="234"/>
      <c r="BQ39" s="33">
        <f t="shared" si="35"/>
        <v>0</v>
      </c>
      <c r="BR39" s="33">
        <f t="shared" si="35"/>
        <v>0</v>
      </c>
      <c r="BS39" s="33">
        <f t="shared" si="35"/>
        <v>-1038009.7275057883</v>
      </c>
    </row>
    <row r="40" spans="3:71" ht="13.15" customHeight="1" x14ac:dyDescent="0.2">
      <c r="C40" s="225" t="s">
        <v>25</v>
      </c>
      <c r="D40" s="228" t="s">
        <v>23</v>
      </c>
      <c r="E40" s="40" t="s">
        <v>27</v>
      </c>
      <c r="F40" s="33">
        <f>+F$12*F94</f>
        <v>0</v>
      </c>
      <c r="G40" s="33">
        <f>+G$12*G94</f>
        <v>0</v>
      </c>
      <c r="H40" s="33">
        <f>+H$12*H94</f>
        <v>0</v>
      </c>
      <c r="I40" s="29"/>
      <c r="J40" s="235" t="s">
        <v>25</v>
      </c>
      <c r="K40" s="238" t="s">
        <v>23</v>
      </c>
      <c r="L40" s="34" t="s">
        <v>27</v>
      </c>
      <c r="M40" s="33">
        <f>+M$12*M94</f>
        <v>0</v>
      </c>
      <c r="N40" s="33">
        <f>+N$12*N94</f>
        <v>0</v>
      </c>
      <c r="O40" s="33">
        <f>+O$12*O94</f>
        <v>0</v>
      </c>
      <c r="P40" s="29"/>
      <c r="Q40" s="235" t="s">
        <v>25</v>
      </c>
      <c r="R40" s="238" t="s">
        <v>23</v>
      </c>
      <c r="S40" s="34" t="s">
        <v>27</v>
      </c>
      <c r="T40" s="33">
        <f>+T$12*T94</f>
        <v>0</v>
      </c>
      <c r="U40" s="33">
        <f>+U$12*U94</f>
        <v>0</v>
      </c>
      <c r="V40" s="33">
        <f>+V$12*V94</f>
        <v>0</v>
      </c>
      <c r="W40" s="29"/>
      <c r="X40" s="235" t="s">
        <v>25</v>
      </c>
      <c r="Y40" s="238" t="s">
        <v>23</v>
      </c>
      <c r="Z40" s="34" t="s">
        <v>27</v>
      </c>
      <c r="AA40" s="33">
        <f>+AA$12*AA94</f>
        <v>0</v>
      </c>
      <c r="AB40" s="33">
        <f>+AB$12*AB94</f>
        <v>0</v>
      </c>
      <c r="AC40" s="33">
        <f>+AC$12*AC94</f>
        <v>0</v>
      </c>
      <c r="AD40" s="29"/>
      <c r="AE40" s="235" t="s">
        <v>25</v>
      </c>
      <c r="AF40" s="238" t="s">
        <v>23</v>
      </c>
      <c r="AG40" s="34" t="s">
        <v>27</v>
      </c>
      <c r="AH40" s="33">
        <f>+AH$12*AH94</f>
        <v>0</v>
      </c>
      <c r="AI40" s="33">
        <f>+AI$12*AI94</f>
        <v>0</v>
      </c>
      <c r="AJ40" s="33">
        <f>+AJ$12*AJ94</f>
        <v>0</v>
      </c>
      <c r="AK40" s="29"/>
      <c r="AL40" s="235" t="s">
        <v>25</v>
      </c>
      <c r="AM40" s="238" t="s">
        <v>23</v>
      </c>
      <c r="AN40" s="34" t="s">
        <v>27</v>
      </c>
      <c r="AO40" s="33">
        <f>+AO$12*AO94</f>
        <v>0</v>
      </c>
      <c r="AP40" s="33">
        <f>+AP$12*AP94</f>
        <v>0</v>
      </c>
      <c r="AQ40" s="33">
        <f>+AQ$12*AQ94</f>
        <v>0</v>
      </c>
      <c r="AR40" s="29"/>
      <c r="AS40" s="235" t="s">
        <v>25</v>
      </c>
      <c r="AT40" s="238" t="s">
        <v>23</v>
      </c>
      <c r="AU40" s="34" t="s">
        <v>27</v>
      </c>
      <c r="AV40" s="33">
        <f>+AV$12*AV94</f>
        <v>0</v>
      </c>
      <c r="AW40" s="33">
        <f>+AW$12*AW94</f>
        <v>0</v>
      </c>
      <c r="AX40" s="33">
        <f>+AX$12*AX94</f>
        <v>0</v>
      </c>
      <c r="AY40" s="29"/>
      <c r="AZ40" s="235" t="s">
        <v>25</v>
      </c>
      <c r="BA40" s="238" t="s">
        <v>23</v>
      </c>
      <c r="BB40" s="34" t="s">
        <v>27</v>
      </c>
      <c r="BC40" s="33">
        <f>+BC$12*BC94</f>
        <v>0</v>
      </c>
      <c r="BD40" s="33">
        <f>+BD$12*BD94</f>
        <v>0</v>
      </c>
      <c r="BE40" s="33">
        <f>+BE$12*BE94</f>
        <v>0</v>
      </c>
      <c r="BG40" s="235" t="s">
        <v>25</v>
      </c>
      <c r="BH40" s="238" t="s">
        <v>23</v>
      </c>
      <c r="BI40" s="34" t="s">
        <v>27</v>
      </c>
      <c r="BJ40" s="33">
        <f t="shared" si="36"/>
        <v>0</v>
      </c>
      <c r="BK40" s="33">
        <f t="shared" si="33"/>
        <v>0</v>
      </c>
      <c r="BL40" s="33">
        <f t="shared" si="34"/>
        <v>0</v>
      </c>
      <c r="BN40" s="235" t="s">
        <v>25</v>
      </c>
      <c r="BO40" s="238" t="s">
        <v>23</v>
      </c>
      <c r="BP40" s="34" t="s">
        <v>27</v>
      </c>
      <c r="BQ40" s="33">
        <f t="shared" si="35"/>
        <v>0</v>
      </c>
      <c r="BR40" s="33">
        <f t="shared" si="35"/>
        <v>0</v>
      </c>
      <c r="BS40" s="33">
        <f t="shared" si="35"/>
        <v>0</v>
      </c>
    </row>
    <row r="41" spans="3:71" ht="26.45" customHeight="1" x14ac:dyDescent="0.2">
      <c r="C41" s="226"/>
      <c r="D41" s="229"/>
      <c r="E41" s="41" t="s">
        <v>28</v>
      </c>
      <c r="F41" s="33">
        <f>+F$13*F95</f>
        <v>8223490.1302969325</v>
      </c>
      <c r="G41" s="33">
        <f>+G$13*G95</f>
        <v>0</v>
      </c>
      <c r="H41" s="33">
        <f>+H$13*H95</f>
        <v>17315690.802939769</v>
      </c>
      <c r="I41" s="29"/>
      <c r="J41" s="236"/>
      <c r="K41" s="239"/>
      <c r="L41" s="35" t="s">
        <v>28</v>
      </c>
      <c r="M41" s="33">
        <f>+M$13*M95</f>
        <v>1743879.3233649964</v>
      </c>
      <c r="N41" s="33">
        <f>+N$13*N95</f>
        <v>0</v>
      </c>
      <c r="O41" s="33">
        <f>+O$13*O95</f>
        <v>86758.949538941481</v>
      </c>
      <c r="P41" s="29"/>
      <c r="Q41" s="236"/>
      <c r="R41" s="239"/>
      <c r="S41" s="35" t="s">
        <v>28</v>
      </c>
      <c r="T41" s="33">
        <f>+T$13*T95</f>
        <v>0</v>
      </c>
      <c r="U41" s="33">
        <f>+U$13*U95</f>
        <v>0</v>
      </c>
      <c r="V41" s="33">
        <f>+V$13*V95</f>
        <v>0</v>
      </c>
      <c r="W41" s="29"/>
      <c r="X41" s="236"/>
      <c r="Y41" s="239"/>
      <c r="Z41" s="35" t="s">
        <v>28</v>
      </c>
      <c r="AA41" s="33">
        <f>+AA$13*AA95</f>
        <v>0</v>
      </c>
      <c r="AB41" s="33">
        <f>+AB$13*AB95</f>
        <v>0</v>
      </c>
      <c r="AC41" s="33">
        <f>+AC$13*AC95</f>
        <v>0</v>
      </c>
      <c r="AD41" s="29"/>
      <c r="AE41" s="236"/>
      <c r="AF41" s="239"/>
      <c r="AG41" s="35" t="s">
        <v>28</v>
      </c>
      <c r="AH41" s="33">
        <f>+AH$13*AH95</f>
        <v>0</v>
      </c>
      <c r="AI41" s="33">
        <f>+AI$13*AI95</f>
        <v>0</v>
      </c>
      <c r="AJ41" s="33">
        <f>+AJ$13*AJ95</f>
        <v>0</v>
      </c>
      <c r="AK41" s="29"/>
      <c r="AL41" s="236"/>
      <c r="AM41" s="239"/>
      <c r="AN41" s="35" t="s">
        <v>28</v>
      </c>
      <c r="AO41" s="33">
        <f>+AO$13*AO95</f>
        <v>0</v>
      </c>
      <c r="AP41" s="33">
        <f>+AP$13*AP95</f>
        <v>0</v>
      </c>
      <c r="AQ41" s="33">
        <f>+AQ$13*AQ95</f>
        <v>0</v>
      </c>
      <c r="AR41" s="29"/>
      <c r="AS41" s="236"/>
      <c r="AT41" s="239"/>
      <c r="AU41" s="35" t="s">
        <v>28</v>
      </c>
      <c r="AV41" s="33">
        <f>+AV$13*AV95</f>
        <v>0</v>
      </c>
      <c r="AW41" s="33">
        <f>+AW$13*AW95</f>
        <v>0</v>
      </c>
      <c r="AX41" s="33">
        <f>+AX$13*AX95</f>
        <v>0</v>
      </c>
      <c r="AY41" s="29"/>
      <c r="AZ41" s="236"/>
      <c r="BA41" s="239"/>
      <c r="BB41" s="35" t="s">
        <v>28</v>
      </c>
      <c r="BC41" s="33">
        <f>+BC$13*BC95</f>
        <v>0</v>
      </c>
      <c r="BD41" s="33">
        <f>+BD$13*BD95</f>
        <v>0</v>
      </c>
      <c r="BE41" s="33">
        <f>+BE$13*BE95</f>
        <v>0</v>
      </c>
      <c r="BG41" s="236"/>
      <c r="BH41" s="239"/>
      <c r="BI41" s="35" t="s">
        <v>28</v>
      </c>
      <c r="BJ41" s="33">
        <f t="shared" si="36"/>
        <v>1743879.3233649964</v>
      </c>
      <c r="BK41" s="33">
        <f t="shared" si="33"/>
        <v>0</v>
      </c>
      <c r="BL41" s="33">
        <f t="shared" si="34"/>
        <v>86758.949538941481</v>
      </c>
      <c r="BN41" s="236"/>
      <c r="BO41" s="239"/>
      <c r="BP41" s="35" t="s">
        <v>28</v>
      </c>
      <c r="BQ41" s="33">
        <f t="shared" si="35"/>
        <v>9967369.4536619298</v>
      </c>
      <c r="BR41" s="33">
        <f t="shared" si="35"/>
        <v>0</v>
      </c>
      <c r="BS41" s="33">
        <f t="shared" si="35"/>
        <v>17402449.752478711</v>
      </c>
    </row>
    <row r="42" spans="3:71" ht="13.9" customHeight="1" x14ac:dyDescent="0.2">
      <c r="C42" s="227"/>
      <c r="D42" s="230" t="s">
        <v>22</v>
      </c>
      <c r="E42" s="231"/>
      <c r="F42" s="33">
        <f>+F$14*F96</f>
        <v>0</v>
      </c>
      <c r="G42" s="33">
        <f>+G$14*G96</f>
        <v>0</v>
      </c>
      <c r="H42" s="33">
        <f>+H$14*H96</f>
        <v>0</v>
      </c>
      <c r="I42" s="29"/>
      <c r="J42" s="237"/>
      <c r="K42" s="240" t="s">
        <v>22</v>
      </c>
      <c r="L42" s="241"/>
      <c r="M42" s="33">
        <f>+M$14*M96</f>
        <v>0</v>
      </c>
      <c r="N42" s="33">
        <f>+N$14*N96</f>
        <v>0</v>
      </c>
      <c r="O42" s="33">
        <f>+O$14*O96</f>
        <v>0</v>
      </c>
      <c r="P42" s="29"/>
      <c r="Q42" s="237"/>
      <c r="R42" s="240" t="s">
        <v>22</v>
      </c>
      <c r="S42" s="241"/>
      <c r="T42" s="33">
        <f>+T$14*T96</f>
        <v>0</v>
      </c>
      <c r="U42" s="33">
        <f>+U$14*U96</f>
        <v>0</v>
      </c>
      <c r="V42" s="33">
        <f>+V$14*V96</f>
        <v>0</v>
      </c>
      <c r="W42" s="29"/>
      <c r="X42" s="237"/>
      <c r="Y42" s="240" t="s">
        <v>22</v>
      </c>
      <c r="Z42" s="241"/>
      <c r="AA42" s="33">
        <f>+AA$14*AA96</f>
        <v>0</v>
      </c>
      <c r="AB42" s="33">
        <f>+AB$14*AB96</f>
        <v>0</v>
      </c>
      <c r="AC42" s="33">
        <f>+AC$14*AC96</f>
        <v>0</v>
      </c>
      <c r="AD42" s="29"/>
      <c r="AE42" s="237"/>
      <c r="AF42" s="240" t="s">
        <v>22</v>
      </c>
      <c r="AG42" s="241"/>
      <c r="AH42" s="33">
        <f>+AH$14*AH96</f>
        <v>0</v>
      </c>
      <c r="AI42" s="33">
        <f>+AI$14*AI96</f>
        <v>0</v>
      </c>
      <c r="AJ42" s="33">
        <f>+AJ$14*AJ96</f>
        <v>0</v>
      </c>
      <c r="AK42" s="29"/>
      <c r="AL42" s="237"/>
      <c r="AM42" s="240" t="s">
        <v>22</v>
      </c>
      <c r="AN42" s="241"/>
      <c r="AO42" s="33">
        <f>+AO$14*AO96</f>
        <v>0</v>
      </c>
      <c r="AP42" s="33">
        <f>+AP$14*AP96</f>
        <v>0</v>
      </c>
      <c r="AQ42" s="33">
        <f>+AQ$14*AQ96</f>
        <v>0</v>
      </c>
      <c r="AR42" s="29"/>
      <c r="AS42" s="237"/>
      <c r="AT42" s="240" t="s">
        <v>22</v>
      </c>
      <c r="AU42" s="241"/>
      <c r="AV42" s="33">
        <f>+AV$14*AV96</f>
        <v>0</v>
      </c>
      <c r="AW42" s="33">
        <f>+AW$14*AW96</f>
        <v>0</v>
      </c>
      <c r="AX42" s="33">
        <f>+AX$14*AX96</f>
        <v>0</v>
      </c>
      <c r="AY42" s="29"/>
      <c r="AZ42" s="237"/>
      <c r="BA42" s="240" t="s">
        <v>22</v>
      </c>
      <c r="BB42" s="241"/>
      <c r="BC42" s="33">
        <f>+BC$14*BC96</f>
        <v>0</v>
      </c>
      <c r="BD42" s="33">
        <f>+BD$14*BD96</f>
        <v>0</v>
      </c>
      <c r="BE42" s="33">
        <f>+BE$14*BE96</f>
        <v>0</v>
      </c>
      <c r="BG42" s="237"/>
      <c r="BH42" s="240" t="s">
        <v>22</v>
      </c>
      <c r="BI42" s="241"/>
      <c r="BJ42" s="33">
        <f t="shared" si="36"/>
        <v>0</v>
      </c>
      <c r="BK42" s="33">
        <f t="shared" si="33"/>
        <v>0</v>
      </c>
      <c r="BL42" s="33">
        <f t="shared" si="34"/>
        <v>0</v>
      </c>
      <c r="BN42" s="237"/>
      <c r="BO42" s="240" t="s">
        <v>22</v>
      </c>
      <c r="BP42" s="241"/>
      <c r="BQ42" s="33">
        <f t="shared" si="35"/>
        <v>0</v>
      </c>
      <c r="BR42" s="33">
        <f t="shared" si="35"/>
        <v>0</v>
      </c>
      <c r="BS42" s="33">
        <f t="shared" si="35"/>
        <v>0</v>
      </c>
    </row>
    <row r="45" spans="3:71" x14ac:dyDescent="0.2">
      <c r="C45" s="27" t="s">
        <v>54</v>
      </c>
      <c r="J45" s="27" t="s">
        <v>54</v>
      </c>
      <c r="Q45" s="27" t="s">
        <v>54</v>
      </c>
      <c r="X45" s="27" t="s">
        <v>54</v>
      </c>
      <c r="AE45" s="27" t="s">
        <v>54</v>
      </c>
      <c r="AL45" s="27" t="s">
        <v>54</v>
      </c>
      <c r="AS45" s="27" t="s">
        <v>54</v>
      </c>
      <c r="AZ45" s="27" t="s">
        <v>54</v>
      </c>
      <c r="BG45" s="27" t="s">
        <v>54</v>
      </c>
      <c r="BN45" s="27" t="s">
        <v>54</v>
      </c>
    </row>
    <row r="47" spans="3:71" ht="17.45" customHeight="1" x14ac:dyDescent="0.25">
      <c r="C47" s="216" t="s">
        <v>26</v>
      </c>
      <c r="D47" s="218" t="s">
        <v>29</v>
      </c>
      <c r="E47" s="218"/>
      <c r="F47" s="219" t="s">
        <v>1</v>
      </c>
      <c r="G47" s="220"/>
      <c r="H47" s="221"/>
      <c r="J47" s="216" t="s">
        <v>26</v>
      </c>
      <c r="K47" s="218" t="s">
        <v>29</v>
      </c>
      <c r="L47" s="218"/>
      <c r="M47" s="219" t="s">
        <v>1</v>
      </c>
      <c r="N47" s="220"/>
      <c r="O47" s="221"/>
      <c r="Q47" s="216" t="s">
        <v>26</v>
      </c>
      <c r="R47" s="218" t="s">
        <v>29</v>
      </c>
      <c r="S47" s="218"/>
      <c r="T47" s="219" t="s">
        <v>1</v>
      </c>
      <c r="U47" s="220"/>
      <c r="V47" s="221"/>
      <c r="X47" s="216" t="s">
        <v>26</v>
      </c>
      <c r="Y47" s="218" t="s">
        <v>29</v>
      </c>
      <c r="Z47" s="218"/>
      <c r="AA47" s="218" t="s">
        <v>1</v>
      </c>
      <c r="AB47" s="218"/>
      <c r="AC47" s="218"/>
      <c r="AE47" s="216" t="s">
        <v>26</v>
      </c>
      <c r="AF47" s="218" t="s">
        <v>29</v>
      </c>
      <c r="AG47" s="218"/>
      <c r="AH47" s="219" t="s">
        <v>1</v>
      </c>
      <c r="AI47" s="220"/>
      <c r="AJ47" s="221"/>
      <c r="AL47" s="216" t="s">
        <v>26</v>
      </c>
      <c r="AM47" s="218" t="s">
        <v>29</v>
      </c>
      <c r="AN47" s="218"/>
      <c r="AO47" s="219" t="s">
        <v>1</v>
      </c>
      <c r="AP47" s="220"/>
      <c r="AQ47" s="221"/>
      <c r="AS47" s="216" t="s">
        <v>26</v>
      </c>
      <c r="AT47" s="218" t="s">
        <v>29</v>
      </c>
      <c r="AU47" s="218"/>
      <c r="AV47" s="219" t="s">
        <v>1</v>
      </c>
      <c r="AW47" s="220"/>
      <c r="AX47" s="221"/>
      <c r="AZ47" s="216" t="s">
        <v>26</v>
      </c>
      <c r="BA47" s="218" t="s">
        <v>29</v>
      </c>
      <c r="BB47" s="218"/>
      <c r="BC47" s="219" t="s">
        <v>1</v>
      </c>
      <c r="BD47" s="220"/>
      <c r="BE47" s="221"/>
      <c r="BG47" s="216" t="s">
        <v>26</v>
      </c>
      <c r="BH47" s="218" t="s">
        <v>29</v>
      </c>
      <c r="BI47" s="218"/>
      <c r="BJ47" s="219" t="s">
        <v>1</v>
      </c>
      <c r="BK47" s="220"/>
      <c r="BL47" s="221"/>
      <c r="BN47" s="216" t="s">
        <v>26</v>
      </c>
      <c r="BO47" s="218" t="s">
        <v>29</v>
      </c>
      <c r="BP47" s="218"/>
      <c r="BQ47" s="219" t="s">
        <v>1</v>
      </c>
      <c r="BR47" s="220"/>
      <c r="BS47" s="221"/>
    </row>
    <row r="48" spans="3:71" ht="15.6" customHeight="1" x14ac:dyDescent="0.2">
      <c r="C48" s="217"/>
      <c r="D48" s="222" t="s">
        <v>30</v>
      </c>
      <c r="E48" s="222" t="s">
        <v>31</v>
      </c>
      <c r="F48" s="242" t="s">
        <v>22</v>
      </c>
      <c r="G48" s="243"/>
      <c r="H48" s="224" t="s">
        <v>23</v>
      </c>
      <c r="J48" s="217"/>
      <c r="K48" s="222" t="s">
        <v>30</v>
      </c>
      <c r="L48" s="222" t="s">
        <v>31</v>
      </c>
      <c r="M48" s="242" t="s">
        <v>22</v>
      </c>
      <c r="N48" s="243"/>
      <c r="O48" s="224" t="s">
        <v>23</v>
      </c>
      <c r="Q48" s="217"/>
      <c r="R48" s="222" t="s">
        <v>30</v>
      </c>
      <c r="S48" s="222" t="s">
        <v>31</v>
      </c>
      <c r="T48" s="242" t="s">
        <v>22</v>
      </c>
      <c r="U48" s="243"/>
      <c r="V48" s="224" t="s">
        <v>23</v>
      </c>
      <c r="X48" s="217"/>
      <c r="Y48" s="222" t="s">
        <v>30</v>
      </c>
      <c r="Z48" s="222" t="s">
        <v>31</v>
      </c>
      <c r="AA48" s="223" t="s">
        <v>22</v>
      </c>
      <c r="AB48" s="223"/>
      <c r="AC48" s="224" t="s">
        <v>23</v>
      </c>
      <c r="AE48" s="217"/>
      <c r="AF48" s="222" t="s">
        <v>30</v>
      </c>
      <c r="AG48" s="222" t="s">
        <v>31</v>
      </c>
      <c r="AH48" s="223" t="s">
        <v>22</v>
      </c>
      <c r="AI48" s="223"/>
      <c r="AJ48" s="224" t="s">
        <v>23</v>
      </c>
      <c r="AL48" s="217"/>
      <c r="AM48" s="222" t="s">
        <v>30</v>
      </c>
      <c r="AN48" s="222" t="s">
        <v>31</v>
      </c>
      <c r="AO48" s="223" t="s">
        <v>22</v>
      </c>
      <c r="AP48" s="223"/>
      <c r="AQ48" s="224" t="s">
        <v>23</v>
      </c>
      <c r="AS48" s="217"/>
      <c r="AT48" s="222" t="s">
        <v>30</v>
      </c>
      <c r="AU48" s="222" t="s">
        <v>31</v>
      </c>
      <c r="AV48" s="223" t="s">
        <v>22</v>
      </c>
      <c r="AW48" s="223"/>
      <c r="AX48" s="224" t="s">
        <v>23</v>
      </c>
      <c r="AZ48" s="217"/>
      <c r="BA48" s="222" t="s">
        <v>30</v>
      </c>
      <c r="BB48" s="222" t="s">
        <v>31</v>
      </c>
      <c r="BC48" s="223" t="s">
        <v>22</v>
      </c>
      <c r="BD48" s="223"/>
      <c r="BE48" s="224" t="s">
        <v>23</v>
      </c>
      <c r="BG48" s="217"/>
      <c r="BH48" s="222" t="s">
        <v>30</v>
      </c>
      <c r="BI48" s="222" t="s">
        <v>31</v>
      </c>
      <c r="BJ48" s="242" t="s">
        <v>22</v>
      </c>
      <c r="BK48" s="243"/>
      <c r="BL48" s="224" t="s">
        <v>23</v>
      </c>
      <c r="BN48" s="217"/>
      <c r="BO48" s="222" t="s">
        <v>30</v>
      </c>
      <c r="BP48" s="222" t="s">
        <v>31</v>
      </c>
      <c r="BQ48" s="242" t="s">
        <v>22</v>
      </c>
      <c r="BR48" s="243"/>
      <c r="BS48" s="224" t="s">
        <v>23</v>
      </c>
    </row>
    <row r="49" spans="3:71" ht="24.6" customHeight="1" x14ac:dyDescent="0.2">
      <c r="C49" s="217"/>
      <c r="D49" s="222"/>
      <c r="E49" s="222"/>
      <c r="F49" s="36" t="s">
        <v>5</v>
      </c>
      <c r="G49" s="31" t="s">
        <v>6</v>
      </c>
      <c r="H49" s="244"/>
      <c r="J49" s="217"/>
      <c r="K49" s="222"/>
      <c r="L49" s="222"/>
      <c r="M49" s="49" t="s">
        <v>5</v>
      </c>
      <c r="N49" s="31" t="s">
        <v>6</v>
      </c>
      <c r="O49" s="244"/>
      <c r="Q49" s="217"/>
      <c r="R49" s="222"/>
      <c r="S49" s="222"/>
      <c r="T49" s="49" t="s">
        <v>5</v>
      </c>
      <c r="U49" s="31" t="s">
        <v>6</v>
      </c>
      <c r="V49" s="244"/>
      <c r="X49" s="217"/>
      <c r="Y49" s="222"/>
      <c r="Z49" s="222"/>
      <c r="AA49" s="36" t="s">
        <v>5</v>
      </c>
      <c r="AB49" s="37" t="s">
        <v>6</v>
      </c>
      <c r="AC49" s="223"/>
      <c r="AE49" s="217"/>
      <c r="AF49" s="222"/>
      <c r="AG49" s="222"/>
      <c r="AH49" s="36" t="s">
        <v>5</v>
      </c>
      <c r="AI49" s="37" t="s">
        <v>6</v>
      </c>
      <c r="AJ49" s="223"/>
      <c r="AL49" s="217"/>
      <c r="AM49" s="222"/>
      <c r="AN49" s="222"/>
      <c r="AO49" s="36" t="s">
        <v>5</v>
      </c>
      <c r="AP49" s="37" t="s">
        <v>6</v>
      </c>
      <c r="AQ49" s="223"/>
      <c r="AS49" s="217"/>
      <c r="AT49" s="222"/>
      <c r="AU49" s="222"/>
      <c r="AV49" s="36" t="s">
        <v>5</v>
      </c>
      <c r="AW49" s="37" t="s">
        <v>6</v>
      </c>
      <c r="AX49" s="223"/>
      <c r="AZ49" s="217"/>
      <c r="BA49" s="222"/>
      <c r="BB49" s="222"/>
      <c r="BC49" s="36" t="s">
        <v>5</v>
      </c>
      <c r="BD49" s="37" t="s">
        <v>6</v>
      </c>
      <c r="BE49" s="223"/>
      <c r="BG49" s="217"/>
      <c r="BH49" s="222"/>
      <c r="BI49" s="222"/>
      <c r="BJ49" s="36" t="s">
        <v>5</v>
      </c>
      <c r="BK49" s="31" t="s">
        <v>6</v>
      </c>
      <c r="BL49" s="244"/>
      <c r="BN49" s="217"/>
      <c r="BO49" s="222"/>
      <c r="BP49" s="222"/>
      <c r="BQ49" s="36" t="s">
        <v>5</v>
      </c>
      <c r="BR49" s="31" t="s">
        <v>6</v>
      </c>
      <c r="BS49" s="244"/>
    </row>
    <row r="50" spans="3:71" ht="13.9" customHeight="1" x14ac:dyDescent="0.2">
      <c r="C50" s="213" t="s">
        <v>24</v>
      </c>
      <c r="D50" s="214" t="s">
        <v>23</v>
      </c>
      <c r="E50" s="38" t="s">
        <v>27</v>
      </c>
      <c r="F50" s="48">
        <f>+F$9*F104</f>
        <v>0</v>
      </c>
      <c r="G50" s="33">
        <f>+G$9*G104</f>
        <v>0</v>
      </c>
      <c r="H50" s="33">
        <f>+H$9*H104</f>
        <v>0</v>
      </c>
      <c r="J50" s="213" t="s">
        <v>24</v>
      </c>
      <c r="K50" s="214" t="s">
        <v>23</v>
      </c>
      <c r="L50" s="38" t="s">
        <v>27</v>
      </c>
      <c r="M50" s="33">
        <f>+M$9*M104</f>
        <v>0</v>
      </c>
      <c r="N50" s="33">
        <f t="shared" ref="N50:O50" si="37">+N$9*N104</f>
        <v>0</v>
      </c>
      <c r="O50" s="33">
        <f t="shared" si="37"/>
        <v>0</v>
      </c>
      <c r="Q50" s="213" t="s">
        <v>24</v>
      </c>
      <c r="R50" s="214" t="s">
        <v>23</v>
      </c>
      <c r="S50" s="38" t="s">
        <v>27</v>
      </c>
      <c r="T50" s="33">
        <f>+T$9*T104</f>
        <v>0</v>
      </c>
      <c r="U50" s="33">
        <f t="shared" ref="U50:V50" si="38">+U$9*U104</f>
        <v>0</v>
      </c>
      <c r="V50" s="33">
        <f t="shared" si="38"/>
        <v>0</v>
      </c>
      <c r="X50" s="213" t="s">
        <v>24</v>
      </c>
      <c r="Y50" s="214" t="s">
        <v>23</v>
      </c>
      <c r="Z50" s="38" t="s">
        <v>27</v>
      </c>
      <c r="AA50" s="33">
        <f>+AA$9*AA104</f>
        <v>0</v>
      </c>
      <c r="AB50" s="33">
        <f t="shared" ref="AB50:AC50" si="39">+AB$9*AB104</f>
        <v>0</v>
      </c>
      <c r="AC50" s="33">
        <f t="shared" si="39"/>
        <v>0</v>
      </c>
      <c r="AE50" s="213" t="s">
        <v>24</v>
      </c>
      <c r="AF50" s="214" t="s">
        <v>23</v>
      </c>
      <c r="AG50" s="38" t="s">
        <v>27</v>
      </c>
      <c r="AH50" s="33">
        <f>+AH$9*AH104</f>
        <v>0</v>
      </c>
      <c r="AI50" s="33">
        <f t="shared" ref="AI50:AJ50" si="40">+AI$9*AI104</f>
        <v>0</v>
      </c>
      <c r="AJ50" s="33">
        <f t="shared" si="40"/>
        <v>0</v>
      </c>
      <c r="AL50" s="213" t="s">
        <v>24</v>
      </c>
      <c r="AM50" s="214" t="s">
        <v>23</v>
      </c>
      <c r="AN50" s="38" t="s">
        <v>27</v>
      </c>
      <c r="AO50" s="33">
        <f>+AO$9*AO104</f>
        <v>0</v>
      </c>
      <c r="AP50" s="33">
        <f t="shared" ref="AP50:AQ50" si="41">+AP$9*AP104</f>
        <v>0</v>
      </c>
      <c r="AQ50" s="33">
        <f t="shared" si="41"/>
        <v>0</v>
      </c>
      <c r="AS50" s="213" t="s">
        <v>24</v>
      </c>
      <c r="AT50" s="214" t="s">
        <v>23</v>
      </c>
      <c r="AU50" s="38" t="s">
        <v>27</v>
      </c>
      <c r="AV50" s="33">
        <f>+AV$9*AV104</f>
        <v>0</v>
      </c>
      <c r="AW50" s="33">
        <f t="shared" ref="AW50:AX50" si="42">+AW$9*AW104</f>
        <v>0</v>
      </c>
      <c r="AX50" s="33">
        <f t="shared" si="42"/>
        <v>0</v>
      </c>
      <c r="AZ50" s="213" t="s">
        <v>24</v>
      </c>
      <c r="BA50" s="214" t="s">
        <v>23</v>
      </c>
      <c r="BB50" s="38" t="s">
        <v>27</v>
      </c>
      <c r="BC50" s="33">
        <f>+BC$9*BC104</f>
        <v>0</v>
      </c>
      <c r="BD50" s="33">
        <f t="shared" ref="BD50:BE50" si="43">+BD$9*BD104</f>
        <v>0</v>
      </c>
      <c r="BE50" s="33">
        <f t="shared" si="43"/>
        <v>0</v>
      </c>
      <c r="BG50" s="213" t="s">
        <v>24</v>
      </c>
      <c r="BH50" s="214" t="s">
        <v>23</v>
      </c>
      <c r="BI50" s="38" t="s">
        <v>27</v>
      </c>
      <c r="BJ50" s="33">
        <f>+M50+T50+AA50+AH50+AO50+AV50+BC50</f>
        <v>0</v>
      </c>
      <c r="BK50" s="33">
        <f t="shared" ref="BK50:BK55" si="44">+N50+U50+AB50+AI50+AP50+AW50+BD50</f>
        <v>0</v>
      </c>
      <c r="BL50" s="33">
        <f t="shared" ref="BL50:BL55" si="45">+O50+V50+AC50+AJ50+AQ50+AX50+BE50</f>
        <v>0</v>
      </c>
      <c r="BN50" s="213" t="s">
        <v>24</v>
      </c>
      <c r="BO50" s="214" t="s">
        <v>23</v>
      </c>
      <c r="BP50" s="38" t="s">
        <v>27</v>
      </c>
      <c r="BQ50" s="39">
        <f t="shared" ref="BQ50:BS55" si="46">+BJ50+F50</f>
        <v>0</v>
      </c>
      <c r="BR50" s="39">
        <f t="shared" si="46"/>
        <v>0</v>
      </c>
      <c r="BS50" s="39">
        <f t="shared" si="46"/>
        <v>0</v>
      </c>
    </row>
    <row r="51" spans="3:71" ht="26.45" customHeight="1" x14ac:dyDescent="0.2">
      <c r="C51" s="213"/>
      <c r="D51" s="215"/>
      <c r="E51" s="38" t="s">
        <v>28</v>
      </c>
      <c r="F51" s="33">
        <f>+F$10*F105</f>
        <v>17124374.887654364</v>
      </c>
      <c r="G51" s="33">
        <f>+G$10*G105*INPUT!G80</f>
        <v>0</v>
      </c>
      <c r="H51" s="33">
        <f>+H$10*H105</f>
        <v>0</v>
      </c>
      <c r="J51" s="213"/>
      <c r="K51" s="215"/>
      <c r="L51" s="38" t="s">
        <v>28</v>
      </c>
      <c r="M51" s="33">
        <f>+M$10*M105</f>
        <v>4263306.2942067608</v>
      </c>
      <c r="N51" s="33">
        <f t="shared" ref="N51:O51" si="47">+N$10*N105</f>
        <v>0</v>
      </c>
      <c r="O51" s="33">
        <f t="shared" si="47"/>
        <v>0</v>
      </c>
      <c r="Q51" s="213"/>
      <c r="R51" s="215"/>
      <c r="S51" s="38" t="s">
        <v>28</v>
      </c>
      <c r="T51" s="33">
        <f>+T$10*T105</f>
        <v>0</v>
      </c>
      <c r="U51" s="33">
        <f t="shared" ref="U51:V51" si="48">+U$10*U105</f>
        <v>0</v>
      </c>
      <c r="V51" s="33">
        <f t="shared" si="48"/>
        <v>0</v>
      </c>
      <c r="X51" s="213"/>
      <c r="Y51" s="215"/>
      <c r="Z51" s="38" t="s">
        <v>28</v>
      </c>
      <c r="AA51" s="33">
        <f>+AA$10*AA105</f>
        <v>0</v>
      </c>
      <c r="AB51" s="33">
        <f t="shared" ref="AB51:AC51" si="49">+AB$10*AB105</f>
        <v>0</v>
      </c>
      <c r="AC51" s="33">
        <f t="shared" si="49"/>
        <v>0</v>
      </c>
      <c r="AE51" s="213"/>
      <c r="AF51" s="215"/>
      <c r="AG51" s="38" t="s">
        <v>28</v>
      </c>
      <c r="AH51" s="33">
        <f>+AH$10*AH105</f>
        <v>0</v>
      </c>
      <c r="AI51" s="33">
        <f t="shared" ref="AI51:AJ51" si="50">+AI$10*AI105</f>
        <v>0</v>
      </c>
      <c r="AJ51" s="33">
        <f t="shared" si="50"/>
        <v>0</v>
      </c>
      <c r="AL51" s="213"/>
      <c r="AM51" s="215"/>
      <c r="AN51" s="38" t="s">
        <v>28</v>
      </c>
      <c r="AO51" s="33">
        <f>+AO$10*AO105</f>
        <v>0</v>
      </c>
      <c r="AP51" s="33">
        <f t="shared" ref="AP51:AQ51" si="51">+AP$10*AP105</f>
        <v>0</v>
      </c>
      <c r="AQ51" s="33">
        <f t="shared" si="51"/>
        <v>0</v>
      </c>
      <c r="AS51" s="213"/>
      <c r="AT51" s="215"/>
      <c r="AU51" s="38" t="s">
        <v>28</v>
      </c>
      <c r="AV51" s="33">
        <f>+AV$10*AV105</f>
        <v>0</v>
      </c>
      <c r="AW51" s="33">
        <f t="shared" ref="AW51:AX51" si="52">+AW$10*AW105</f>
        <v>0</v>
      </c>
      <c r="AX51" s="33">
        <f t="shared" si="52"/>
        <v>0</v>
      </c>
      <c r="AZ51" s="213"/>
      <c r="BA51" s="215"/>
      <c r="BB51" s="38" t="s">
        <v>28</v>
      </c>
      <c r="BC51" s="33">
        <f>+BC$10*BC1131</f>
        <v>0</v>
      </c>
      <c r="BD51" s="33">
        <f t="shared" ref="BD51:BE51" si="53">+BD$10*BD1131</f>
        <v>0</v>
      </c>
      <c r="BE51" s="33">
        <f t="shared" si="53"/>
        <v>0</v>
      </c>
      <c r="BG51" s="213"/>
      <c r="BH51" s="215"/>
      <c r="BI51" s="38" t="s">
        <v>28</v>
      </c>
      <c r="BJ51" s="33">
        <f t="shared" ref="BJ51:BJ55" si="54">+M51+T51+AA51+AH51+AO51+AV51+BC51</f>
        <v>4263306.2942067608</v>
      </c>
      <c r="BK51" s="33">
        <f>+(N51+U51+AB51+AI51+AP51+AW51+BD51)*INPUT!G81</f>
        <v>0</v>
      </c>
      <c r="BL51" s="33">
        <f t="shared" si="45"/>
        <v>0</v>
      </c>
      <c r="BN51" s="213"/>
      <c r="BO51" s="215"/>
      <c r="BP51" s="38" t="s">
        <v>28</v>
      </c>
      <c r="BQ51" s="39">
        <f t="shared" si="46"/>
        <v>21387681.181861125</v>
      </c>
      <c r="BR51" s="39">
        <f t="shared" si="46"/>
        <v>0</v>
      </c>
      <c r="BS51" s="39">
        <f t="shared" si="46"/>
        <v>0</v>
      </c>
    </row>
    <row r="52" spans="3:71" ht="13.15" customHeight="1" x14ac:dyDescent="0.2">
      <c r="C52" s="213"/>
      <c r="D52" s="214" t="s">
        <v>22</v>
      </c>
      <c r="E52" s="215"/>
      <c r="F52" s="33">
        <f>+F$11*F106</f>
        <v>0</v>
      </c>
      <c r="G52" s="33">
        <f>+G$11*G106*INPUT!H80</f>
        <v>0</v>
      </c>
      <c r="H52" s="33">
        <f>+H$11*H106</f>
        <v>-3172963.1998958308</v>
      </c>
      <c r="J52" s="213"/>
      <c r="K52" s="214" t="s">
        <v>22</v>
      </c>
      <c r="L52" s="215"/>
      <c r="M52" s="33">
        <f>+M$11*M106</f>
        <v>0</v>
      </c>
      <c r="N52" s="33">
        <f t="shared" ref="N52:O52" si="55">+N$11*N106</f>
        <v>0</v>
      </c>
      <c r="O52" s="33">
        <f t="shared" si="55"/>
        <v>-10461.682403630517</v>
      </c>
      <c r="Q52" s="213"/>
      <c r="R52" s="214" t="s">
        <v>22</v>
      </c>
      <c r="S52" s="215"/>
      <c r="T52" s="33">
        <f>+T$11*T106</f>
        <v>0</v>
      </c>
      <c r="U52" s="33">
        <f t="shared" ref="U52:V52" si="56">+U$11*U106</f>
        <v>0</v>
      </c>
      <c r="V52" s="33">
        <f t="shared" si="56"/>
        <v>-40670.452035535112</v>
      </c>
      <c r="X52" s="213"/>
      <c r="Y52" s="214" t="s">
        <v>22</v>
      </c>
      <c r="Z52" s="215"/>
      <c r="AA52" s="33">
        <f>+AA$11*AA106</f>
        <v>0</v>
      </c>
      <c r="AB52" s="33">
        <f t="shared" ref="AB52:AC52" si="57">+AB$11*AB106</f>
        <v>0</v>
      </c>
      <c r="AC52" s="33">
        <f t="shared" si="57"/>
        <v>0</v>
      </c>
      <c r="AE52" s="213"/>
      <c r="AF52" s="214" t="s">
        <v>22</v>
      </c>
      <c r="AG52" s="215"/>
      <c r="AH52" s="33">
        <f>+AH$11*AH106</f>
        <v>0</v>
      </c>
      <c r="AI52" s="33">
        <f t="shared" ref="AI52:AJ52" si="58">+AI$11*AI106</f>
        <v>0</v>
      </c>
      <c r="AJ52" s="33">
        <f t="shared" si="58"/>
        <v>0</v>
      </c>
      <c r="AL52" s="213"/>
      <c r="AM52" s="214" t="s">
        <v>22</v>
      </c>
      <c r="AN52" s="215"/>
      <c r="AO52" s="33">
        <f>+AO$11*AO106</f>
        <v>0</v>
      </c>
      <c r="AP52" s="33">
        <f t="shared" ref="AP52:AQ52" si="59">+AP$11*AP106</f>
        <v>0</v>
      </c>
      <c r="AQ52" s="33">
        <f t="shared" si="59"/>
        <v>-1166.2993515798983</v>
      </c>
      <c r="AS52" s="213"/>
      <c r="AT52" s="214" t="s">
        <v>22</v>
      </c>
      <c r="AU52" s="215"/>
      <c r="AV52" s="33">
        <f>+AV$11*AV106</f>
        <v>0</v>
      </c>
      <c r="AW52" s="33">
        <f t="shared" ref="AW52:AX52" si="60">+AW$11*AW106</f>
        <v>0</v>
      </c>
      <c r="AX52" s="33">
        <f t="shared" si="60"/>
        <v>0</v>
      </c>
      <c r="AZ52" s="213"/>
      <c r="BA52" s="214" t="s">
        <v>22</v>
      </c>
      <c r="BB52" s="215"/>
      <c r="BC52" s="33">
        <f>+BC$11*BC106</f>
        <v>0</v>
      </c>
      <c r="BD52" s="33">
        <f t="shared" ref="BD52:BE52" si="61">+BD$11*BD106</f>
        <v>0</v>
      </c>
      <c r="BE52" s="33">
        <f t="shared" si="61"/>
        <v>0</v>
      </c>
      <c r="BG52" s="213"/>
      <c r="BH52" s="214" t="s">
        <v>22</v>
      </c>
      <c r="BI52" s="215"/>
      <c r="BJ52" s="33">
        <f t="shared" si="54"/>
        <v>0</v>
      </c>
      <c r="BK52" s="33">
        <f>+(N52+U52+AB52+AI52+AP52+AW52+BD52)*INPUT!H81</f>
        <v>0</v>
      </c>
      <c r="BL52" s="33">
        <f t="shared" si="45"/>
        <v>-52298.433790745526</v>
      </c>
      <c r="BN52" s="213"/>
      <c r="BO52" s="214" t="s">
        <v>22</v>
      </c>
      <c r="BP52" s="215"/>
      <c r="BQ52" s="39">
        <f t="shared" si="46"/>
        <v>0</v>
      </c>
      <c r="BR52" s="39">
        <f t="shared" si="46"/>
        <v>0</v>
      </c>
      <c r="BS52" s="39">
        <f t="shared" si="46"/>
        <v>-3225261.6336865765</v>
      </c>
    </row>
    <row r="53" spans="3:71" ht="13.15" customHeight="1" x14ac:dyDescent="0.2">
      <c r="C53" s="225" t="s">
        <v>25</v>
      </c>
      <c r="D53" s="228" t="s">
        <v>23</v>
      </c>
      <c r="E53" s="40" t="s">
        <v>27</v>
      </c>
      <c r="F53" s="33">
        <f>+F$12*F107</f>
        <v>0</v>
      </c>
      <c r="G53" s="33">
        <f>+G$12*G107</f>
        <v>0</v>
      </c>
      <c r="H53" s="33">
        <f>+H$12*H107</f>
        <v>0</v>
      </c>
      <c r="J53" s="225" t="s">
        <v>25</v>
      </c>
      <c r="K53" s="228" t="s">
        <v>23</v>
      </c>
      <c r="L53" s="40" t="s">
        <v>27</v>
      </c>
      <c r="M53" s="33">
        <f>+M$12*M107</f>
        <v>0</v>
      </c>
      <c r="N53" s="33">
        <f t="shared" ref="N53:O53" si="62">+N$12*N107</f>
        <v>0</v>
      </c>
      <c r="O53" s="33">
        <f t="shared" si="62"/>
        <v>0</v>
      </c>
      <c r="Q53" s="225" t="s">
        <v>25</v>
      </c>
      <c r="R53" s="228" t="s">
        <v>23</v>
      </c>
      <c r="S53" s="40" t="s">
        <v>27</v>
      </c>
      <c r="T53" s="33">
        <f>+T$12*T107</f>
        <v>0</v>
      </c>
      <c r="U53" s="33">
        <f t="shared" ref="U53:V53" si="63">+U$12*U107</f>
        <v>0</v>
      </c>
      <c r="V53" s="33">
        <f t="shared" si="63"/>
        <v>0</v>
      </c>
      <c r="X53" s="225" t="s">
        <v>25</v>
      </c>
      <c r="Y53" s="228" t="s">
        <v>23</v>
      </c>
      <c r="Z53" s="40" t="s">
        <v>27</v>
      </c>
      <c r="AA53" s="33">
        <f>+AA$12*AA107</f>
        <v>0</v>
      </c>
      <c r="AB53" s="33">
        <f t="shared" ref="AB53:AC53" si="64">+AB$12*AB107</f>
        <v>0</v>
      </c>
      <c r="AC53" s="33">
        <f t="shared" si="64"/>
        <v>0</v>
      </c>
      <c r="AE53" s="225" t="s">
        <v>25</v>
      </c>
      <c r="AF53" s="228" t="s">
        <v>23</v>
      </c>
      <c r="AG53" s="40" t="s">
        <v>27</v>
      </c>
      <c r="AH53" s="33">
        <f>+AH$12*AH107</f>
        <v>0</v>
      </c>
      <c r="AI53" s="33">
        <f t="shared" ref="AI53:AJ53" si="65">+AI$12*AI107</f>
        <v>0</v>
      </c>
      <c r="AJ53" s="33">
        <f t="shared" si="65"/>
        <v>0</v>
      </c>
      <c r="AL53" s="225" t="s">
        <v>25</v>
      </c>
      <c r="AM53" s="228" t="s">
        <v>23</v>
      </c>
      <c r="AN53" s="40" t="s">
        <v>27</v>
      </c>
      <c r="AO53" s="33">
        <f>+AO$12*AO107</f>
        <v>0</v>
      </c>
      <c r="AP53" s="33">
        <f t="shared" ref="AP53:AQ53" si="66">+AP$12*AP107</f>
        <v>0</v>
      </c>
      <c r="AQ53" s="33">
        <f t="shared" si="66"/>
        <v>0</v>
      </c>
      <c r="AS53" s="225" t="s">
        <v>25</v>
      </c>
      <c r="AT53" s="228" t="s">
        <v>23</v>
      </c>
      <c r="AU53" s="40" t="s">
        <v>27</v>
      </c>
      <c r="AV53" s="33">
        <f>+AV$12*AV107</f>
        <v>0</v>
      </c>
      <c r="AW53" s="33">
        <f t="shared" ref="AW53:AX53" si="67">+AW$12*AW107</f>
        <v>0</v>
      </c>
      <c r="AX53" s="33">
        <f t="shared" si="67"/>
        <v>0</v>
      </c>
      <c r="AZ53" s="225" t="s">
        <v>25</v>
      </c>
      <c r="BA53" s="228" t="s">
        <v>23</v>
      </c>
      <c r="BB53" s="40" t="s">
        <v>27</v>
      </c>
      <c r="BC53" s="33">
        <f>+BC$12*BC107</f>
        <v>0</v>
      </c>
      <c r="BD53" s="33">
        <f t="shared" ref="BD53:BE53" si="68">+BD$12*BD107</f>
        <v>0</v>
      </c>
      <c r="BE53" s="33">
        <f t="shared" si="68"/>
        <v>0</v>
      </c>
      <c r="BG53" s="225" t="s">
        <v>25</v>
      </c>
      <c r="BH53" s="228" t="s">
        <v>23</v>
      </c>
      <c r="BI53" s="40" t="s">
        <v>27</v>
      </c>
      <c r="BJ53" s="33">
        <f t="shared" si="54"/>
        <v>0</v>
      </c>
      <c r="BK53" s="33">
        <f t="shared" si="44"/>
        <v>0</v>
      </c>
      <c r="BL53" s="33">
        <f t="shared" si="45"/>
        <v>0</v>
      </c>
      <c r="BN53" s="225" t="s">
        <v>25</v>
      </c>
      <c r="BO53" s="228" t="s">
        <v>23</v>
      </c>
      <c r="BP53" s="40" t="s">
        <v>27</v>
      </c>
      <c r="BQ53" s="39">
        <f t="shared" si="46"/>
        <v>0</v>
      </c>
      <c r="BR53" s="39">
        <f t="shared" si="46"/>
        <v>0</v>
      </c>
      <c r="BS53" s="39">
        <f t="shared" si="46"/>
        <v>0</v>
      </c>
    </row>
    <row r="54" spans="3:71" ht="26.45" customHeight="1" x14ac:dyDescent="0.2">
      <c r="C54" s="226"/>
      <c r="D54" s="229"/>
      <c r="E54" s="41" t="s">
        <v>28</v>
      </c>
      <c r="F54" s="33">
        <f>+F$13*F108</f>
        <v>17124374.887654364</v>
      </c>
      <c r="G54" s="33">
        <f>+G$13*G108</f>
        <v>0</v>
      </c>
      <c r="H54" s="33">
        <f>+H$13*H108</f>
        <v>36057729.267018981</v>
      </c>
      <c r="J54" s="226"/>
      <c r="K54" s="229"/>
      <c r="L54" s="41" t="s">
        <v>28</v>
      </c>
      <c r="M54" s="33">
        <f>+M$13*M108</f>
        <v>4263306.2942067608</v>
      </c>
      <c r="N54" s="33">
        <f t="shared" ref="N54:O54" si="69">+N$13*N108</f>
        <v>0</v>
      </c>
      <c r="O54" s="33">
        <f t="shared" si="69"/>
        <v>212101.81845290426</v>
      </c>
      <c r="Q54" s="226"/>
      <c r="R54" s="229"/>
      <c r="S54" s="41" t="s">
        <v>28</v>
      </c>
      <c r="T54" s="33">
        <f>+T$13*T108</f>
        <v>0</v>
      </c>
      <c r="U54" s="33">
        <f t="shared" ref="U54:V54" si="70">+U$13*U108</f>
        <v>0</v>
      </c>
      <c r="V54" s="33">
        <f t="shared" si="70"/>
        <v>0</v>
      </c>
      <c r="X54" s="226"/>
      <c r="Y54" s="229"/>
      <c r="Z54" s="41" t="s">
        <v>28</v>
      </c>
      <c r="AA54" s="33">
        <f>+AA$13*AA108</f>
        <v>0</v>
      </c>
      <c r="AB54" s="33">
        <f t="shared" ref="AB54:AC54" si="71">+AB$13*AB108</f>
        <v>0</v>
      </c>
      <c r="AC54" s="33">
        <f t="shared" si="71"/>
        <v>0</v>
      </c>
      <c r="AE54" s="226"/>
      <c r="AF54" s="229"/>
      <c r="AG54" s="41" t="s">
        <v>28</v>
      </c>
      <c r="AH54" s="33">
        <f>+AH$13*AH108</f>
        <v>0</v>
      </c>
      <c r="AI54" s="33">
        <f t="shared" ref="AI54:AJ54" si="72">+AI$13*AI108</f>
        <v>0</v>
      </c>
      <c r="AJ54" s="33">
        <f t="shared" si="72"/>
        <v>0</v>
      </c>
      <c r="AL54" s="226"/>
      <c r="AM54" s="229"/>
      <c r="AN54" s="41" t="s">
        <v>28</v>
      </c>
      <c r="AO54" s="33">
        <f>+AO$13*AO108</f>
        <v>0</v>
      </c>
      <c r="AP54" s="33">
        <f t="shared" ref="AP54:AQ54" si="73">+AP$13*AP108</f>
        <v>0</v>
      </c>
      <c r="AQ54" s="33">
        <f t="shared" si="73"/>
        <v>0</v>
      </c>
      <c r="AS54" s="226"/>
      <c r="AT54" s="229"/>
      <c r="AU54" s="41" t="s">
        <v>28</v>
      </c>
      <c r="AV54" s="33">
        <f>+AV$13*AV108</f>
        <v>0</v>
      </c>
      <c r="AW54" s="33">
        <f t="shared" ref="AW54:AX54" si="74">+AW$13*AW108</f>
        <v>0</v>
      </c>
      <c r="AX54" s="33">
        <f t="shared" si="74"/>
        <v>0</v>
      </c>
      <c r="AZ54" s="226"/>
      <c r="BA54" s="229"/>
      <c r="BB54" s="41" t="s">
        <v>28</v>
      </c>
      <c r="BC54" s="33">
        <f>+BC$13*BC108</f>
        <v>0</v>
      </c>
      <c r="BD54" s="33">
        <f t="shared" ref="BD54:BE54" si="75">+BD$13*BD108</f>
        <v>0</v>
      </c>
      <c r="BE54" s="33">
        <f t="shared" si="75"/>
        <v>0</v>
      </c>
      <c r="BG54" s="226"/>
      <c r="BH54" s="229"/>
      <c r="BI54" s="41" t="s">
        <v>28</v>
      </c>
      <c r="BJ54" s="33">
        <f t="shared" si="54"/>
        <v>4263306.2942067608</v>
      </c>
      <c r="BK54" s="33">
        <f t="shared" si="44"/>
        <v>0</v>
      </c>
      <c r="BL54" s="33">
        <f t="shared" si="45"/>
        <v>212101.81845290426</v>
      </c>
      <c r="BN54" s="226"/>
      <c r="BO54" s="229"/>
      <c r="BP54" s="41" t="s">
        <v>28</v>
      </c>
      <c r="BQ54" s="39">
        <f t="shared" si="46"/>
        <v>21387681.181861125</v>
      </c>
      <c r="BR54" s="39">
        <f t="shared" si="46"/>
        <v>0</v>
      </c>
      <c r="BS54" s="39">
        <f t="shared" si="46"/>
        <v>36269831.085471883</v>
      </c>
    </row>
    <row r="55" spans="3:71" ht="13.9" customHeight="1" x14ac:dyDescent="0.2">
      <c r="C55" s="227"/>
      <c r="D55" s="230" t="s">
        <v>22</v>
      </c>
      <c r="E55" s="231"/>
      <c r="F55" s="33">
        <f>+F$14*F109</f>
        <v>0</v>
      </c>
      <c r="G55" s="33">
        <f>+G$14*G109</f>
        <v>0</v>
      </c>
      <c r="H55" s="33">
        <f>+H$14*H109</f>
        <v>0</v>
      </c>
      <c r="J55" s="227"/>
      <c r="K55" s="230" t="s">
        <v>22</v>
      </c>
      <c r="L55" s="231"/>
      <c r="M55" s="33">
        <f>+M$14*M109</f>
        <v>0</v>
      </c>
      <c r="N55" s="33">
        <f t="shared" ref="N55:O55" si="76">+N$14*N109</f>
        <v>0</v>
      </c>
      <c r="O55" s="33">
        <f t="shared" si="76"/>
        <v>0</v>
      </c>
      <c r="Q55" s="227"/>
      <c r="R55" s="230" t="s">
        <v>22</v>
      </c>
      <c r="S55" s="231"/>
      <c r="T55" s="33">
        <f>+T$14*T109</f>
        <v>0</v>
      </c>
      <c r="U55" s="33">
        <f t="shared" ref="U55:V55" si="77">+U$14*U109</f>
        <v>0</v>
      </c>
      <c r="V55" s="33">
        <f t="shared" si="77"/>
        <v>0</v>
      </c>
      <c r="X55" s="227"/>
      <c r="Y55" s="230" t="s">
        <v>22</v>
      </c>
      <c r="Z55" s="231"/>
      <c r="AA55" s="33">
        <f>+AA$14*AA109</f>
        <v>0</v>
      </c>
      <c r="AB55" s="33">
        <f t="shared" ref="AB55:AC55" si="78">+AB$14*AB109</f>
        <v>0</v>
      </c>
      <c r="AC55" s="33">
        <f t="shared" si="78"/>
        <v>0</v>
      </c>
      <c r="AE55" s="227"/>
      <c r="AF55" s="230" t="s">
        <v>22</v>
      </c>
      <c r="AG55" s="231"/>
      <c r="AH55" s="33">
        <f>+AH$14*AH109</f>
        <v>0</v>
      </c>
      <c r="AI55" s="33">
        <f t="shared" ref="AI55:AJ55" si="79">+AI$14*AI109</f>
        <v>0</v>
      </c>
      <c r="AJ55" s="33">
        <f t="shared" si="79"/>
        <v>0</v>
      </c>
      <c r="AL55" s="227"/>
      <c r="AM55" s="230" t="s">
        <v>22</v>
      </c>
      <c r="AN55" s="231"/>
      <c r="AO55" s="33">
        <f>+AO$14*AO109</f>
        <v>0</v>
      </c>
      <c r="AP55" s="33">
        <f t="shared" ref="AP55:AQ55" si="80">+AP$14*AP109</f>
        <v>0</v>
      </c>
      <c r="AQ55" s="33">
        <f t="shared" si="80"/>
        <v>0</v>
      </c>
      <c r="AS55" s="227"/>
      <c r="AT55" s="230" t="s">
        <v>22</v>
      </c>
      <c r="AU55" s="231"/>
      <c r="AV55" s="33">
        <f>+AV$14*AV109</f>
        <v>0</v>
      </c>
      <c r="AW55" s="33">
        <f t="shared" ref="AW55:AX55" si="81">+AW$14*AW109</f>
        <v>0</v>
      </c>
      <c r="AX55" s="33">
        <f t="shared" si="81"/>
        <v>0</v>
      </c>
      <c r="AZ55" s="227"/>
      <c r="BA55" s="230" t="s">
        <v>22</v>
      </c>
      <c r="BB55" s="231"/>
      <c r="BC55" s="33">
        <f>+BC$14*BC109</f>
        <v>0</v>
      </c>
      <c r="BD55" s="33">
        <f t="shared" ref="BD55:BE55" si="82">+BD$14*BD109</f>
        <v>0</v>
      </c>
      <c r="BE55" s="33">
        <f t="shared" si="82"/>
        <v>0</v>
      </c>
      <c r="BG55" s="227"/>
      <c r="BH55" s="230" t="s">
        <v>22</v>
      </c>
      <c r="BI55" s="231"/>
      <c r="BJ55" s="33">
        <f t="shared" si="54"/>
        <v>0</v>
      </c>
      <c r="BK55" s="33">
        <f t="shared" si="44"/>
        <v>0</v>
      </c>
      <c r="BL55" s="33">
        <f t="shared" si="45"/>
        <v>0</v>
      </c>
      <c r="BN55" s="227"/>
      <c r="BO55" s="230" t="s">
        <v>22</v>
      </c>
      <c r="BP55" s="231"/>
      <c r="BQ55" s="39">
        <f t="shared" si="46"/>
        <v>0</v>
      </c>
      <c r="BR55" s="39">
        <f t="shared" si="46"/>
        <v>0</v>
      </c>
      <c r="BS55" s="39">
        <f t="shared" si="46"/>
        <v>0</v>
      </c>
    </row>
    <row r="56" spans="3:71" ht="13.9" customHeight="1" x14ac:dyDescent="0.2">
      <c r="C56" s="42"/>
      <c r="D56" s="43"/>
      <c r="E56" s="43"/>
      <c r="F56" s="50"/>
      <c r="G56" s="50"/>
      <c r="H56" s="50"/>
      <c r="J56" s="42"/>
      <c r="K56" s="43"/>
      <c r="L56" s="43"/>
      <c r="M56" s="50"/>
      <c r="N56" s="50"/>
      <c r="O56" s="50"/>
      <c r="Q56" s="42"/>
      <c r="R56" s="43"/>
      <c r="S56" s="43"/>
      <c r="T56" s="51"/>
      <c r="U56" s="51"/>
      <c r="V56" s="51"/>
      <c r="X56" s="42"/>
      <c r="Y56" s="43"/>
      <c r="Z56" s="43"/>
      <c r="AA56" s="51"/>
      <c r="AB56" s="51"/>
      <c r="AC56" s="51"/>
      <c r="AE56" s="42"/>
      <c r="AF56" s="43"/>
      <c r="AG56" s="43"/>
      <c r="AH56" s="51"/>
      <c r="AI56" s="51"/>
      <c r="AJ56" s="51"/>
      <c r="AL56" s="42"/>
      <c r="AM56" s="43"/>
      <c r="AN56" s="43"/>
      <c r="AO56" s="51"/>
      <c r="AP56" s="51"/>
      <c r="AQ56" s="51"/>
      <c r="AS56" s="42"/>
      <c r="AT56" s="43"/>
      <c r="AU56" s="43"/>
      <c r="AV56" s="51"/>
      <c r="AW56" s="51"/>
      <c r="AX56" s="51"/>
      <c r="AZ56" s="42"/>
      <c r="BA56" s="43"/>
      <c r="BB56" s="43"/>
      <c r="BC56" s="51"/>
      <c r="BD56" s="51"/>
      <c r="BE56" s="51"/>
      <c r="BG56" s="42"/>
      <c r="BH56" s="43"/>
      <c r="BI56" s="43"/>
      <c r="BJ56" s="44"/>
      <c r="BK56" s="44"/>
      <c r="BL56" s="44"/>
      <c r="BN56" s="42"/>
      <c r="BO56" s="43"/>
      <c r="BP56" s="43"/>
      <c r="BQ56" s="44"/>
      <c r="BR56" s="44"/>
      <c r="BS56" s="44"/>
    </row>
    <row r="57" spans="3:71" ht="13.9" customHeight="1" x14ac:dyDescent="0.2">
      <c r="C57" s="42"/>
      <c r="D57" s="43"/>
      <c r="E57" s="43"/>
      <c r="F57" s="50"/>
      <c r="G57" s="50"/>
      <c r="H57" s="50"/>
      <c r="J57" s="42"/>
      <c r="K57" s="43"/>
      <c r="L57" s="43"/>
      <c r="M57" s="50"/>
      <c r="N57" s="50"/>
      <c r="O57" s="50"/>
      <c r="Q57" s="42"/>
      <c r="R57" s="43"/>
      <c r="S57" s="43"/>
      <c r="T57" s="51"/>
      <c r="U57" s="51"/>
      <c r="V57" s="51"/>
      <c r="X57" s="42"/>
      <c r="Y57" s="43"/>
      <c r="Z57" s="43"/>
      <c r="AA57" s="51"/>
      <c r="AB57" s="51"/>
      <c r="AC57" s="51"/>
      <c r="AE57" s="42"/>
      <c r="AF57" s="43"/>
      <c r="AG57" s="43"/>
      <c r="AH57" s="51"/>
      <c r="AI57" s="51"/>
      <c r="AJ57" s="51"/>
      <c r="AL57" s="42"/>
      <c r="AM57" s="43"/>
      <c r="AN57" s="43"/>
      <c r="AO57" s="51"/>
      <c r="AP57" s="51"/>
      <c r="AQ57" s="51"/>
      <c r="AS57" s="42"/>
      <c r="AT57" s="43"/>
      <c r="AU57" s="43"/>
      <c r="AV57" s="51"/>
      <c r="AW57" s="51"/>
      <c r="AX57" s="51"/>
      <c r="AZ57" s="42"/>
      <c r="BA57" s="43"/>
      <c r="BB57" s="43"/>
      <c r="BC57" s="51"/>
      <c r="BD57" s="51"/>
      <c r="BE57" s="51"/>
      <c r="BG57" s="42"/>
      <c r="BH57" s="43"/>
      <c r="BI57" s="43"/>
      <c r="BJ57" s="44"/>
      <c r="BK57" s="44"/>
      <c r="BL57" s="44"/>
      <c r="BN57" s="42"/>
      <c r="BO57" s="43"/>
      <c r="BP57" s="43"/>
      <c r="BQ57" s="44"/>
      <c r="BR57" s="44"/>
      <c r="BS57" s="44"/>
    </row>
    <row r="58" spans="3:71" x14ac:dyDescent="0.2">
      <c r="C58" s="27" t="s">
        <v>55</v>
      </c>
      <c r="J58" s="27" t="s">
        <v>55</v>
      </c>
      <c r="Q58" s="27" t="s">
        <v>55</v>
      </c>
      <c r="X58" s="27" t="s">
        <v>55</v>
      </c>
      <c r="AE58" s="27" t="s">
        <v>55</v>
      </c>
      <c r="AL58" s="27" t="s">
        <v>55</v>
      </c>
      <c r="AS58" s="27" t="s">
        <v>55</v>
      </c>
      <c r="AZ58" s="27" t="s">
        <v>55</v>
      </c>
      <c r="BG58" s="27" t="s">
        <v>55</v>
      </c>
      <c r="BN58" s="27" t="s">
        <v>55</v>
      </c>
    </row>
    <row r="60" spans="3:71" ht="17.45" customHeight="1" x14ac:dyDescent="0.25">
      <c r="C60" s="216" t="s">
        <v>26</v>
      </c>
      <c r="D60" s="218" t="s">
        <v>29</v>
      </c>
      <c r="E60" s="218"/>
      <c r="F60" s="219" t="s">
        <v>1</v>
      </c>
      <c r="G60" s="220"/>
      <c r="H60" s="221"/>
      <c r="J60" s="216" t="s">
        <v>26</v>
      </c>
      <c r="K60" s="218" t="s">
        <v>29</v>
      </c>
      <c r="L60" s="218"/>
      <c r="M60" s="219" t="s">
        <v>1</v>
      </c>
      <c r="N60" s="220"/>
      <c r="O60" s="221"/>
      <c r="Q60" s="216" t="s">
        <v>26</v>
      </c>
      <c r="R60" s="218" t="s">
        <v>29</v>
      </c>
      <c r="S60" s="218"/>
      <c r="T60" s="219" t="s">
        <v>1</v>
      </c>
      <c r="U60" s="220"/>
      <c r="V60" s="221"/>
      <c r="X60" s="216" t="s">
        <v>26</v>
      </c>
      <c r="Y60" s="218" t="s">
        <v>29</v>
      </c>
      <c r="Z60" s="218"/>
      <c r="AA60" s="218" t="s">
        <v>1</v>
      </c>
      <c r="AB60" s="218"/>
      <c r="AC60" s="218"/>
      <c r="AE60" s="216" t="s">
        <v>26</v>
      </c>
      <c r="AF60" s="218" t="s">
        <v>29</v>
      </c>
      <c r="AG60" s="218"/>
      <c r="AH60" s="219" t="s">
        <v>1</v>
      </c>
      <c r="AI60" s="220"/>
      <c r="AJ60" s="221"/>
      <c r="AL60" s="216" t="s">
        <v>26</v>
      </c>
      <c r="AM60" s="218" t="s">
        <v>29</v>
      </c>
      <c r="AN60" s="218"/>
      <c r="AO60" s="219" t="s">
        <v>1</v>
      </c>
      <c r="AP60" s="220"/>
      <c r="AQ60" s="221"/>
      <c r="AS60" s="216" t="s">
        <v>26</v>
      </c>
      <c r="AT60" s="218" t="s">
        <v>29</v>
      </c>
      <c r="AU60" s="218"/>
      <c r="AV60" s="219" t="s">
        <v>1</v>
      </c>
      <c r="AW60" s="220"/>
      <c r="AX60" s="221"/>
      <c r="AZ60" s="216" t="s">
        <v>26</v>
      </c>
      <c r="BA60" s="218" t="s">
        <v>29</v>
      </c>
      <c r="BB60" s="218"/>
      <c r="BC60" s="219" t="s">
        <v>1</v>
      </c>
      <c r="BD60" s="220"/>
      <c r="BE60" s="221"/>
      <c r="BG60" s="216" t="s">
        <v>26</v>
      </c>
      <c r="BH60" s="218" t="s">
        <v>29</v>
      </c>
      <c r="BI60" s="218"/>
      <c r="BJ60" s="219" t="s">
        <v>1</v>
      </c>
      <c r="BK60" s="220"/>
      <c r="BL60" s="221"/>
      <c r="BN60" s="216" t="s">
        <v>26</v>
      </c>
      <c r="BO60" s="218" t="s">
        <v>29</v>
      </c>
      <c r="BP60" s="218"/>
      <c r="BQ60" s="219" t="s">
        <v>1</v>
      </c>
      <c r="BR60" s="220"/>
      <c r="BS60" s="221"/>
    </row>
    <row r="61" spans="3:71" ht="15.6" customHeight="1" x14ac:dyDescent="0.2">
      <c r="C61" s="217"/>
      <c r="D61" s="222" t="s">
        <v>30</v>
      </c>
      <c r="E61" s="222" t="s">
        <v>31</v>
      </c>
      <c r="F61" s="242" t="s">
        <v>22</v>
      </c>
      <c r="G61" s="243"/>
      <c r="H61" s="224" t="s">
        <v>23</v>
      </c>
      <c r="J61" s="217"/>
      <c r="K61" s="222" t="s">
        <v>30</v>
      </c>
      <c r="L61" s="222" t="s">
        <v>31</v>
      </c>
      <c r="M61" s="242" t="s">
        <v>22</v>
      </c>
      <c r="N61" s="243"/>
      <c r="O61" s="224" t="s">
        <v>23</v>
      </c>
      <c r="Q61" s="217"/>
      <c r="R61" s="222" t="s">
        <v>30</v>
      </c>
      <c r="S61" s="222" t="s">
        <v>31</v>
      </c>
      <c r="T61" s="242" t="s">
        <v>22</v>
      </c>
      <c r="U61" s="243"/>
      <c r="V61" s="224" t="s">
        <v>23</v>
      </c>
      <c r="X61" s="217"/>
      <c r="Y61" s="222" t="s">
        <v>30</v>
      </c>
      <c r="Z61" s="222" t="s">
        <v>31</v>
      </c>
      <c r="AA61" s="223" t="s">
        <v>22</v>
      </c>
      <c r="AB61" s="223"/>
      <c r="AC61" s="224" t="s">
        <v>23</v>
      </c>
      <c r="AE61" s="217"/>
      <c r="AF61" s="222" t="s">
        <v>30</v>
      </c>
      <c r="AG61" s="222" t="s">
        <v>31</v>
      </c>
      <c r="AH61" s="223" t="s">
        <v>22</v>
      </c>
      <c r="AI61" s="223"/>
      <c r="AJ61" s="224" t="s">
        <v>23</v>
      </c>
      <c r="AL61" s="217"/>
      <c r="AM61" s="222" t="s">
        <v>30</v>
      </c>
      <c r="AN61" s="222" t="s">
        <v>31</v>
      </c>
      <c r="AO61" s="223" t="s">
        <v>22</v>
      </c>
      <c r="AP61" s="223"/>
      <c r="AQ61" s="224" t="s">
        <v>23</v>
      </c>
      <c r="AS61" s="217"/>
      <c r="AT61" s="222" t="s">
        <v>30</v>
      </c>
      <c r="AU61" s="222" t="s">
        <v>31</v>
      </c>
      <c r="AV61" s="223" t="s">
        <v>22</v>
      </c>
      <c r="AW61" s="223"/>
      <c r="AX61" s="224" t="s">
        <v>23</v>
      </c>
      <c r="AZ61" s="217"/>
      <c r="BA61" s="222" t="s">
        <v>30</v>
      </c>
      <c r="BB61" s="222" t="s">
        <v>31</v>
      </c>
      <c r="BC61" s="223" t="s">
        <v>22</v>
      </c>
      <c r="BD61" s="223"/>
      <c r="BE61" s="224" t="s">
        <v>23</v>
      </c>
      <c r="BG61" s="217"/>
      <c r="BH61" s="222" t="s">
        <v>30</v>
      </c>
      <c r="BI61" s="222" t="s">
        <v>31</v>
      </c>
      <c r="BJ61" s="242" t="s">
        <v>22</v>
      </c>
      <c r="BK61" s="243"/>
      <c r="BL61" s="224" t="s">
        <v>23</v>
      </c>
      <c r="BN61" s="217"/>
      <c r="BO61" s="222" t="s">
        <v>30</v>
      </c>
      <c r="BP61" s="222" t="s">
        <v>31</v>
      </c>
      <c r="BQ61" s="242" t="s">
        <v>22</v>
      </c>
      <c r="BR61" s="243"/>
      <c r="BS61" s="224" t="s">
        <v>23</v>
      </c>
    </row>
    <row r="62" spans="3:71" ht="24.6" customHeight="1" x14ac:dyDescent="0.2">
      <c r="C62" s="217"/>
      <c r="D62" s="222"/>
      <c r="E62" s="222"/>
      <c r="F62" s="36" t="s">
        <v>5</v>
      </c>
      <c r="G62" s="31" t="s">
        <v>6</v>
      </c>
      <c r="H62" s="244"/>
      <c r="J62" s="217"/>
      <c r="K62" s="222"/>
      <c r="L62" s="222"/>
      <c r="M62" s="36" t="s">
        <v>5</v>
      </c>
      <c r="N62" s="31" t="s">
        <v>6</v>
      </c>
      <c r="O62" s="244"/>
      <c r="Q62" s="217"/>
      <c r="R62" s="222"/>
      <c r="S62" s="222"/>
      <c r="T62" s="49" t="s">
        <v>5</v>
      </c>
      <c r="U62" s="31" t="s">
        <v>6</v>
      </c>
      <c r="V62" s="244"/>
      <c r="X62" s="217"/>
      <c r="Y62" s="222"/>
      <c r="Z62" s="222"/>
      <c r="AA62" s="36" t="s">
        <v>5</v>
      </c>
      <c r="AB62" s="37" t="s">
        <v>6</v>
      </c>
      <c r="AC62" s="223"/>
      <c r="AE62" s="217"/>
      <c r="AF62" s="222"/>
      <c r="AG62" s="222"/>
      <c r="AH62" s="36" t="s">
        <v>5</v>
      </c>
      <c r="AI62" s="37" t="s">
        <v>6</v>
      </c>
      <c r="AJ62" s="223"/>
      <c r="AL62" s="217"/>
      <c r="AM62" s="222"/>
      <c r="AN62" s="222"/>
      <c r="AO62" s="36" t="s">
        <v>5</v>
      </c>
      <c r="AP62" s="37" t="s">
        <v>6</v>
      </c>
      <c r="AQ62" s="223"/>
      <c r="AS62" s="217"/>
      <c r="AT62" s="222"/>
      <c r="AU62" s="222"/>
      <c r="AV62" s="36" t="s">
        <v>5</v>
      </c>
      <c r="AW62" s="37" t="s">
        <v>6</v>
      </c>
      <c r="AX62" s="223"/>
      <c r="AZ62" s="217"/>
      <c r="BA62" s="222"/>
      <c r="BB62" s="222"/>
      <c r="BC62" s="36" t="s">
        <v>5</v>
      </c>
      <c r="BD62" s="37" t="s">
        <v>6</v>
      </c>
      <c r="BE62" s="223"/>
      <c r="BG62" s="217"/>
      <c r="BH62" s="222"/>
      <c r="BI62" s="222"/>
      <c r="BJ62" s="36" t="s">
        <v>5</v>
      </c>
      <c r="BK62" s="31" t="s">
        <v>6</v>
      </c>
      <c r="BL62" s="244"/>
      <c r="BN62" s="217"/>
      <c r="BO62" s="222"/>
      <c r="BP62" s="222"/>
      <c r="BQ62" s="36" t="s">
        <v>5</v>
      </c>
      <c r="BR62" s="31" t="s">
        <v>6</v>
      </c>
      <c r="BS62" s="244"/>
    </row>
    <row r="63" spans="3:71" ht="13.9" customHeight="1" x14ac:dyDescent="0.2">
      <c r="C63" s="213" t="s">
        <v>24</v>
      </c>
      <c r="D63" s="214" t="s">
        <v>23</v>
      </c>
      <c r="E63" s="38" t="s">
        <v>27</v>
      </c>
      <c r="F63" s="52">
        <f>+F$9*F116/1000000</f>
        <v>0</v>
      </c>
      <c r="G63" s="53">
        <f>+G$9*G116/1000000</f>
        <v>0</v>
      </c>
      <c r="H63" s="53">
        <f>+H$9*H116/1000000</f>
        <v>0</v>
      </c>
      <c r="J63" s="213" t="s">
        <v>24</v>
      </c>
      <c r="K63" s="214" t="s">
        <v>23</v>
      </c>
      <c r="L63" s="38" t="s">
        <v>27</v>
      </c>
      <c r="M63" s="52">
        <f>+M$9*M116/1000000</f>
        <v>0</v>
      </c>
      <c r="N63" s="53">
        <f>+N$9*N116/1000000</f>
        <v>0</v>
      </c>
      <c r="O63" s="53">
        <f>+O$9*O116/1000000</f>
        <v>0</v>
      </c>
      <c r="Q63" s="213" t="s">
        <v>24</v>
      </c>
      <c r="R63" s="214" t="s">
        <v>23</v>
      </c>
      <c r="S63" s="38" t="s">
        <v>27</v>
      </c>
      <c r="T63" s="52">
        <f>+T$9*T116/1000000</f>
        <v>0</v>
      </c>
      <c r="U63" s="53">
        <f>+U$9*U116/1000000</f>
        <v>0</v>
      </c>
      <c r="V63" s="53">
        <f>+V$9*V116/1000000</f>
        <v>0</v>
      </c>
      <c r="X63" s="213" t="s">
        <v>24</v>
      </c>
      <c r="Y63" s="214" t="s">
        <v>23</v>
      </c>
      <c r="Z63" s="38" t="s">
        <v>27</v>
      </c>
      <c r="AA63" s="52">
        <f>+AA$9*AA116/1000000</f>
        <v>0</v>
      </c>
      <c r="AB63" s="53">
        <f>+AB$9*AB116/1000000</f>
        <v>0</v>
      </c>
      <c r="AC63" s="53">
        <f>+AC$9*AC116/1000000</f>
        <v>0</v>
      </c>
      <c r="AE63" s="213" t="s">
        <v>24</v>
      </c>
      <c r="AF63" s="214" t="s">
        <v>23</v>
      </c>
      <c r="AG63" s="38" t="s">
        <v>27</v>
      </c>
      <c r="AH63" s="52">
        <f>+AH$9*AH116/1000000</f>
        <v>0</v>
      </c>
      <c r="AI63" s="53">
        <f>+AI$9*AI116/1000000</f>
        <v>0</v>
      </c>
      <c r="AJ63" s="53">
        <f>+AJ$9*AJ116/1000000</f>
        <v>0</v>
      </c>
      <c r="AL63" s="213" t="s">
        <v>24</v>
      </c>
      <c r="AM63" s="214" t="s">
        <v>23</v>
      </c>
      <c r="AN63" s="38" t="s">
        <v>27</v>
      </c>
      <c r="AO63" s="52">
        <f>+AO$9*AO116/1000000</f>
        <v>0</v>
      </c>
      <c r="AP63" s="53">
        <f>+AP$9*AP116/1000000</f>
        <v>0</v>
      </c>
      <c r="AQ63" s="53">
        <f>+AQ$9*AQ116/1000000</f>
        <v>0</v>
      </c>
      <c r="AS63" s="213" t="s">
        <v>24</v>
      </c>
      <c r="AT63" s="214" t="s">
        <v>23</v>
      </c>
      <c r="AU63" s="38" t="s">
        <v>27</v>
      </c>
      <c r="AV63" s="54">
        <f>+AV$9*AV116/1000000</f>
        <v>0</v>
      </c>
      <c r="AW63" s="39">
        <f>+AW$9*AW116/1000000</f>
        <v>0</v>
      </c>
      <c r="AX63" s="39">
        <f>+AX$9*AX116/1000000</f>
        <v>0</v>
      </c>
      <c r="AZ63" s="213" t="s">
        <v>24</v>
      </c>
      <c r="BA63" s="214" t="s">
        <v>23</v>
      </c>
      <c r="BB63" s="38" t="s">
        <v>27</v>
      </c>
      <c r="BC63" s="55">
        <f>+BC$9*BC116/1000000</f>
        <v>0</v>
      </c>
      <c r="BD63" s="55">
        <f t="shared" ref="BD63:BE63" si="83">+BD$9*BD116/1000000</f>
        <v>0</v>
      </c>
      <c r="BE63" s="55">
        <f t="shared" si="83"/>
        <v>0</v>
      </c>
      <c r="BG63" s="213" t="s">
        <v>24</v>
      </c>
      <c r="BH63" s="214" t="s">
        <v>23</v>
      </c>
      <c r="BI63" s="38" t="s">
        <v>27</v>
      </c>
      <c r="BJ63" s="39">
        <f>+M63+T63+AA63+AH63+AO63+AV63+BC63</f>
        <v>0</v>
      </c>
      <c r="BK63" s="39">
        <f t="shared" ref="BK63:BK68" si="84">+N63+U63+AB63+AI63+AP63+AW63+BD63</f>
        <v>0</v>
      </c>
      <c r="BL63" s="39">
        <f t="shared" ref="BL63:BL68" si="85">+O63+V63+AC63+AJ63+AQ63+AX63+BE63</f>
        <v>0</v>
      </c>
      <c r="BN63" s="213" t="s">
        <v>24</v>
      </c>
      <c r="BO63" s="214" t="s">
        <v>23</v>
      </c>
      <c r="BP63" s="38" t="s">
        <v>27</v>
      </c>
      <c r="BQ63" s="39">
        <f t="shared" ref="BQ63:BS68" si="86">+BJ63+F63</f>
        <v>0</v>
      </c>
      <c r="BR63" s="39">
        <f t="shared" si="86"/>
        <v>0</v>
      </c>
      <c r="BS63" s="39">
        <f t="shared" si="86"/>
        <v>0</v>
      </c>
    </row>
    <row r="64" spans="3:71" ht="26.45" customHeight="1" x14ac:dyDescent="0.2">
      <c r="C64" s="213"/>
      <c r="D64" s="215"/>
      <c r="E64" s="38" t="s">
        <v>28</v>
      </c>
      <c r="F64" s="53">
        <f>+IF(AND(INPUT!$J$8=1,INPUT!$J$12&lt;$E$4),0,F$10*F117/1000000)</f>
        <v>305.21466482125851</v>
      </c>
      <c r="G64" s="53">
        <f>+G$10*G117/1000000*INPUT!G80</f>
        <v>0</v>
      </c>
      <c r="H64" s="53">
        <f>+H$10*H117/1000000</f>
        <v>0</v>
      </c>
      <c r="J64" s="213"/>
      <c r="K64" s="215"/>
      <c r="L64" s="38" t="s">
        <v>28</v>
      </c>
      <c r="M64" s="53">
        <f>+IF(AND(INPUT!$J$8=1,INPUT!$J$12&lt;$E$4),0,M$10*M117/1000000)</f>
        <v>46.525359241093504</v>
      </c>
      <c r="N64" s="53">
        <f>+N$10*N117/1000000</f>
        <v>0</v>
      </c>
      <c r="O64" s="53">
        <f>+O$10*O117/1000000</f>
        <v>0</v>
      </c>
      <c r="Q64" s="213"/>
      <c r="R64" s="215"/>
      <c r="S64" s="38" t="s">
        <v>28</v>
      </c>
      <c r="T64" s="53">
        <f>+IF(AND(INPUT!$J$8=1,INPUT!$J$12&lt;$E$4),0,T$10*T117/1000000)</f>
        <v>0</v>
      </c>
      <c r="U64" s="53">
        <f>+U$10*U117/1000000</f>
        <v>0</v>
      </c>
      <c r="V64" s="53">
        <f>+V$10*V117/1000000</f>
        <v>0</v>
      </c>
      <c r="X64" s="213"/>
      <c r="Y64" s="215"/>
      <c r="Z64" s="38" t="s">
        <v>28</v>
      </c>
      <c r="AA64" s="53">
        <f>+IF(AND(INPUT!$J$8=1,INPUT!$J$12&lt;$E$4),0,AA$10*AA117/1000000)</f>
        <v>0</v>
      </c>
      <c r="AB64" s="53">
        <f>+AB$10*AB117/1000000</f>
        <v>0</v>
      </c>
      <c r="AC64" s="53">
        <f>+AC$10*AC117/1000000</f>
        <v>0</v>
      </c>
      <c r="AE64" s="213"/>
      <c r="AF64" s="215"/>
      <c r="AG64" s="38" t="s">
        <v>28</v>
      </c>
      <c r="AH64" s="53">
        <f>+IF(AND(INPUT!$J$8=1,INPUT!$J$12&lt;$E$4),0,AH$10*AH117/1000000)</f>
        <v>0</v>
      </c>
      <c r="AI64" s="53">
        <f>+AI$10*AI117/1000000</f>
        <v>0</v>
      </c>
      <c r="AJ64" s="53">
        <f>+AJ$10*AJ117/1000000</f>
        <v>0</v>
      </c>
      <c r="AL64" s="213"/>
      <c r="AM64" s="215"/>
      <c r="AN64" s="38" t="s">
        <v>28</v>
      </c>
      <c r="AO64" s="53">
        <f>+IF(AND(INPUT!$J$8=1,INPUT!$J$12&lt;$E$4),0,AO$10*AO117/1000000)</f>
        <v>0</v>
      </c>
      <c r="AP64" s="53">
        <f>+AP$10*AP117/1000000</f>
        <v>0</v>
      </c>
      <c r="AQ64" s="53">
        <f>+AQ$10*AQ117/1000000</f>
        <v>0</v>
      </c>
      <c r="AS64" s="213"/>
      <c r="AT64" s="215"/>
      <c r="AU64" s="38" t="s">
        <v>28</v>
      </c>
      <c r="AV64" s="39">
        <f>+IF(AND(INPUT!$J$8=1,INPUT!$J$12&lt;$E$4),0,AV$10*AV117/1000000)</f>
        <v>0</v>
      </c>
      <c r="AW64" s="39">
        <f>+AW$10*AW117/1000000</f>
        <v>0</v>
      </c>
      <c r="AX64" s="39">
        <f>+AX$10*AX117/1000000</f>
        <v>0</v>
      </c>
      <c r="AZ64" s="213"/>
      <c r="BA64" s="215"/>
      <c r="BB64" s="38" t="s">
        <v>28</v>
      </c>
      <c r="BC64" s="55">
        <f>+BC$10*BC117/1000000</f>
        <v>0</v>
      </c>
      <c r="BD64" s="55">
        <f t="shared" ref="BD64:BE64" si="87">+BD$10*BD117/1000000</f>
        <v>0</v>
      </c>
      <c r="BE64" s="55">
        <f t="shared" si="87"/>
        <v>0</v>
      </c>
      <c r="BG64" s="213"/>
      <c r="BH64" s="215"/>
      <c r="BI64" s="38" t="s">
        <v>28</v>
      </c>
      <c r="BJ64" s="39">
        <f t="shared" ref="BJ64:BJ68" si="88">+M64+T64+AA64+AH64+AO64+AV64+BC64</f>
        <v>46.525359241093504</v>
      </c>
      <c r="BK64" s="39">
        <f>+(N64+U64+AB64+AI64+AP64+AW64+BD64)*INPUT!G81</f>
        <v>0</v>
      </c>
      <c r="BL64" s="39">
        <f t="shared" si="85"/>
        <v>0</v>
      </c>
      <c r="BN64" s="213"/>
      <c r="BO64" s="215"/>
      <c r="BP64" s="38" t="s">
        <v>28</v>
      </c>
      <c r="BQ64" s="39">
        <f t="shared" si="86"/>
        <v>351.74002406235201</v>
      </c>
      <c r="BR64" s="39">
        <f t="shared" si="86"/>
        <v>0</v>
      </c>
      <c r="BS64" s="39">
        <f t="shared" si="86"/>
        <v>0</v>
      </c>
    </row>
    <row r="65" spans="2:71" ht="13.15" customHeight="1" x14ac:dyDescent="0.2">
      <c r="C65" s="213"/>
      <c r="D65" s="214" t="s">
        <v>22</v>
      </c>
      <c r="E65" s="215"/>
      <c r="F65" s="53">
        <f>+F$11*F118</f>
        <v>0</v>
      </c>
      <c r="G65" s="53">
        <f>+IF(AND(INPUT!$J$8=1,INPUT!$J$12&lt;$E$4),0,G$11*G118/1000000)*INPUT!H80</f>
        <v>0</v>
      </c>
      <c r="H65" s="53">
        <f>+IF(AND(INPUT!$J$8=1,INPUT!$J$12&lt;$E$4),0,H$11*H118/1000000)</f>
        <v>-31.157960912549253</v>
      </c>
      <c r="J65" s="213"/>
      <c r="K65" s="214" t="s">
        <v>22</v>
      </c>
      <c r="L65" s="215"/>
      <c r="M65" s="53">
        <f>+M$11*M118</f>
        <v>0</v>
      </c>
      <c r="N65" s="53">
        <f>+IF(AND(INPUT!$J$8=1,INPUT!$J$12&lt;$E$4),0,N$11*N118/1000000)</f>
        <v>0</v>
      </c>
      <c r="O65" s="53">
        <f>+IF(AND(INPUT!$J$8=1,INPUT!$J$12&lt;$E$4),0,O$11*O118/1000000)</f>
        <v>-0.10273194830073208</v>
      </c>
      <c r="Q65" s="213"/>
      <c r="R65" s="214" t="s">
        <v>22</v>
      </c>
      <c r="S65" s="215"/>
      <c r="T65" s="53">
        <f>+T$11*T118</f>
        <v>0</v>
      </c>
      <c r="U65" s="53">
        <f>+IF(AND(INPUT!$J$8=1,INPUT!$J$12&lt;$E$4),0,U$11*U118/1000000)</f>
        <v>0</v>
      </c>
      <c r="V65" s="53">
        <f>+IF(AND(INPUT!$J$8=1,INPUT!$J$12&lt;$E$4),0,V$11*V118/1000000)</f>
        <v>-0.39937694671672047</v>
      </c>
      <c r="X65" s="213"/>
      <c r="Y65" s="214" t="s">
        <v>22</v>
      </c>
      <c r="Z65" s="215"/>
      <c r="AA65" s="53">
        <f>+AA$11*AA118</f>
        <v>0</v>
      </c>
      <c r="AB65" s="53">
        <f>+IF(AND(INPUT!$J$8=1,INPUT!$J$12&lt;$E$4),0,AB$11*AB118/1000000)</f>
        <v>0</v>
      </c>
      <c r="AC65" s="53">
        <f>+IF(AND(INPUT!$J$8=1,INPUT!$J$12&lt;$E$4),0,AC$11*AC118/1000000)</f>
        <v>0</v>
      </c>
      <c r="AE65" s="213"/>
      <c r="AF65" s="214" t="s">
        <v>22</v>
      </c>
      <c r="AG65" s="215"/>
      <c r="AH65" s="53">
        <f>+AH$11*AH118</f>
        <v>0</v>
      </c>
      <c r="AI65" s="53">
        <f>+IF(AND(INPUT!$J$8=1,INPUT!$J$12&lt;$E$4),0,AI$11*AI118/1000000)</f>
        <v>0</v>
      </c>
      <c r="AJ65" s="53">
        <f>+IF(AND(INPUT!$J$8=1,INPUT!$J$12&lt;$E$4),0,AJ$11*AJ118/1000000)</f>
        <v>0</v>
      </c>
      <c r="AL65" s="213"/>
      <c r="AM65" s="214" t="s">
        <v>22</v>
      </c>
      <c r="AN65" s="215"/>
      <c r="AO65" s="53">
        <f>+AO$11*AO118</f>
        <v>0</v>
      </c>
      <c r="AP65" s="53">
        <f>+IF(AND(INPUT!$J$8=1,INPUT!$J$12&lt;$E$4),0,AP$11*AP118/1000000)</f>
        <v>0</v>
      </c>
      <c r="AQ65" s="53">
        <f>+IF(AND(INPUT!$J$8=1,INPUT!$J$12&lt;$E$4),0,AQ$11*AQ118/1000000)</f>
        <v>-1.1452861984044141E-2</v>
      </c>
      <c r="AS65" s="213"/>
      <c r="AT65" s="214" t="s">
        <v>22</v>
      </c>
      <c r="AU65" s="215"/>
      <c r="AV65" s="39">
        <f>+AV$11*AV118</f>
        <v>0</v>
      </c>
      <c r="AW65" s="39">
        <f>+IF(AND(INPUT!$J$8=1,INPUT!$J$12&lt;$E$4),0,AW$11*AW118/1000000)</f>
        <v>0</v>
      </c>
      <c r="AX65" s="39">
        <f>+IF(AND(INPUT!$J$8=1,INPUT!$J$12&lt;$E$4),0,AX$11*AX118/1000000)</f>
        <v>0</v>
      </c>
      <c r="AZ65" s="213"/>
      <c r="BA65" s="214" t="s">
        <v>22</v>
      </c>
      <c r="BB65" s="215"/>
      <c r="BC65" s="55">
        <f>+BC$11*BC118/1000000</f>
        <v>0</v>
      </c>
      <c r="BD65" s="55">
        <f t="shared" ref="BD65:BE65" si="89">+BD$11*BD118/1000000</f>
        <v>0</v>
      </c>
      <c r="BE65" s="55">
        <f t="shared" si="89"/>
        <v>0</v>
      </c>
      <c r="BG65" s="213"/>
      <c r="BH65" s="214" t="s">
        <v>22</v>
      </c>
      <c r="BI65" s="215"/>
      <c r="BJ65" s="39">
        <f t="shared" si="88"/>
        <v>0</v>
      </c>
      <c r="BK65" s="39">
        <f>+(N65+U65+AB65+AI65+AP65+AW65+BD65)*INPUT!H81</f>
        <v>0</v>
      </c>
      <c r="BL65" s="39">
        <f t="shared" si="85"/>
        <v>-0.51356175700149675</v>
      </c>
      <c r="BN65" s="213"/>
      <c r="BO65" s="214" t="s">
        <v>22</v>
      </c>
      <c r="BP65" s="215"/>
      <c r="BQ65" s="39">
        <f t="shared" si="86"/>
        <v>0</v>
      </c>
      <c r="BR65" s="39">
        <f t="shared" si="86"/>
        <v>0</v>
      </c>
      <c r="BS65" s="39">
        <f t="shared" si="86"/>
        <v>-31.67152266955075</v>
      </c>
    </row>
    <row r="66" spans="2:71" ht="13.15" customHeight="1" x14ac:dyDescent="0.2">
      <c r="C66" s="225" t="s">
        <v>25</v>
      </c>
      <c r="D66" s="228" t="s">
        <v>23</v>
      </c>
      <c r="E66" s="40" t="s">
        <v>27</v>
      </c>
      <c r="F66" s="53">
        <f>+F$12*F119/1000000</f>
        <v>0</v>
      </c>
      <c r="G66" s="53">
        <f>+G$12*G119/1000000</f>
        <v>0</v>
      </c>
      <c r="H66" s="53">
        <f>+H$12*H119/1000000</f>
        <v>0</v>
      </c>
      <c r="J66" s="225" t="s">
        <v>25</v>
      </c>
      <c r="K66" s="228" t="s">
        <v>23</v>
      </c>
      <c r="L66" s="40" t="s">
        <v>27</v>
      </c>
      <c r="M66" s="53">
        <f>+M$12*M119/1000000</f>
        <v>0</v>
      </c>
      <c r="N66" s="53">
        <f>+N$12*N119/1000000</f>
        <v>0</v>
      </c>
      <c r="O66" s="53">
        <f>+O$12*O119/1000000</f>
        <v>0</v>
      </c>
      <c r="Q66" s="225" t="s">
        <v>25</v>
      </c>
      <c r="R66" s="228" t="s">
        <v>23</v>
      </c>
      <c r="S66" s="40" t="s">
        <v>27</v>
      </c>
      <c r="T66" s="53">
        <f>+T$12*T119/1000000</f>
        <v>0</v>
      </c>
      <c r="U66" s="53">
        <f>+U$12*U119/1000000</f>
        <v>0</v>
      </c>
      <c r="V66" s="53">
        <f>+V$12*V119/1000000</f>
        <v>0</v>
      </c>
      <c r="X66" s="225" t="s">
        <v>25</v>
      </c>
      <c r="Y66" s="228" t="s">
        <v>23</v>
      </c>
      <c r="Z66" s="40" t="s">
        <v>27</v>
      </c>
      <c r="AA66" s="53">
        <f>+AA$12*AA119/1000000</f>
        <v>0</v>
      </c>
      <c r="AB66" s="53">
        <f>+AB$12*AB119/1000000</f>
        <v>0</v>
      </c>
      <c r="AC66" s="53">
        <f>+AC$12*AC119/1000000</f>
        <v>0</v>
      </c>
      <c r="AE66" s="225" t="s">
        <v>25</v>
      </c>
      <c r="AF66" s="228" t="s">
        <v>23</v>
      </c>
      <c r="AG66" s="40" t="s">
        <v>27</v>
      </c>
      <c r="AH66" s="53">
        <f>+AH$12*AH119/1000000</f>
        <v>0</v>
      </c>
      <c r="AI66" s="53">
        <f>+AI$12*AI119/1000000</f>
        <v>0</v>
      </c>
      <c r="AJ66" s="53">
        <f>+AJ$12*AJ119/1000000</f>
        <v>0</v>
      </c>
      <c r="AL66" s="225" t="s">
        <v>25</v>
      </c>
      <c r="AM66" s="228" t="s">
        <v>23</v>
      </c>
      <c r="AN66" s="40" t="s">
        <v>27</v>
      </c>
      <c r="AO66" s="53">
        <f>+AO$12*AO119/1000000</f>
        <v>0</v>
      </c>
      <c r="AP66" s="53">
        <f>+AP$12*AP119/1000000</f>
        <v>0</v>
      </c>
      <c r="AQ66" s="53">
        <f>+AQ$12*AQ119/1000000</f>
        <v>0</v>
      </c>
      <c r="AS66" s="225" t="s">
        <v>25</v>
      </c>
      <c r="AT66" s="228" t="s">
        <v>23</v>
      </c>
      <c r="AU66" s="40" t="s">
        <v>27</v>
      </c>
      <c r="AV66" s="39">
        <f>+AV$12*AV119/1000000</f>
        <v>0</v>
      </c>
      <c r="AW66" s="39">
        <f>+AW$12*AW119/1000000</f>
        <v>0</v>
      </c>
      <c r="AX66" s="39">
        <f>+AX$12*AX119/1000000</f>
        <v>0</v>
      </c>
      <c r="AZ66" s="225" t="s">
        <v>25</v>
      </c>
      <c r="BA66" s="228" t="s">
        <v>23</v>
      </c>
      <c r="BB66" s="40" t="s">
        <v>27</v>
      </c>
      <c r="BC66" s="55">
        <f>+BC$12*BC119/1000000</f>
        <v>0</v>
      </c>
      <c r="BD66" s="55">
        <f t="shared" ref="BD66:BE66" si="90">+BD$12*BD119/1000000</f>
        <v>0</v>
      </c>
      <c r="BE66" s="55">
        <f t="shared" si="90"/>
        <v>0</v>
      </c>
      <c r="BG66" s="225" t="s">
        <v>25</v>
      </c>
      <c r="BH66" s="228" t="s">
        <v>23</v>
      </c>
      <c r="BI66" s="40" t="s">
        <v>27</v>
      </c>
      <c r="BJ66" s="39">
        <f t="shared" si="88"/>
        <v>0</v>
      </c>
      <c r="BK66" s="39">
        <f t="shared" si="84"/>
        <v>0</v>
      </c>
      <c r="BL66" s="39">
        <f t="shared" si="85"/>
        <v>0</v>
      </c>
      <c r="BN66" s="225" t="s">
        <v>25</v>
      </c>
      <c r="BO66" s="228" t="s">
        <v>23</v>
      </c>
      <c r="BP66" s="40" t="s">
        <v>27</v>
      </c>
      <c r="BQ66" s="39">
        <f t="shared" si="86"/>
        <v>0</v>
      </c>
      <c r="BR66" s="39">
        <f t="shared" si="86"/>
        <v>0</v>
      </c>
      <c r="BS66" s="39">
        <f t="shared" si="86"/>
        <v>0</v>
      </c>
    </row>
    <row r="67" spans="2:71" ht="26.45" customHeight="1" x14ac:dyDescent="0.2">
      <c r="C67" s="226"/>
      <c r="D67" s="229"/>
      <c r="E67" s="41" t="s">
        <v>28</v>
      </c>
      <c r="F67" s="53">
        <f>+IF(AND(INPUT!$J$8=1,INPUT!$J$12&lt;$E$4),0,F$13*F120/1000000)</f>
        <v>305.21466482125851</v>
      </c>
      <c r="G67" s="53">
        <f>+IF(AND(INPUT!$J$8=1,INPUT!$J$12&lt;$E$4),0,G$13*G120/1000000)</f>
        <v>0</v>
      </c>
      <c r="H67" s="53">
        <f>+IF(AND(INPUT!$J$8=1,INPUT!$J$12&lt;$E$4),0,H$13*H120/1000000)</f>
        <v>642.67150331911205</v>
      </c>
      <c r="J67" s="226"/>
      <c r="K67" s="229"/>
      <c r="L67" s="41" t="s">
        <v>28</v>
      </c>
      <c r="M67" s="53">
        <f>+IF(AND(INPUT!$J$8=1,INPUT!$J$12&lt;$E$4),0,M$13*M120/1000000)</f>
        <v>46.525359241093504</v>
      </c>
      <c r="N67" s="53">
        <f>+IF(AND(INPUT!$J$8=1,INPUT!$J$12&lt;$E$4),0,N$13*N120/1000000)</f>
        <v>0</v>
      </c>
      <c r="O67" s="53">
        <f>+IF(AND(INPUT!$J$8=1,INPUT!$J$12&lt;$E$4),0,O$13*O120/1000000)</f>
        <v>2.3146620529282536</v>
      </c>
      <c r="Q67" s="226"/>
      <c r="R67" s="229"/>
      <c r="S67" s="41" t="s">
        <v>28</v>
      </c>
      <c r="T67" s="53">
        <f>+IF(AND(INPUT!$J$8=1,INPUT!$J$12&lt;$E$4),0,T$13*T120/1000000)</f>
        <v>0</v>
      </c>
      <c r="U67" s="53">
        <f>+IF(AND(INPUT!$J$8=1,INPUT!$J$12&lt;$E$4),0,U$13*U120/1000000)</f>
        <v>0</v>
      </c>
      <c r="V67" s="53">
        <f>+IF(AND(INPUT!$J$8=1,INPUT!$J$12&lt;$E$4),0,V$13*V120/1000000)</f>
        <v>0</v>
      </c>
      <c r="X67" s="226"/>
      <c r="Y67" s="229"/>
      <c r="Z67" s="41" t="s">
        <v>28</v>
      </c>
      <c r="AA67" s="53">
        <f>+IF(AND(INPUT!$J$8=1,INPUT!$J$12&lt;$E$4),0,AA$13*AA120/1000000)</f>
        <v>0</v>
      </c>
      <c r="AB67" s="53">
        <f>+IF(AND(INPUT!$J$8=1,INPUT!$J$12&lt;$E$4),0,AB$13*AB120/1000000)</f>
        <v>0</v>
      </c>
      <c r="AC67" s="53">
        <f>+IF(AND(INPUT!$J$8=1,INPUT!$J$12&lt;$E$4),0,AC$13*AC120/1000000)</f>
        <v>0</v>
      </c>
      <c r="AE67" s="226"/>
      <c r="AF67" s="229"/>
      <c r="AG67" s="41" t="s">
        <v>28</v>
      </c>
      <c r="AH67" s="53">
        <f>+IF(AND(INPUT!$J$8=1,INPUT!$J$12&lt;$E$4),0,AH$13*AH120/1000000)</f>
        <v>0</v>
      </c>
      <c r="AI67" s="53">
        <f>+IF(AND(INPUT!$J$8=1,INPUT!$J$12&lt;$E$4),0,AI$13*AI120/1000000)</f>
        <v>0</v>
      </c>
      <c r="AJ67" s="53">
        <f>+IF(AND(INPUT!$J$8=1,INPUT!$J$12&lt;$E$4),0,AJ$13*AJ120/1000000)</f>
        <v>0</v>
      </c>
      <c r="AL67" s="226"/>
      <c r="AM67" s="229"/>
      <c r="AN67" s="41" t="s">
        <v>28</v>
      </c>
      <c r="AO67" s="53">
        <f>+IF(AND(INPUT!$J$8=1,INPUT!$J$12&lt;$E$4),0,AO$13*AO120/1000000)</f>
        <v>0</v>
      </c>
      <c r="AP67" s="53">
        <f>+IF(AND(INPUT!$J$8=1,INPUT!$J$12&lt;$E$4),0,AP$13*AP120/1000000)</f>
        <v>0</v>
      </c>
      <c r="AQ67" s="53">
        <f>+IF(AND(INPUT!$J$8=1,INPUT!$J$12&lt;$E$4),0,AQ$13*AQ120/1000000)</f>
        <v>0</v>
      </c>
      <c r="AS67" s="226"/>
      <c r="AT67" s="229"/>
      <c r="AU67" s="41" t="s">
        <v>28</v>
      </c>
      <c r="AV67" s="39">
        <f>+IF(AND(INPUT!$J$8=1,INPUT!$J$12&lt;$E$4),0,AV$13*AV120/1000000)</f>
        <v>0</v>
      </c>
      <c r="AW67" s="39">
        <f>+IF(AND(INPUT!$J$8=1,INPUT!$J$12&lt;$E$4),0,AW$13*AW120/1000000)</f>
        <v>0</v>
      </c>
      <c r="AX67" s="39">
        <f>+IF(AND(INPUT!$J$8=1,INPUT!$J$12&lt;$E$4),0,AX$13*AX120/1000000)</f>
        <v>0</v>
      </c>
      <c r="AZ67" s="226"/>
      <c r="BA67" s="229"/>
      <c r="BB67" s="41" t="s">
        <v>28</v>
      </c>
      <c r="BC67" s="55">
        <f>+BC$13*BC120/1000000</f>
        <v>0</v>
      </c>
      <c r="BD67" s="55">
        <f t="shared" ref="BD67:BE67" si="91">+BD$13*BD120/1000000</f>
        <v>0</v>
      </c>
      <c r="BE67" s="55">
        <f t="shared" si="91"/>
        <v>0</v>
      </c>
      <c r="BG67" s="226"/>
      <c r="BH67" s="229"/>
      <c r="BI67" s="41" t="s">
        <v>28</v>
      </c>
      <c r="BJ67" s="39">
        <f t="shared" si="88"/>
        <v>46.525359241093504</v>
      </c>
      <c r="BK67" s="39">
        <f t="shared" si="84"/>
        <v>0</v>
      </c>
      <c r="BL67" s="39">
        <f t="shared" si="85"/>
        <v>2.3146620529282536</v>
      </c>
      <c r="BN67" s="226"/>
      <c r="BO67" s="229"/>
      <c r="BP67" s="41" t="s">
        <v>28</v>
      </c>
      <c r="BQ67" s="39">
        <f t="shared" si="86"/>
        <v>351.74002406235201</v>
      </c>
      <c r="BR67" s="39">
        <f t="shared" si="86"/>
        <v>0</v>
      </c>
      <c r="BS67" s="39">
        <f t="shared" si="86"/>
        <v>644.98616537204032</v>
      </c>
    </row>
    <row r="68" spans="2:71" ht="13.9" customHeight="1" x14ac:dyDescent="0.2">
      <c r="C68" s="227"/>
      <c r="D68" s="230" t="s">
        <v>22</v>
      </c>
      <c r="E68" s="231"/>
      <c r="F68" s="53">
        <f>+F$14*F121/1000000</f>
        <v>0</v>
      </c>
      <c r="G68" s="53">
        <f>+G$14*G121/1000000</f>
        <v>0</v>
      </c>
      <c r="H68" s="53">
        <f>+H$14*H121/1000000</f>
        <v>0</v>
      </c>
      <c r="J68" s="227"/>
      <c r="K68" s="230" t="s">
        <v>22</v>
      </c>
      <c r="L68" s="231"/>
      <c r="M68" s="53">
        <f>+M$14*M121/1000000</f>
        <v>0</v>
      </c>
      <c r="N68" s="53">
        <f>+N$14*N121/1000000</f>
        <v>0</v>
      </c>
      <c r="O68" s="53">
        <f>+O$14*O121/1000000</f>
        <v>0</v>
      </c>
      <c r="Q68" s="227"/>
      <c r="R68" s="230" t="s">
        <v>22</v>
      </c>
      <c r="S68" s="231"/>
      <c r="T68" s="53">
        <f>+T$14*T121/1000000</f>
        <v>0</v>
      </c>
      <c r="U68" s="53">
        <f>+U$14*U121/1000000</f>
        <v>0</v>
      </c>
      <c r="V68" s="53">
        <f>+V$14*V121/1000000</f>
        <v>0</v>
      </c>
      <c r="X68" s="227"/>
      <c r="Y68" s="230" t="s">
        <v>22</v>
      </c>
      <c r="Z68" s="231"/>
      <c r="AA68" s="53">
        <f>+AA$14*AA121/1000000</f>
        <v>0</v>
      </c>
      <c r="AB68" s="53">
        <f>+AB$14*AB121/1000000</f>
        <v>0</v>
      </c>
      <c r="AC68" s="53">
        <f>+AC$14*AC121/1000000</f>
        <v>0</v>
      </c>
      <c r="AE68" s="227"/>
      <c r="AF68" s="230" t="s">
        <v>22</v>
      </c>
      <c r="AG68" s="231"/>
      <c r="AH68" s="53">
        <f>+AH$14*AH121/1000000</f>
        <v>0</v>
      </c>
      <c r="AI68" s="53">
        <f>+AI$14*AI121/1000000</f>
        <v>0</v>
      </c>
      <c r="AJ68" s="53">
        <f>+AJ$14*AJ121/1000000</f>
        <v>0</v>
      </c>
      <c r="AL68" s="227"/>
      <c r="AM68" s="230" t="s">
        <v>22</v>
      </c>
      <c r="AN68" s="231"/>
      <c r="AO68" s="53">
        <f>+AO$14*AO121/1000000</f>
        <v>0</v>
      </c>
      <c r="AP68" s="53">
        <f>+AP$14*AP121/1000000</f>
        <v>0</v>
      </c>
      <c r="AQ68" s="53">
        <f>+AQ$14*AQ121/1000000</f>
        <v>0</v>
      </c>
      <c r="AS68" s="227"/>
      <c r="AT68" s="230" t="s">
        <v>22</v>
      </c>
      <c r="AU68" s="231"/>
      <c r="AV68" s="39">
        <f>+AV$14*AV121/1000000</f>
        <v>0</v>
      </c>
      <c r="AW68" s="39">
        <f>+AW$14*AW121/1000000</f>
        <v>0</v>
      </c>
      <c r="AX68" s="39">
        <f>+AX$14*AX121/1000000</f>
        <v>0</v>
      </c>
      <c r="AZ68" s="227"/>
      <c r="BA68" s="230" t="s">
        <v>22</v>
      </c>
      <c r="BB68" s="231"/>
      <c r="BC68" s="55">
        <f>+BC$14*BC121/1000000</f>
        <v>0</v>
      </c>
      <c r="BD68" s="55">
        <f t="shared" ref="BD68:BE68" si="92">+BD$14*BD121/1000000</f>
        <v>0</v>
      </c>
      <c r="BE68" s="55">
        <f t="shared" si="92"/>
        <v>0</v>
      </c>
      <c r="BG68" s="227"/>
      <c r="BH68" s="230" t="s">
        <v>22</v>
      </c>
      <c r="BI68" s="231"/>
      <c r="BJ68" s="39">
        <f t="shared" si="88"/>
        <v>0</v>
      </c>
      <c r="BK68" s="39">
        <f t="shared" si="84"/>
        <v>0</v>
      </c>
      <c r="BL68" s="39">
        <f t="shared" si="85"/>
        <v>0</v>
      </c>
      <c r="BN68" s="227"/>
      <c r="BO68" s="230" t="s">
        <v>22</v>
      </c>
      <c r="BP68" s="231"/>
      <c r="BQ68" s="39">
        <f t="shared" si="86"/>
        <v>0</v>
      </c>
      <c r="BR68" s="39">
        <f t="shared" si="86"/>
        <v>0</v>
      </c>
      <c r="BS68" s="39">
        <f t="shared" si="86"/>
        <v>0</v>
      </c>
    </row>
    <row r="71" spans="2:71" s="45" customFormat="1" x14ac:dyDescent="0.2">
      <c r="B71" s="45" t="s">
        <v>119</v>
      </c>
      <c r="J71" s="45" t="s">
        <v>38</v>
      </c>
      <c r="Q71" s="45" t="s">
        <v>39</v>
      </c>
      <c r="X71" s="45" t="s">
        <v>40</v>
      </c>
      <c r="AE71" s="45" t="s">
        <v>41</v>
      </c>
      <c r="AL71" s="45" t="s">
        <v>42</v>
      </c>
      <c r="AS71" s="45" t="s">
        <v>42</v>
      </c>
      <c r="AZ71" s="45" t="s">
        <v>43</v>
      </c>
      <c r="BG71" s="104"/>
      <c r="BH71" s="104"/>
      <c r="BI71" s="104"/>
      <c r="BJ71" s="104"/>
      <c r="BK71" s="104"/>
      <c r="BL71" s="104"/>
      <c r="BN71" s="104"/>
      <c r="BO71" s="104"/>
      <c r="BP71" s="104"/>
      <c r="BQ71" s="104"/>
      <c r="BR71" s="104"/>
      <c r="BS71" s="104"/>
    </row>
    <row r="72" spans="2:71" x14ac:dyDescent="0.2">
      <c r="E72" s="29"/>
      <c r="L72" s="29"/>
      <c r="S72" s="29"/>
      <c r="Z72" s="29"/>
      <c r="AG72" s="29"/>
      <c r="AN72" s="29"/>
      <c r="AU72" s="29"/>
      <c r="BB72" s="29"/>
      <c r="BG72" s="105"/>
      <c r="BH72" s="105"/>
      <c r="BI72" s="106"/>
      <c r="BJ72" s="105"/>
      <c r="BK72" s="105"/>
      <c r="BL72" s="105"/>
      <c r="BN72" s="105"/>
      <c r="BO72" s="105"/>
      <c r="BP72" s="106"/>
      <c r="BQ72" s="105"/>
      <c r="BR72" s="105"/>
      <c r="BS72" s="105"/>
    </row>
    <row r="73" spans="2:71" x14ac:dyDescent="0.2">
      <c r="C73" s="27" t="s">
        <v>17</v>
      </c>
      <c r="J73" s="27" t="s">
        <v>17</v>
      </c>
      <c r="Q73" s="27" t="s">
        <v>17</v>
      </c>
      <c r="X73" s="27" t="s">
        <v>17</v>
      </c>
      <c r="AE73" s="27" t="s">
        <v>17</v>
      </c>
      <c r="AL73" s="27" t="s">
        <v>17</v>
      </c>
      <c r="AS73" s="27" t="s">
        <v>17</v>
      </c>
      <c r="AZ73" s="27" t="s">
        <v>17</v>
      </c>
      <c r="BG73" s="107"/>
      <c r="BH73" s="105"/>
      <c r="BI73" s="105"/>
      <c r="BJ73" s="105"/>
      <c r="BK73" s="105"/>
      <c r="BL73" s="105"/>
      <c r="BN73" s="107"/>
      <c r="BO73" s="105"/>
      <c r="BP73" s="105"/>
      <c r="BQ73" s="105"/>
      <c r="BR73" s="105"/>
      <c r="BS73" s="105"/>
    </row>
    <row r="74" spans="2:71" x14ac:dyDescent="0.2">
      <c r="BG74" s="105"/>
      <c r="BH74" s="105"/>
      <c r="BI74" s="105"/>
      <c r="BJ74" s="105"/>
      <c r="BK74" s="105"/>
      <c r="BL74" s="105"/>
      <c r="BN74" s="105"/>
      <c r="BO74" s="105"/>
      <c r="BP74" s="105"/>
      <c r="BQ74" s="105"/>
      <c r="BR74" s="105"/>
      <c r="BS74" s="105"/>
    </row>
    <row r="75" spans="2:71" ht="17.45" customHeight="1" x14ac:dyDescent="0.25">
      <c r="C75" s="216" t="s">
        <v>26</v>
      </c>
      <c r="D75" s="218" t="s">
        <v>29</v>
      </c>
      <c r="E75" s="218"/>
      <c r="F75" s="219" t="s">
        <v>1</v>
      </c>
      <c r="G75" s="220"/>
      <c r="H75" s="221"/>
      <c r="J75" s="216" t="s">
        <v>26</v>
      </c>
      <c r="K75" s="218" t="s">
        <v>29</v>
      </c>
      <c r="L75" s="218"/>
      <c r="M75" s="219" t="s">
        <v>1</v>
      </c>
      <c r="N75" s="220"/>
      <c r="O75" s="221"/>
      <c r="Q75" s="216" t="s">
        <v>26</v>
      </c>
      <c r="R75" s="218" t="s">
        <v>29</v>
      </c>
      <c r="S75" s="218"/>
      <c r="T75" s="219" t="s">
        <v>1</v>
      </c>
      <c r="U75" s="220"/>
      <c r="V75" s="221"/>
      <c r="X75" s="216" t="s">
        <v>26</v>
      </c>
      <c r="Y75" s="218" t="s">
        <v>29</v>
      </c>
      <c r="Z75" s="218"/>
      <c r="AA75" s="219" t="s">
        <v>1</v>
      </c>
      <c r="AB75" s="220"/>
      <c r="AC75" s="221"/>
      <c r="AE75" s="216" t="s">
        <v>26</v>
      </c>
      <c r="AF75" s="218" t="s">
        <v>29</v>
      </c>
      <c r="AG75" s="218"/>
      <c r="AH75" s="219" t="s">
        <v>1</v>
      </c>
      <c r="AI75" s="220"/>
      <c r="AJ75" s="221"/>
      <c r="AL75" s="216" t="s">
        <v>26</v>
      </c>
      <c r="AM75" s="218" t="s">
        <v>29</v>
      </c>
      <c r="AN75" s="218"/>
      <c r="AO75" s="219" t="s">
        <v>1</v>
      </c>
      <c r="AP75" s="220"/>
      <c r="AQ75" s="221"/>
      <c r="AS75" s="216" t="s">
        <v>26</v>
      </c>
      <c r="AT75" s="218" t="s">
        <v>29</v>
      </c>
      <c r="AU75" s="218"/>
      <c r="AV75" s="219" t="s">
        <v>1</v>
      </c>
      <c r="AW75" s="220"/>
      <c r="AX75" s="221"/>
      <c r="AZ75" s="216" t="s">
        <v>26</v>
      </c>
      <c r="BA75" s="218" t="s">
        <v>29</v>
      </c>
      <c r="BB75" s="218"/>
      <c r="BC75" s="219" t="s">
        <v>1</v>
      </c>
      <c r="BD75" s="220"/>
      <c r="BE75" s="221"/>
      <c r="BG75" s="248"/>
      <c r="BH75" s="250"/>
      <c r="BI75" s="250"/>
      <c r="BJ75" s="250"/>
      <c r="BK75" s="250"/>
      <c r="BL75" s="250"/>
      <c r="BN75" s="248"/>
      <c r="BO75" s="250"/>
      <c r="BP75" s="250"/>
      <c r="BQ75" s="250"/>
      <c r="BR75" s="250"/>
      <c r="BS75" s="250"/>
    </row>
    <row r="76" spans="2:71" ht="15.6" customHeight="1" x14ac:dyDescent="0.2">
      <c r="C76" s="217"/>
      <c r="D76" s="222" t="s">
        <v>30</v>
      </c>
      <c r="E76" s="222" t="s">
        <v>31</v>
      </c>
      <c r="F76" s="223" t="s">
        <v>22</v>
      </c>
      <c r="G76" s="223"/>
      <c r="H76" s="224" t="s">
        <v>23</v>
      </c>
      <c r="J76" s="217"/>
      <c r="K76" s="222" t="s">
        <v>30</v>
      </c>
      <c r="L76" s="222" t="s">
        <v>31</v>
      </c>
      <c r="M76" s="223" t="s">
        <v>22</v>
      </c>
      <c r="N76" s="223"/>
      <c r="O76" s="224" t="s">
        <v>23</v>
      </c>
      <c r="Q76" s="217"/>
      <c r="R76" s="222" t="s">
        <v>30</v>
      </c>
      <c r="S76" s="222" t="s">
        <v>31</v>
      </c>
      <c r="T76" s="223" t="s">
        <v>22</v>
      </c>
      <c r="U76" s="223"/>
      <c r="V76" s="224" t="s">
        <v>23</v>
      </c>
      <c r="X76" s="217"/>
      <c r="Y76" s="222" t="s">
        <v>30</v>
      </c>
      <c r="Z76" s="222" t="s">
        <v>31</v>
      </c>
      <c r="AA76" s="223" t="s">
        <v>22</v>
      </c>
      <c r="AB76" s="223"/>
      <c r="AC76" s="224" t="s">
        <v>23</v>
      </c>
      <c r="AE76" s="217"/>
      <c r="AF76" s="222" t="s">
        <v>30</v>
      </c>
      <c r="AG76" s="222" t="s">
        <v>31</v>
      </c>
      <c r="AH76" s="223" t="s">
        <v>22</v>
      </c>
      <c r="AI76" s="223"/>
      <c r="AJ76" s="224" t="s">
        <v>23</v>
      </c>
      <c r="AL76" s="217"/>
      <c r="AM76" s="222" t="s">
        <v>30</v>
      </c>
      <c r="AN76" s="222" t="s">
        <v>31</v>
      </c>
      <c r="AO76" s="223" t="s">
        <v>22</v>
      </c>
      <c r="AP76" s="223"/>
      <c r="AQ76" s="224" t="s">
        <v>23</v>
      </c>
      <c r="AS76" s="217"/>
      <c r="AT76" s="222" t="s">
        <v>30</v>
      </c>
      <c r="AU76" s="222" t="s">
        <v>31</v>
      </c>
      <c r="AV76" s="223" t="s">
        <v>22</v>
      </c>
      <c r="AW76" s="223"/>
      <c r="AX76" s="224" t="s">
        <v>23</v>
      </c>
      <c r="AZ76" s="217"/>
      <c r="BA76" s="222" t="s">
        <v>30</v>
      </c>
      <c r="BB76" s="222" t="s">
        <v>31</v>
      </c>
      <c r="BC76" s="223" t="s">
        <v>22</v>
      </c>
      <c r="BD76" s="223"/>
      <c r="BE76" s="224" t="s">
        <v>23</v>
      </c>
      <c r="BG76" s="249"/>
      <c r="BH76" s="251"/>
      <c r="BI76" s="251"/>
      <c r="BJ76" s="252"/>
      <c r="BK76" s="252"/>
      <c r="BL76" s="253"/>
      <c r="BN76" s="249"/>
      <c r="BO76" s="251"/>
      <c r="BP76" s="251"/>
      <c r="BQ76" s="252"/>
      <c r="BR76" s="252"/>
      <c r="BS76" s="253"/>
    </row>
    <row r="77" spans="2:71" ht="25.9" customHeight="1" x14ac:dyDescent="0.2">
      <c r="C77" s="217"/>
      <c r="D77" s="222"/>
      <c r="E77" s="222"/>
      <c r="F77" s="36" t="s">
        <v>5</v>
      </c>
      <c r="G77" s="37" t="s">
        <v>6</v>
      </c>
      <c r="H77" s="223"/>
      <c r="J77" s="217"/>
      <c r="K77" s="222"/>
      <c r="L77" s="222"/>
      <c r="M77" s="36" t="s">
        <v>5</v>
      </c>
      <c r="N77" s="37" t="s">
        <v>6</v>
      </c>
      <c r="O77" s="223"/>
      <c r="Q77" s="217"/>
      <c r="R77" s="222"/>
      <c r="S77" s="222"/>
      <c r="T77" s="36" t="s">
        <v>5</v>
      </c>
      <c r="U77" s="37" t="s">
        <v>6</v>
      </c>
      <c r="V77" s="223"/>
      <c r="X77" s="217"/>
      <c r="Y77" s="222"/>
      <c r="Z77" s="222"/>
      <c r="AA77" s="36" t="s">
        <v>5</v>
      </c>
      <c r="AB77" s="37" t="s">
        <v>6</v>
      </c>
      <c r="AC77" s="223"/>
      <c r="AE77" s="217"/>
      <c r="AF77" s="222"/>
      <c r="AG77" s="222"/>
      <c r="AH77" s="36" t="s">
        <v>5</v>
      </c>
      <c r="AI77" s="37" t="s">
        <v>6</v>
      </c>
      <c r="AJ77" s="223"/>
      <c r="AL77" s="217"/>
      <c r="AM77" s="222"/>
      <c r="AN77" s="222"/>
      <c r="AO77" s="36" t="s">
        <v>5</v>
      </c>
      <c r="AP77" s="37" t="s">
        <v>6</v>
      </c>
      <c r="AQ77" s="223"/>
      <c r="AS77" s="217"/>
      <c r="AT77" s="222"/>
      <c r="AU77" s="222"/>
      <c r="AV77" s="36" t="s">
        <v>5</v>
      </c>
      <c r="AW77" s="37" t="s">
        <v>6</v>
      </c>
      <c r="AX77" s="223"/>
      <c r="AZ77" s="217"/>
      <c r="BA77" s="222"/>
      <c r="BB77" s="222"/>
      <c r="BC77" s="36" t="s">
        <v>5</v>
      </c>
      <c r="BD77" s="37" t="s">
        <v>6</v>
      </c>
      <c r="BE77" s="223"/>
      <c r="BG77" s="249"/>
      <c r="BH77" s="251"/>
      <c r="BI77" s="251"/>
      <c r="BJ77" s="108"/>
      <c r="BK77" s="109"/>
      <c r="BL77" s="252"/>
      <c r="BN77" s="249"/>
      <c r="BO77" s="251"/>
      <c r="BP77" s="251"/>
      <c r="BQ77" s="108"/>
      <c r="BR77" s="109"/>
      <c r="BS77" s="252"/>
    </row>
    <row r="78" spans="2:71" ht="13.9" customHeight="1" x14ac:dyDescent="0.2">
      <c r="C78" s="213" t="s">
        <v>24</v>
      </c>
      <c r="D78" s="214" t="s">
        <v>23</v>
      </c>
      <c r="E78" s="38" t="s">
        <v>27</v>
      </c>
      <c r="F78" s="55">
        <v>0</v>
      </c>
      <c r="G78" s="55">
        <v>0</v>
      </c>
      <c r="H78" s="55">
        <v>0</v>
      </c>
      <c r="J78" s="213" t="s">
        <v>24</v>
      </c>
      <c r="K78" s="214" t="s">
        <v>23</v>
      </c>
      <c r="L78" s="38" t="s">
        <v>27</v>
      </c>
      <c r="M78" s="55">
        <v>0</v>
      </c>
      <c r="N78" s="55">
        <v>0</v>
      </c>
      <c r="O78" s="55">
        <v>0</v>
      </c>
      <c r="Q78" s="213" t="s">
        <v>24</v>
      </c>
      <c r="R78" s="214" t="s">
        <v>23</v>
      </c>
      <c r="S78" s="38" t="s">
        <v>27</v>
      </c>
      <c r="T78" s="55">
        <v>0</v>
      </c>
      <c r="U78" s="55">
        <v>0</v>
      </c>
      <c r="V78" s="55">
        <v>0</v>
      </c>
      <c r="X78" s="213" t="s">
        <v>24</v>
      </c>
      <c r="Y78" s="214" t="s">
        <v>23</v>
      </c>
      <c r="Z78" s="38" t="s">
        <v>27</v>
      </c>
      <c r="AA78" s="55">
        <v>0</v>
      </c>
      <c r="AB78" s="55">
        <v>0</v>
      </c>
      <c r="AC78" s="55">
        <v>0</v>
      </c>
      <c r="AE78" s="213" t="s">
        <v>24</v>
      </c>
      <c r="AF78" s="214" t="s">
        <v>23</v>
      </c>
      <c r="AG78" s="38" t="s">
        <v>27</v>
      </c>
      <c r="AH78" s="55">
        <v>0</v>
      </c>
      <c r="AI78" s="55">
        <v>0</v>
      </c>
      <c r="AJ78" s="55">
        <v>0</v>
      </c>
      <c r="AL78" s="213" t="s">
        <v>24</v>
      </c>
      <c r="AM78" s="214" t="s">
        <v>23</v>
      </c>
      <c r="AN78" s="38" t="s">
        <v>27</v>
      </c>
      <c r="AO78" s="55">
        <v>0</v>
      </c>
      <c r="AP78" s="55">
        <v>0</v>
      </c>
      <c r="AQ78" s="55">
        <v>0</v>
      </c>
      <c r="AS78" s="213" t="s">
        <v>24</v>
      </c>
      <c r="AT78" s="214" t="s">
        <v>23</v>
      </c>
      <c r="AU78" s="38" t="s">
        <v>27</v>
      </c>
      <c r="AV78" s="55">
        <v>0</v>
      </c>
      <c r="AW78" s="55">
        <v>0</v>
      </c>
      <c r="AX78" s="55">
        <v>0</v>
      </c>
      <c r="AZ78" s="213" t="s">
        <v>24</v>
      </c>
      <c r="BA78" s="214" t="s">
        <v>23</v>
      </c>
      <c r="BB78" s="38" t="s">
        <v>27</v>
      </c>
      <c r="BC78" s="55">
        <v>0</v>
      </c>
      <c r="BD78" s="55">
        <v>0</v>
      </c>
      <c r="BE78" s="55">
        <v>0</v>
      </c>
      <c r="BG78" s="245"/>
      <c r="BH78" s="246"/>
      <c r="BI78" s="110"/>
      <c r="BJ78" s="51"/>
      <c r="BK78" s="51"/>
      <c r="BL78" s="51"/>
      <c r="BN78" s="245"/>
      <c r="BO78" s="246"/>
      <c r="BP78" s="110"/>
      <c r="BQ78" s="51"/>
      <c r="BR78" s="51"/>
      <c r="BS78" s="51"/>
    </row>
    <row r="79" spans="2:71" ht="26.45" customHeight="1" x14ac:dyDescent="0.2">
      <c r="C79" s="213"/>
      <c r="D79" s="215"/>
      <c r="E79" s="38" t="s">
        <v>28</v>
      </c>
      <c r="F79" s="55">
        <f>+INPUT!G23</f>
        <v>1.8657999999999999</v>
      </c>
      <c r="G79" s="55">
        <f>+F79</f>
        <v>1.8657999999999999</v>
      </c>
      <c r="H79" s="55">
        <v>0</v>
      </c>
      <c r="J79" s="213"/>
      <c r="K79" s="215"/>
      <c r="L79" s="38" t="s">
        <v>28</v>
      </c>
      <c r="M79" s="55">
        <f>+INPUT!G19</f>
        <v>1.7798</v>
      </c>
      <c r="N79" s="55">
        <f>+M79</f>
        <v>1.7798</v>
      </c>
      <c r="O79" s="55">
        <v>0</v>
      </c>
      <c r="Q79" s="213"/>
      <c r="R79" s="215"/>
      <c r="S79" s="38" t="s">
        <v>28</v>
      </c>
      <c r="T79" s="55">
        <f>+INPUT!G29</f>
        <v>1.8420000000000001</v>
      </c>
      <c r="U79" s="55">
        <f>+T79</f>
        <v>1.8420000000000001</v>
      </c>
      <c r="V79" s="55">
        <v>0</v>
      </c>
      <c r="X79" s="213"/>
      <c r="Y79" s="215"/>
      <c r="Z79" s="38" t="s">
        <v>28</v>
      </c>
      <c r="AA79" s="55">
        <f>+INPUT!G21</f>
        <v>1</v>
      </c>
      <c r="AB79" s="55">
        <f>+AA79</f>
        <v>1</v>
      </c>
      <c r="AC79" s="55">
        <v>0</v>
      </c>
      <c r="AE79" s="213"/>
      <c r="AF79" s="215"/>
      <c r="AG79" s="38" t="s">
        <v>28</v>
      </c>
      <c r="AH79" s="55">
        <f>+INPUT!G22</f>
        <v>1</v>
      </c>
      <c r="AI79" s="55">
        <f>+AH79</f>
        <v>1</v>
      </c>
      <c r="AJ79" s="55">
        <v>0</v>
      </c>
      <c r="AL79" s="213"/>
      <c r="AM79" s="215"/>
      <c r="AN79" s="38" t="s">
        <v>28</v>
      </c>
      <c r="AO79" s="55">
        <f>+INPUT!G20</f>
        <v>1</v>
      </c>
      <c r="AP79" s="55">
        <f>+AO79</f>
        <v>1</v>
      </c>
      <c r="AQ79" s="55">
        <v>0</v>
      </c>
      <c r="AS79" s="213"/>
      <c r="AT79" s="215"/>
      <c r="AU79" s="38" t="s">
        <v>28</v>
      </c>
      <c r="AV79" s="55">
        <f>+INPUT!G30</f>
        <v>1.8165</v>
      </c>
      <c r="AW79" s="55">
        <f>+AV79</f>
        <v>1.8165</v>
      </c>
      <c r="AX79" s="55">
        <v>0</v>
      </c>
      <c r="AZ79" s="213"/>
      <c r="BA79" s="215"/>
      <c r="BB79" s="38" t="s">
        <v>28</v>
      </c>
      <c r="BC79" s="55">
        <v>0</v>
      </c>
      <c r="BD79" s="55">
        <v>0</v>
      </c>
      <c r="BE79" s="55">
        <v>0</v>
      </c>
      <c r="BG79" s="245"/>
      <c r="BH79" s="247"/>
      <c r="BI79" s="110"/>
      <c r="BJ79" s="51"/>
      <c r="BK79" s="51"/>
      <c r="BL79" s="51"/>
      <c r="BN79" s="245"/>
      <c r="BO79" s="247"/>
      <c r="BP79" s="110"/>
      <c r="BQ79" s="51"/>
      <c r="BR79" s="51"/>
      <c r="BS79" s="51"/>
    </row>
    <row r="80" spans="2:71" ht="13.15" customHeight="1" x14ac:dyDescent="0.2">
      <c r="C80" s="213"/>
      <c r="D80" s="214" t="s">
        <v>22</v>
      </c>
      <c r="E80" s="215"/>
      <c r="F80" s="55">
        <v>0</v>
      </c>
      <c r="G80" s="55">
        <f>-INPUT!G24</f>
        <v>-1.0815999999999999</v>
      </c>
      <c r="H80" s="55">
        <f>-INPUT!G24</f>
        <v>-1.0815999999999999</v>
      </c>
      <c r="J80" s="213"/>
      <c r="K80" s="214" t="s">
        <v>22</v>
      </c>
      <c r="L80" s="215"/>
      <c r="M80" s="55">
        <v>0</v>
      </c>
      <c r="N80" s="55">
        <f>-INPUT!G24</f>
        <v>-1.0815999999999999</v>
      </c>
      <c r="O80" s="55">
        <f>-INPUT!G24</f>
        <v>-1.0815999999999999</v>
      </c>
      <c r="Q80" s="213"/>
      <c r="R80" s="214" t="s">
        <v>22</v>
      </c>
      <c r="S80" s="215"/>
      <c r="T80" s="55">
        <v>0</v>
      </c>
      <c r="U80" s="55">
        <f>-INPUT!G24</f>
        <v>-1.0815999999999999</v>
      </c>
      <c r="V80" s="55">
        <f>-INPUT!G24</f>
        <v>-1.0815999999999999</v>
      </c>
      <c r="X80" s="213"/>
      <c r="Y80" s="214" t="s">
        <v>22</v>
      </c>
      <c r="Z80" s="215"/>
      <c r="AA80" s="55">
        <v>0</v>
      </c>
      <c r="AB80" s="55">
        <f>-INPUT!G24</f>
        <v>-1.0815999999999999</v>
      </c>
      <c r="AC80" s="55">
        <f>-INPUT!G24</f>
        <v>-1.0815999999999999</v>
      </c>
      <c r="AE80" s="213"/>
      <c r="AF80" s="214" t="s">
        <v>22</v>
      </c>
      <c r="AG80" s="215"/>
      <c r="AH80" s="55">
        <v>0</v>
      </c>
      <c r="AI80" s="55">
        <f>-INPUT!G24</f>
        <v>-1.0815999999999999</v>
      </c>
      <c r="AJ80" s="55">
        <f>-INPUT!G24</f>
        <v>-1.0815999999999999</v>
      </c>
      <c r="AL80" s="213"/>
      <c r="AM80" s="214" t="s">
        <v>22</v>
      </c>
      <c r="AN80" s="215"/>
      <c r="AO80" s="55">
        <v>0</v>
      </c>
      <c r="AP80" s="55">
        <f>-INPUT!G24</f>
        <v>-1.0815999999999999</v>
      </c>
      <c r="AQ80" s="55">
        <f>-INPUT!G24</f>
        <v>-1.0815999999999999</v>
      </c>
      <c r="AS80" s="213"/>
      <c r="AT80" s="214" t="s">
        <v>22</v>
      </c>
      <c r="AU80" s="215"/>
      <c r="AV80" s="55">
        <v>0</v>
      </c>
      <c r="AW80" s="55">
        <f>-INPUT!G24</f>
        <v>-1.0815999999999999</v>
      </c>
      <c r="AX80" s="55">
        <f>-INPUT!G24</f>
        <v>-1.0815999999999999</v>
      </c>
      <c r="AZ80" s="213"/>
      <c r="BA80" s="214" t="s">
        <v>22</v>
      </c>
      <c r="BB80" s="215"/>
      <c r="BC80" s="55">
        <v>0</v>
      </c>
      <c r="BD80" s="55">
        <v>0</v>
      </c>
      <c r="BE80" s="55">
        <v>0</v>
      </c>
      <c r="BG80" s="245"/>
      <c r="BH80" s="246"/>
      <c r="BI80" s="247"/>
      <c r="BJ80" s="51"/>
      <c r="BK80" s="51"/>
      <c r="BL80" s="51"/>
      <c r="BN80" s="245"/>
      <c r="BO80" s="246"/>
      <c r="BP80" s="247"/>
      <c r="BQ80" s="51"/>
      <c r="BR80" s="51"/>
      <c r="BS80" s="51"/>
    </row>
    <row r="81" spans="3:71" ht="13.15" customHeight="1" x14ac:dyDescent="0.2">
      <c r="C81" s="213" t="s">
        <v>25</v>
      </c>
      <c r="D81" s="214" t="s">
        <v>23</v>
      </c>
      <c r="E81" s="38" t="s">
        <v>27</v>
      </c>
      <c r="F81" s="55">
        <v>0</v>
      </c>
      <c r="G81" s="55">
        <v>0</v>
      </c>
      <c r="H81" s="55">
        <v>0</v>
      </c>
      <c r="J81" s="213" t="s">
        <v>25</v>
      </c>
      <c r="K81" s="214" t="s">
        <v>23</v>
      </c>
      <c r="L81" s="38" t="s">
        <v>27</v>
      </c>
      <c r="M81" s="55">
        <v>0</v>
      </c>
      <c r="N81" s="55">
        <v>0</v>
      </c>
      <c r="O81" s="55">
        <v>0</v>
      </c>
      <c r="Q81" s="213" t="s">
        <v>25</v>
      </c>
      <c r="R81" s="214" t="s">
        <v>23</v>
      </c>
      <c r="S81" s="38" t="s">
        <v>27</v>
      </c>
      <c r="T81" s="55">
        <v>0</v>
      </c>
      <c r="U81" s="55">
        <v>0</v>
      </c>
      <c r="V81" s="55">
        <v>0</v>
      </c>
      <c r="X81" s="213" t="s">
        <v>25</v>
      </c>
      <c r="Y81" s="214" t="s">
        <v>23</v>
      </c>
      <c r="Z81" s="38" t="s">
        <v>27</v>
      </c>
      <c r="AA81" s="55">
        <v>0</v>
      </c>
      <c r="AB81" s="55">
        <v>0</v>
      </c>
      <c r="AC81" s="55">
        <v>0</v>
      </c>
      <c r="AE81" s="213" t="s">
        <v>25</v>
      </c>
      <c r="AF81" s="214" t="s">
        <v>23</v>
      </c>
      <c r="AG81" s="38" t="s">
        <v>27</v>
      </c>
      <c r="AH81" s="55">
        <v>0</v>
      </c>
      <c r="AI81" s="55">
        <v>0</v>
      </c>
      <c r="AJ81" s="55">
        <v>0</v>
      </c>
      <c r="AL81" s="213" t="s">
        <v>25</v>
      </c>
      <c r="AM81" s="214" t="s">
        <v>23</v>
      </c>
      <c r="AN81" s="38" t="s">
        <v>27</v>
      </c>
      <c r="AO81" s="55">
        <v>0</v>
      </c>
      <c r="AP81" s="55">
        <v>0</v>
      </c>
      <c r="AQ81" s="55">
        <v>0</v>
      </c>
      <c r="AS81" s="213" t="s">
        <v>25</v>
      </c>
      <c r="AT81" s="214" t="s">
        <v>23</v>
      </c>
      <c r="AU81" s="38" t="s">
        <v>27</v>
      </c>
      <c r="AV81" s="55">
        <v>0</v>
      </c>
      <c r="AW81" s="55">
        <v>0</v>
      </c>
      <c r="AX81" s="55">
        <v>0</v>
      </c>
      <c r="AZ81" s="213" t="s">
        <v>25</v>
      </c>
      <c r="BA81" s="214" t="s">
        <v>23</v>
      </c>
      <c r="BB81" s="38" t="s">
        <v>27</v>
      </c>
      <c r="BC81" s="55">
        <v>0</v>
      </c>
      <c r="BD81" s="55">
        <v>0</v>
      </c>
      <c r="BE81" s="55">
        <v>0</v>
      </c>
      <c r="BG81" s="245"/>
      <c r="BH81" s="246"/>
      <c r="BI81" s="110"/>
      <c r="BJ81" s="51"/>
      <c r="BK81" s="51"/>
      <c r="BL81" s="51"/>
      <c r="BN81" s="245"/>
      <c r="BO81" s="246"/>
      <c r="BP81" s="110"/>
      <c r="BQ81" s="51"/>
      <c r="BR81" s="51"/>
      <c r="BS81" s="51"/>
    </row>
    <row r="82" spans="3:71" ht="26.45" customHeight="1" x14ac:dyDescent="0.2">
      <c r="C82" s="213"/>
      <c r="D82" s="215"/>
      <c r="E82" s="38" t="s">
        <v>28</v>
      </c>
      <c r="F82" s="55">
        <f>+INPUT!G23</f>
        <v>1.8657999999999999</v>
      </c>
      <c r="G82" s="55">
        <f>+INPUT!G23</f>
        <v>1.8657999999999999</v>
      </c>
      <c r="H82" s="55">
        <f>+INPUT!G23</f>
        <v>1.8657999999999999</v>
      </c>
      <c r="J82" s="213"/>
      <c r="K82" s="215"/>
      <c r="L82" s="38" t="s">
        <v>28</v>
      </c>
      <c r="M82" s="55">
        <f>+INPUT!G19</f>
        <v>1.7798</v>
      </c>
      <c r="N82" s="55">
        <f>+INPUT!G19</f>
        <v>1.7798</v>
      </c>
      <c r="O82" s="55">
        <f>+INPUT!G19</f>
        <v>1.7798</v>
      </c>
      <c r="Q82" s="213"/>
      <c r="R82" s="215"/>
      <c r="S82" s="38" t="s">
        <v>28</v>
      </c>
      <c r="T82" s="55">
        <f>+INPUT!G29</f>
        <v>1.8420000000000001</v>
      </c>
      <c r="U82" s="55">
        <f>+INPUT!G29</f>
        <v>1.8420000000000001</v>
      </c>
      <c r="V82" s="55">
        <f>+INPUT!G29</f>
        <v>1.8420000000000001</v>
      </c>
      <c r="X82" s="213"/>
      <c r="Y82" s="215"/>
      <c r="Z82" s="38" t="s">
        <v>28</v>
      </c>
      <c r="AA82" s="55">
        <f>+INPUT!G21</f>
        <v>1</v>
      </c>
      <c r="AB82" s="55">
        <f>+INPUT!G21</f>
        <v>1</v>
      </c>
      <c r="AC82" s="55">
        <f>+INPUT!G21</f>
        <v>1</v>
      </c>
      <c r="AE82" s="213"/>
      <c r="AF82" s="215"/>
      <c r="AG82" s="38" t="s">
        <v>28</v>
      </c>
      <c r="AH82" s="55">
        <f>+INPUT!G22</f>
        <v>1</v>
      </c>
      <c r="AI82" s="55">
        <f>+INPUT!G22</f>
        <v>1</v>
      </c>
      <c r="AJ82" s="55">
        <f>+INPUT!G22</f>
        <v>1</v>
      </c>
      <c r="AL82" s="213"/>
      <c r="AM82" s="215"/>
      <c r="AN82" s="38" t="s">
        <v>28</v>
      </c>
      <c r="AO82" s="55">
        <f>+INPUT!G20</f>
        <v>1</v>
      </c>
      <c r="AP82" s="55">
        <f>+INPUT!G20</f>
        <v>1</v>
      </c>
      <c r="AQ82" s="55">
        <f>+INPUT!G20</f>
        <v>1</v>
      </c>
      <c r="AS82" s="213"/>
      <c r="AT82" s="215"/>
      <c r="AU82" s="38" t="s">
        <v>28</v>
      </c>
      <c r="AV82" s="55">
        <f>+INPUT!G30</f>
        <v>1.8165</v>
      </c>
      <c r="AW82" s="55">
        <f>+INPUT!G30</f>
        <v>1.8165</v>
      </c>
      <c r="AX82" s="55">
        <f>+INPUT!G30</f>
        <v>1.8165</v>
      </c>
      <c r="AZ82" s="213"/>
      <c r="BA82" s="215"/>
      <c r="BB82" s="38" t="s">
        <v>28</v>
      </c>
      <c r="BC82" s="55">
        <v>0</v>
      </c>
      <c r="BD82" s="55">
        <v>0</v>
      </c>
      <c r="BE82" s="55">
        <v>0</v>
      </c>
      <c r="BG82" s="245"/>
      <c r="BH82" s="247"/>
      <c r="BI82" s="110"/>
      <c r="BJ82" s="51"/>
      <c r="BK82" s="51"/>
      <c r="BL82" s="51"/>
      <c r="BN82" s="245"/>
      <c r="BO82" s="247"/>
      <c r="BP82" s="110"/>
      <c r="BQ82" s="51"/>
      <c r="BR82" s="51"/>
      <c r="BS82" s="51"/>
    </row>
    <row r="83" spans="3:71" ht="13.9" customHeight="1" x14ac:dyDescent="0.2">
      <c r="C83" s="213"/>
      <c r="D83" s="214" t="s">
        <v>22</v>
      </c>
      <c r="E83" s="215"/>
      <c r="F83" s="55">
        <v>0</v>
      </c>
      <c r="G83" s="55">
        <v>0</v>
      </c>
      <c r="H83" s="55">
        <v>0</v>
      </c>
      <c r="J83" s="213"/>
      <c r="K83" s="214" t="s">
        <v>22</v>
      </c>
      <c r="L83" s="215"/>
      <c r="M83" s="55">
        <v>0</v>
      </c>
      <c r="N83" s="55">
        <v>0</v>
      </c>
      <c r="O83" s="55">
        <v>0</v>
      </c>
      <c r="Q83" s="213"/>
      <c r="R83" s="214" t="s">
        <v>22</v>
      </c>
      <c r="S83" s="215"/>
      <c r="T83" s="55">
        <v>0</v>
      </c>
      <c r="U83" s="55">
        <v>0</v>
      </c>
      <c r="V83" s="55">
        <v>0</v>
      </c>
      <c r="X83" s="213"/>
      <c r="Y83" s="214" t="s">
        <v>22</v>
      </c>
      <c r="Z83" s="215"/>
      <c r="AA83" s="55">
        <v>0</v>
      </c>
      <c r="AB83" s="55">
        <v>0</v>
      </c>
      <c r="AC83" s="55">
        <v>0</v>
      </c>
      <c r="AE83" s="213"/>
      <c r="AF83" s="214" t="s">
        <v>22</v>
      </c>
      <c r="AG83" s="215"/>
      <c r="AH83" s="55">
        <v>0</v>
      </c>
      <c r="AI83" s="55">
        <v>0</v>
      </c>
      <c r="AJ83" s="55">
        <v>0</v>
      </c>
      <c r="AL83" s="213"/>
      <c r="AM83" s="214" t="s">
        <v>22</v>
      </c>
      <c r="AN83" s="215"/>
      <c r="AO83" s="55">
        <v>0</v>
      </c>
      <c r="AP83" s="55">
        <v>0</v>
      </c>
      <c r="AQ83" s="55">
        <v>0</v>
      </c>
      <c r="AS83" s="213"/>
      <c r="AT83" s="214" t="s">
        <v>22</v>
      </c>
      <c r="AU83" s="215"/>
      <c r="AV83" s="55">
        <v>0</v>
      </c>
      <c r="AW83" s="55">
        <v>0</v>
      </c>
      <c r="AX83" s="55">
        <v>0</v>
      </c>
      <c r="AZ83" s="213"/>
      <c r="BA83" s="214" t="s">
        <v>22</v>
      </c>
      <c r="BB83" s="215"/>
      <c r="BC83" s="55">
        <v>0</v>
      </c>
      <c r="BD83" s="55">
        <v>0</v>
      </c>
      <c r="BE83" s="55">
        <v>0</v>
      </c>
      <c r="BG83" s="245"/>
      <c r="BH83" s="246"/>
      <c r="BI83" s="247"/>
      <c r="BJ83" s="51"/>
      <c r="BK83" s="51"/>
      <c r="BL83" s="51"/>
      <c r="BN83" s="245"/>
      <c r="BO83" s="246"/>
      <c r="BP83" s="247"/>
      <c r="BQ83" s="51"/>
      <c r="BR83" s="51"/>
      <c r="BS83" s="51"/>
    </row>
    <row r="84" spans="3:71" x14ac:dyDescent="0.2">
      <c r="BG84" s="105"/>
      <c r="BH84" s="105"/>
      <c r="BI84" s="105"/>
      <c r="BJ84" s="105"/>
      <c r="BK84" s="105"/>
      <c r="BL84" s="105"/>
      <c r="BN84" s="105"/>
      <c r="BO84" s="105"/>
      <c r="BP84" s="105"/>
      <c r="BQ84" s="105"/>
      <c r="BR84" s="105"/>
      <c r="BS84" s="105"/>
    </row>
    <row r="85" spans="3:71" x14ac:dyDescent="0.2">
      <c r="BG85" s="105"/>
      <c r="BH85" s="105"/>
      <c r="BI85" s="105"/>
      <c r="BJ85" s="105"/>
      <c r="BK85" s="105"/>
      <c r="BL85" s="105"/>
      <c r="BN85" s="105"/>
      <c r="BO85" s="105"/>
      <c r="BP85" s="105"/>
      <c r="BQ85" s="105"/>
      <c r="BR85" s="105"/>
      <c r="BS85" s="105"/>
    </row>
    <row r="86" spans="3:71" x14ac:dyDescent="0.2">
      <c r="C86" s="27" t="s">
        <v>18</v>
      </c>
      <c r="J86" s="27" t="s">
        <v>18</v>
      </c>
      <c r="Q86" s="27" t="s">
        <v>18</v>
      </c>
      <c r="X86" s="27" t="s">
        <v>18</v>
      </c>
      <c r="AE86" s="27" t="s">
        <v>18</v>
      </c>
      <c r="AL86" s="27" t="s">
        <v>18</v>
      </c>
      <c r="AS86" s="27" t="s">
        <v>18</v>
      </c>
      <c r="AZ86" s="27" t="s">
        <v>18</v>
      </c>
      <c r="BG86" s="107"/>
      <c r="BH86" s="105"/>
      <c r="BI86" s="105"/>
      <c r="BJ86" s="105"/>
      <c r="BK86" s="105"/>
      <c r="BL86" s="105"/>
      <c r="BN86" s="107"/>
      <c r="BO86" s="105"/>
      <c r="BP86" s="105"/>
      <c r="BQ86" s="105"/>
      <c r="BR86" s="105"/>
      <c r="BS86" s="105"/>
    </row>
    <row r="87" spans="3:71" x14ac:dyDescent="0.2">
      <c r="BG87" s="105"/>
      <c r="BH87" s="105"/>
      <c r="BI87" s="105"/>
      <c r="BJ87" s="105"/>
      <c r="BK87" s="105"/>
      <c r="BL87" s="105"/>
      <c r="BN87" s="105"/>
      <c r="BO87" s="105"/>
      <c r="BP87" s="105"/>
      <c r="BQ87" s="105"/>
      <c r="BR87" s="105"/>
      <c r="BS87" s="105"/>
    </row>
    <row r="88" spans="3:71" ht="17.45" customHeight="1" x14ac:dyDescent="0.25">
      <c r="C88" s="216" t="s">
        <v>26</v>
      </c>
      <c r="D88" s="218" t="s">
        <v>29</v>
      </c>
      <c r="E88" s="218"/>
      <c r="F88" s="219" t="s">
        <v>1</v>
      </c>
      <c r="G88" s="220"/>
      <c r="H88" s="221"/>
      <c r="J88" s="216" t="s">
        <v>26</v>
      </c>
      <c r="K88" s="218" t="s">
        <v>29</v>
      </c>
      <c r="L88" s="218"/>
      <c r="M88" s="219" t="s">
        <v>1</v>
      </c>
      <c r="N88" s="220"/>
      <c r="O88" s="221"/>
      <c r="Q88" s="216" t="s">
        <v>26</v>
      </c>
      <c r="R88" s="218" t="s">
        <v>29</v>
      </c>
      <c r="S88" s="218"/>
      <c r="T88" s="219" t="s">
        <v>1</v>
      </c>
      <c r="U88" s="220"/>
      <c r="V88" s="221"/>
      <c r="X88" s="216" t="s">
        <v>26</v>
      </c>
      <c r="Y88" s="218" t="s">
        <v>29</v>
      </c>
      <c r="Z88" s="218"/>
      <c r="AA88" s="219" t="s">
        <v>1</v>
      </c>
      <c r="AB88" s="220"/>
      <c r="AC88" s="221"/>
      <c r="AE88" s="216" t="s">
        <v>26</v>
      </c>
      <c r="AF88" s="218" t="s">
        <v>29</v>
      </c>
      <c r="AG88" s="218"/>
      <c r="AH88" s="219" t="s">
        <v>1</v>
      </c>
      <c r="AI88" s="220"/>
      <c r="AJ88" s="221"/>
      <c r="AL88" s="216" t="s">
        <v>26</v>
      </c>
      <c r="AM88" s="218" t="s">
        <v>29</v>
      </c>
      <c r="AN88" s="218"/>
      <c r="AO88" s="219" t="s">
        <v>1</v>
      </c>
      <c r="AP88" s="220"/>
      <c r="AQ88" s="221"/>
      <c r="AS88" s="216" t="s">
        <v>26</v>
      </c>
      <c r="AT88" s="218" t="s">
        <v>29</v>
      </c>
      <c r="AU88" s="218"/>
      <c r="AV88" s="219" t="s">
        <v>1</v>
      </c>
      <c r="AW88" s="220"/>
      <c r="AX88" s="221"/>
      <c r="AZ88" s="216" t="s">
        <v>26</v>
      </c>
      <c r="BA88" s="218" t="s">
        <v>29</v>
      </c>
      <c r="BB88" s="218"/>
      <c r="BC88" s="219" t="s">
        <v>1</v>
      </c>
      <c r="BD88" s="220"/>
      <c r="BE88" s="221"/>
      <c r="BG88" s="248"/>
      <c r="BH88" s="250"/>
      <c r="BI88" s="250"/>
      <c r="BJ88" s="250"/>
      <c r="BK88" s="250"/>
      <c r="BL88" s="250"/>
      <c r="BN88" s="248"/>
      <c r="BO88" s="250"/>
      <c r="BP88" s="250"/>
      <c r="BQ88" s="250"/>
      <c r="BR88" s="250"/>
      <c r="BS88" s="250"/>
    </row>
    <row r="89" spans="3:71" ht="15.6" customHeight="1" x14ac:dyDescent="0.2">
      <c r="C89" s="217"/>
      <c r="D89" s="222" t="s">
        <v>30</v>
      </c>
      <c r="E89" s="222" t="s">
        <v>31</v>
      </c>
      <c r="F89" s="223" t="s">
        <v>22</v>
      </c>
      <c r="G89" s="223"/>
      <c r="H89" s="224" t="s">
        <v>23</v>
      </c>
      <c r="J89" s="217"/>
      <c r="K89" s="222" t="s">
        <v>30</v>
      </c>
      <c r="L89" s="222" t="s">
        <v>31</v>
      </c>
      <c r="M89" s="223" t="s">
        <v>22</v>
      </c>
      <c r="N89" s="223"/>
      <c r="O89" s="224" t="s">
        <v>23</v>
      </c>
      <c r="Q89" s="217"/>
      <c r="R89" s="222" t="s">
        <v>30</v>
      </c>
      <c r="S89" s="222" t="s">
        <v>31</v>
      </c>
      <c r="T89" s="223" t="s">
        <v>22</v>
      </c>
      <c r="U89" s="223"/>
      <c r="V89" s="224" t="s">
        <v>23</v>
      </c>
      <c r="X89" s="217"/>
      <c r="Y89" s="222" t="s">
        <v>30</v>
      </c>
      <c r="Z89" s="222" t="s">
        <v>31</v>
      </c>
      <c r="AA89" s="223" t="s">
        <v>22</v>
      </c>
      <c r="AB89" s="223"/>
      <c r="AC89" s="224" t="s">
        <v>23</v>
      </c>
      <c r="AE89" s="217"/>
      <c r="AF89" s="222" t="s">
        <v>30</v>
      </c>
      <c r="AG89" s="222" t="s">
        <v>31</v>
      </c>
      <c r="AH89" s="223" t="s">
        <v>22</v>
      </c>
      <c r="AI89" s="223"/>
      <c r="AJ89" s="224" t="s">
        <v>23</v>
      </c>
      <c r="AL89" s="217"/>
      <c r="AM89" s="222" t="s">
        <v>30</v>
      </c>
      <c r="AN89" s="222" t="s">
        <v>31</v>
      </c>
      <c r="AO89" s="223" t="s">
        <v>22</v>
      </c>
      <c r="AP89" s="223"/>
      <c r="AQ89" s="224" t="s">
        <v>23</v>
      </c>
      <c r="AS89" s="217"/>
      <c r="AT89" s="222" t="s">
        <v>30</v>
      </c>
      <c r="AU89" s="222" t="s">
        <v>31</v>
      </c>
      <c r="AV89" s="223" t="s">
        <v>22</v>
      </c>
      <c r="AW89" s="223"/>
      <c r="AX89" s="224" t="s">
        <v>23</v>
      </c>
      <c r="AZ89" s="217"/>
      <c r="BA89" s="222" t="s">
        <v>30</v>
      </c>
      <c r="BB89" s="222" t="s">
        <v>31</v>
      </c>
      <c r="BC89" s="223" t="s">
        <v>22</v>
      </c>
      <c r="BD89" s="223"/>
      <c r="BE89" s="224" t="s">
        <v>23</v>
      </c>
      <c r="BG89" s="249"/>
      <c r="BH89" s="251"/>
      <c r="BI89" s="251"/>
      <c r="BJ89" s="252"/>
      <c r="BK89" s="252"/>
      <c r="BL89" s="253"/>
      <c r="BN89" s="249"/>
      <c r="BO89" s="251"/>
      <c r="BP89" s="251"/>
      <c r="BQ89" s="252"/>
      <c r="BR89" s="252"/>
      <c r="BS89" s="253"/>
    </row>
    <row r="90" spans="3:71" ht="28.9" customHeight="1" x14ac:dyDescent="0.2">
      <c r="C90" s="217"/>
      <c r="D90" s="222"/>
      <c r="E90" s="222"/>
      <c r="F90" s="36" t="s">
        <v>5</v>
      </c>
      <c r="G90" s="37" t="s">
        <v>6</v>
      </c>
      <c r="H90" s="223"/>
      <c r="J90" s="217"/>
      <c r="K90" s="222"/>
      <c r="L90" s="222"/>
      <c r="M90" s="36" t="s">
        <v>5</v>
      </c>
      <c r="N90" s="37" t="s">
        <v>6</v>
      </c>
      <c r="O90" s="223"/>
      <c r="Q90" s="217"/>
      <c r="R90" s="222"/>
      <c r="S90" s="222"/>
      <c r="T90" s="36" t="s">
        <v>5</v>
      </c>
      <c r="U90" s="37" t="s">
        <v>6</v>
      </c>
      <c r="V90" s="223"/>
      <c r="X90" s="217"/>
      <c r="Y90" s="222"/>
      <c r="Z90" s="222"/>
      <c r="AA90" s="36" t="s">
        <v>5</v>
      </c>
      <c r="AB90" s="37" t="s">
        <v>6</v>
      </c>
      <c r="AC90" s="223"/>
      <c r="AE90" s="217"/>
      <c r="AF90" s="222"/>
      <c r="AG90" s="222"/>
      <c r="AH90" s="36" t="s">
        <v>5</v>
      </c>
      <c r="AI90" s="37" t="s">
        <v>6</v>
      </c>
      <c r="AJ90" s="223"/>
      <c r="AL90" s="217"/>
      <c r="AM90" s="222"/>
      <c r="AN90" s="222"/>
      <c r="AO90" s="36" t="s">
        <v>5</v>
      </c>
      <c r="AP90" s="37" t="s">
        <v>6</v>
      </c>
      <c r="AQ90" s="223"/>
      <c r="AS90" s="217"/>
      <c r="AT90" s="222"/>
      <c r="AU90" s="222"/>
      <c r="AV90" s="36" t="s">
        <v>5</v>
      </c>
      <c r="AW90" s="37" t="s">
        <v>6</v>
      </c>
      <c r="AX90" s="223"/>
      <c r="AZ90" s="217"/>
      <c r="BA90" s="222"/>
      <c r="BB90" s="222"/>
      <c r="BC90" s="36" t="s">
        <v>5</v>
      </c>
      <c r="BD90" s="37" t="s">
        <v>6</v>
      </c>
      <c r="BE90" s="223"/>
      <c r="BG90" s="249"/>
      <c r="BH90" s="251"/>
      <c r="BI90" s="251"/>
      <c r="BJ90" s="108"/>
      <c r="BK90" s="109"/>
      <c r="BL90" s="252"/>
      <c r="BN90" s="249"/>
      <c r="BO90" s="251"/>
      <c r="BP90" s="251"/>
      <c r="BQ90" s="108"/>
      <c r="BR90" s="109"/>
      <c r="BS90" s="252"/>
    </row>
    <row r="91" spans="3:71" ht="13.9" customHeight="1" x14ac:dyDescent="0.2">
      <c r="C91" s="213" t="s">
        <v>24</v>
      </c>
      <c r="D91" s="214" t="s">
        <v>23</v>
      </c>
      <c r="E91" s="38" t="s">
        <v>27</v>
      </c>
      <c r="F91" s="55">
        <v>0</v>
      </c>
      <c r="G91" s="55">
        <v>0</v>
      </c>
      <c r="H91" s="55">
        <v>0</v>
      </c>
      <c r="J91" s="213" t="s">
        <v>24</v>
      </c>
      <c r="K91" s="214" t="s">
        <v>23</v>
      </c>
      <c r="L91" s="38" t="s">
        <v>27</v>
      </c>
      <c r="M91" s="55">
        <v>0</v>
      </c>
      <c r="N91" s="55">
        <v>0</v>
      </c>
      <c r="O91" s="55">
        <v>0</v>
      </c>
      <c r="Q91" s="213" t="s">
        <v>24</v>
      </c>
      <c r="R91" s="214" t="s">
        <v>23</v>
      </c>
      <c r="S91" s="38" t="s">
        <v>27</v>
      </c>
      <c r="T91" s="55">
        <v>0</v>
      </c>
      <c r="U91" s="55">
        <v>0</v>
      </c>
      <c r="V91" s="55">
        <v>0</v>
      </c>
      <c r="X91" s="213" t="s">
        <v>24</v>
      </c>
      <c r="Y91" s="214" t="s">
        <v>23</v>
      </c>
      <c r="Z91" s="38" t="s">
        <v>27</v>
      </c>
      <c r="AA91" s="55">
        <v>0</v>
      </c>
      <c r="AB91" s="55">
        <v>0</v>
      </c>
      <c r="AC91" s="55">
        <v>0</v>
      </c>
      <c r="AE91" s="213" t="s">
        <v>24</v>
      </c>
      <c r="AF91" s="214" t="s">
        <v>23</v>
      </c>
      <c r="AG91" s="38" t="s">
        <v>27</v>
      </c>
      <c r="AH91" s="55">
        <v>0</v>
      </c>
      <c r="AI91" s="55">
        <v>0</v>
      </c>
      <c r="AJ91" s="55">
        <v>0</v>
      </c>
      <c r="AL91" s="213" t="s">
        <v>24</v>
      </c>
      <c r="AM91" s="214" t="s">
        <v>23</v>
      </c>
      <c r="AN91" s="38" t="s">
        <v>27</v>
      </c>
      <c r="AO91" s="55">
        <v>0</v>
      </c>
      <c r="AP91" s="55">
        <v>0</v>
      </c>
      <c r="AQ91" s="55">
        <v>0</v>
      </c>
      <c r="AS91" s="213" t="s">
        <v>24</v>
      </c>
      <c r="AT91" s="214" t="s">
        <v>23</v>
      </c>
      <c r="AU91" s="38" t="s">
        <v>27</v>
      </c>
      <c r="AV91" s="55">
        <v>0</v>
      </c>
      <c r="AW91" s="55">
        <v>0</v>
      </c>
      <c r="AX91" s="55">
        <v>0</v>
      </c>
      <c r="AZ91" s="213" t="s">
        <v>24</v>
      </c>
      <c r="BA91" s="214" t="s">
        <v>23</v>
      </c>
      <c r="BB91" s="38" t="s">
        <v>27</v>
      </c>
      <c r="BC91" s="55">
        <v>0</v>
      </c>
      <c r="BD91" s="55">
        <v>0</v>
      </c>
      <c r="BE91" s="55">
        <v>0</v>
      </c>
      <c r="BG91" s="245"/>
      <c r="BH91" s="246"/>
      <c r="BI91" s="110"/>
      <c r="BJ91" s="51"/>
      <c r="BK91" s="51"/>
      <c r="BL91" s="51"/>
      <c r="BN91" s="245"/>
      <c r="BO91" s="246"/>
      <c r="BP91" s="110"/>
      <c r="BQ91" s="51"/>
      <c r="BR91" s="51"/>
      <c r="BS91" s="51"/>
    </row>
    <row r="92" spans="3:71" ht="26.45" customHeight="1" x14ac:dyDescent="0.2">
      <c r="C92" s="213"/>
      <c r="D92" s="215"/>
      <c r="E92" s="38" t="s">
        <v>28</v>
      </c>
      <c r="F92" s="55">
        <f>+INPUT!H23</f>
        <v>0.40789999999999998</v>
      </c>
      <c r="G92" s="55">
        <f>+F92</f>
        <v>0.40789999999999998</v>
      </c>
      <c r="H92" s="55">
        <v>0</v>
      </c>
      <c r="J92" s="213"/>
      <c r="K92" s="215"/>
      <c r="L92" s="38" t="s">
        <v>28</v>
      </c>
      <c r="M92" s="55">
        <f>+INPUT!H19</f>
        <v>0.39529999999999998</v>
      </c>
      <c r="N92" s="55">
        <f>+M92</f>
        <v>0.39529999999999998</v>
      </c>
      <c r="O92" s="55">
        <v>0</v>
      </c>
      <c r="Q92" s="213"/>
      <c r="R92" s="215"/>
      <c r="S92" s="38" t="s">
        <v>28</v>
      </c>
      <c r="T92" s="55">
        <f>+INPUT!H29</f>
        <v>0.31850000000000001</v>
      </c>
      <c r="U92" s="55">
        <f>+T92</f>
        <v>0.31850000000000001</v>
      </c>
      <c r="V92" s="55">
        <v>0</v>
      </c>
      <c r="X92" s="213"/>
      <c r="Y92" s="215"/>
      <c r="Z92" s="38" t="s">
        <v>28</v>
      </c>
      <c r="AA92" s="55">
        <f>+INPUT!H21</f>
        <v>0</v>
      </c>
      <c r="AB92" s="55">
        <f>+AA92</f>
        <v>0</v>
      </c>
      <c r="AC92" s="55">
        <v>0</v>
      </c>
      <c r="AE92" s="213"/>
      <c r="AF92" s="215"/>
      <c r="AG92" s="38" t="s">
        <v>28</v>
      </c>
      <c r="AH92" s="55">
        <f>+INPUT!H22</f>
        <v>0</v>
      </c>
      <c r="AI92" s="55">
        <f>+AH92</f>
        <v>0</v>
      </c>
      <c r="AJ92" s="55">
        <v>0</v>
      </c>
      <c r="AL92" s="213"/>
      <c r="AM92" s="215"/>
      <c r="AN92" s="38" t="s">
        <v>28</v>
      </c>
      <c r="AO92" s="55">
        <f>+INPUT!H20</f>
        <v>0</v>
      </c>
      <c r="AP92" s="55">
        <f>+AO92</f>
        <v>0</v>
      </c>
      <c r="AQ92" s="55">
        <v>0</v>
      </c>
      <c r="AS92" s="213"/>
      <c r="AT92" s="215"/>
      <c r="AU92" s="38" t="s">
        <v>28</v>
      </c>
      <c r="AV92" s="55">
        <f>+INPUT!H30</f>
        <v>0.49230000000000002</v>
      </c>
      <c r="AW92" s="55">
        <f>+AV92</f>
        <v>0.49230000000000002</v>
      </c>
      <c r="AX92" s="55">
        <v>0</v>
      </c>
      <c r="AZ92" s="213"/>
      <c r="BA92" s="215"/>
      <c r="BB92" s="38" t="s">
        <v>28</v>
      </c>
      <c r="BC92" s="55">
        <v>0</v>
      </c>
      <c r="BD92" s="55">
        <v>0</v>
      </c>
      <c r="BE92" s="55">
        <v>0</v>
      </c>
      <c r="BG92" s="245"/>
      <c r="BH92" s="247"/>
      <c r="BI92" s="110"/>
      <c r="BJ92" s="51"/>
      <c r="BK92" s="51"/>
      <c r="BL92" s="51"/>
      <c r="BN92" s="245"/>
      <c r="BO92" s="247"/>
      <c r="BP92" s="110"/>
      <c r="BQ92" s="51"/>
      <c r="BR92" s="51"/>
      <c r="BS92" s="51"/>
    </row>
    <row r="93" spans="3:71" ht="13.15" customHeight="1" x14ac:dyDescent="0.2">
      <c r="C93" s="213"/>
      <c r="D93" s="214" t="s">
        <v>22</v>
      </c>
      <c r="E93" s="215"/>
      <c r="F93" s="55">
        <v>0</v>
      </c>
      <c r="G93" s="55">
        <f>-INPUT!H24</f>
        <v>-0.2165</v>
      </c>
      <c r="H93" s="55">
        <f>-INPUT!H24</f>
        <v>-0.2165</v>
      </c>
      <c r="J93" s="213"/>
      <c r="K93" s="214" t="s">
        <v>22</v>
      </c>
      <c r="L93" s="215"/>
      <c r="M93" s="55">
        <v>0</v>
      </c>
      <c r="N93" s="55">
        <f>-INPUT!H24</f>
        <v>-0.2165</v>
      </c>
      <c r="O93" s="55">
        <f>-INPUT!H24</f>
        <v>-0.2165</v>
      </c>
      <c r="Q93" s="213"/>
      <c r="R93" s="214" t="s">
        <v>22</v>
      </c>
      <c r="S93" s="215"/>
      <c r="T93" s="55">
        <v>0</v>
      </c>
      <c r="U93" s="55">
        <f>-INPUT!H24</f>
        <v>-0.2165</v>
      </c>
      <c r="V93" s="55">
        <f>-INPUT!H24</f>
        <v>-0.2165</v>
      </c>
      <c r="X93" s="213"/>
      <c r="Y93" s="214" t="s">
        <v>22</v>
      </c>
      <c r="Z93" s="215"/>
      <c r="AA93" s="55">
        <v>0</v>
      </c>
      <c r="AB93" s="55">
        <f>-INPUT!H24</f>
        <v>-0.2165</v>
      </c>
      <c r="AC93" s="55">
        <f>-INPUT!H24</f>
        <v>-0.2165</v>
      </c>
      <c r="AE93" s="213"/>
      <c r="AF93" s="214" t="s">
        <v>22</v>
      </c>
      <c r="AG93" s="215"/>
      <c r="AH93" s="55">
        <v>0</v>
      </c>
      <c r="AI93" s="55">
        <f>-INPUT!H24</f>
        <v>-0.2165</v>
      </c>
      <c r="AJ93" s="55">
        <f>+INPUT!H24</f>
        <v>0.2165</v>
      </c>
      <c r="AL93" s="213"/>
      <c r="AM93" s="214" t="s">
        <v>22</v>
      </c>
      <c r="AN93" s="215"/>
      <c r="AO93" s="55">
        <v>0</v>
      </c>
      <c r="AP93" s="55">
        <f>-INPUT!H24</f>
        <v>-0.2165</v>
      </c>
      <c r="AQ93" s="55">
        <f>-INPUT!H24</f>
        <v>-0.2165</v>
      </c>
      <c r="AS93" s="213"/>
      <c r="AT93" s="214" t="s">
        <v>22</v>
      </c>
      <c r="AU93" s="215"/>
      <c r="AV93" s="55">
        <v>0</v>
      </c>
      <c r="AW93" s="55">
        <f>-INPUT!H24</f>
        <v>-0.2165</v>
      </c>
      <c r="AX93" s="55">
        <f>-INPUT!H24</f>
        <v>-0.2165</v>
      </c>
      <c r="AZ93" s="213"/>
      <c r="BA93" s="214" t="s">
        <v>22</v>
      </c>
      <c r="BB93" s="215"/>
      <c r="BC93" s="55">
        <v>0</v>
      </c>
      <c r="BD93" s="55">
        <v>0</v>
      </c>
      <c r="BE93" s="55">
        <v>0</v>
      </c>
      <c r="BG93" s="245"/>
      <c r="BH93" s="246"/>
      <c r="BI93" s="247"/>
      <c r="BJ93" s="51"/>
      <c r="BK93" s="51"/>
      <c r="BL93" s="51"/>
      <c r="BN93" s="245"/>
      <c r="BO93" s="246"/>
      <c r="BP93" s="247"/>
      <c r="BQ93" s="51"/>
      <c r="BR93" s="51"/>
      <c r="BS93" s="51"/>
    </row>
    <row r="94" spans="3:71" ht="13.15" customHeight="1" x14ac:dyDescent="0.2">
      <c r="C94" s="213" t="s">
        <v>25</v>
      </c>
      <c r="D94" s="214" t="s">
        <v>23</v>
      </c>
      <c r="E94" s="38" t="s">
        <v>27</v>
      </c>
      <c r="F94" s="55">
        <v>0</v>
      </c>
      <c r="G94" s="55">
        <v>0</v>
      </c>
      <c r="H94" s="55">
        <v>0</v>
      </c>
      <c r="J94" s="213" t="s">
        <v>25</v>
      </c>
      <c r="K94" s="214" t="s">
        <v>23</v>
      </c>
      <c r="L94" s="38" t="s">
        <v>27</v>
      </c>
      <c r="M94" s="55">
        <v>0</v>
      </c>
      <c r="N94" s="55">
        <v>0</v>
      </c>
      <c r="O94" s="55">
        <v>0</v>
      </c>
      <c r="Q94" s="213" t="s">
        <v>25</v>
      </c>
      <c r="R94" s="214" t="s">
        <v>23</v>
      </c>
      <c r="S94" s="38" t="s">
        <v>27</v>
      </c>
      <c r="T94" s="55">
        <v>0</v>
      </c>
      <c r="U94" s="55">
        <v>0</v>
      </c>
      <c r="V94" s="55">
        <v>0</v>
      </c>
      <c r="X94" s="213" t="s">
        <v>25</v>
      </c>
      <c r="Y94" s="214" t="s">
        <v>23</v>
      </c>
      <c r="Z94" s="38" t="s">
        <v>27</v>
      </c>
      <c r="AA94" s="55">
        <v>0</v>
      </c>
      <c r="AB94" s="55">
        <v>0</v>
      </c>
      <c r="AC94" s="55">
        <v>0</v>
      </c>
      <c r="AE94" s="213" t="s">
        <v>25</v>
      </c>
      <c r="AF94" s="214" t="s">
        <v>23</v>
      </c>
      <c r="AG94" s="38" t="s">
        <v>27</v>
      </c>
      <c r="AH94" s="55">
        <v>0</v>
      </c>
      <c r="AI94" s="55">
        <v>0</v>
      </c>
      <c r="AJ94" s="55">
        <v>0</v>
      </c>
      <c r="AL94" s="213" t="s">
        <v>25</v>
      </c>
      <c r="AM94" s="214" t="s">
        <v>23</v>
      </c>
      <c r="AN94" s="38" t="s">
        <v>27</v>
      </c>
      <c r="AO94" s="55">
        <v>0</v>
      </c>
      <c r="AP94" s="55">
        <v>0</v>
      </c>
      <c r="AQ94" s="55">
        <v>0</v>
      </c>
      <c r="AS94" s="213" t="s">
        <v>25</v>
      </c>
      <c r="AT94" s="214" t="s">
        <v>23</v>
      </c>
      <c r="AU94" s="38" t="s">
        <v>27</v>
      </c>
      <c r="AV94" s="55">
        <v>0</v>
      </c>
      <c r="AW94" s="55">
        <v>0</v>
      </c>
      <c r="AX94" s="55">
        <v>0</v>
      </c>
      <c r="AZ94" s="213" t="s">
        <v>25</v>
      </c>
      <c r="BA94" s="214" t="s">
        <v>23</v>
      </c>
      <c r="BB94" s="38" t="s">
        <v>27</v>
      </c>
      <c r="BC94" s="55">
        <v>0</v>
      </c>
      <c r="BD94" s="55">
        <v>0</v>
      </c>
      <c r="BE94" s="55">
        <v>0</v>
      </c>
      <c r="BG94" s="245"/>
      <c r="BH94" s="246"/>
      <c r="BI94" s="110"/>
      <c r="BJ94" s="51"/>
      <c r="BK94" s="51"/>
      <c r="BL94" s="51"/>
      <c r="BN94" s="245"/>
      <c r="BO94" s="246"/>
      <c r="BP94" s="110"/>
      <c r="BQ94" s="51"/>
      <c r="BR94" s="51"/>
      <c r="BS94" s="51"/>
    </row>
    <row r="95" spans="3:71" ht="26.45" customHeight="1" x14ac:dyDescent="0.2">
      <c r="C95" s="213"/>
      <c r="D95" s="215"/>
      <c r="E95" s="38" t="s">
        <v>28</v>
      </c>
      <c r="F95" s="55">
        <f>+INPUT!H23</f>
        <v>0.40789999999999998</v>
      </c>
      <c r="G95" s="55">
        <f>+INPUT!H23</f>
        <v>0.40789999999999998</v>
      </c>
      <c r="H95" s="55">
        <f>+INPUT!H23</f>
        <v>0.40789999999999998</v>
      </c>
      <c r="J95" s="213"/>
      <c r="K95" s="215"/>
      <c r="L95" s="38" t="s">
        <v>28</v>
      </c>
      <c r="M95" s="55">
        <f>+INPUT!H19</f>
        <v>0.39529999999999998</v>
      </c>
      <c r="N95" s="55">
        <f>+INPUT!H19</f>
        <v>0.39529999999999998</v>
      </c>
      <c r="O95" s="55">
        <f>+INPUT!H19</f>
        <v>0.39529999999999998</v>
      </c>
      <c r="Q95" s="213"/>
      <c r="R95" s="215"/>
      <c r="S95" s="38" t="s">
        <v>28</v>
      </c>
      <c r="T95" s="55">
        <f>+INPUT!H29</f>
        <v>0.31850000000000001</v>
      </c>
      <c r="U95" s="55">
        <f>+INPUT!H29</f>
        <v>0.31850000000000001</v>
      </c>
      <c r="V95" s="55">
        <f>+INPUT!H29</f>
        <v>0.31850000000000001</v>
      </c>
      <c r="X95" s="213"/>
      <c r="Y95" s="215"/>
      <c r="Z95" s="38" t="s">
        <v>28</v>
      </c>
      <c r="AA95" s="55">
        <f>+INPUT!H21</f>
        <v>0</v>
      </c>
      <c r="AB95" s="55">
        <f>+INPUT!H21</f>
        <v>0</v>
      </c>
      <c r="AC95" s="55">
        <f>+INPUT!H21</f>
        <v>0</v>
      </c>
      <c r="AE95" s="213"/>
      <c r="AF95" s="215"/>
      <c r="AG95" s="38" t="s">
        <v>28</v>
      </c>
      <c r="AH95" s="55">
        <f>+INPUT!H22</f>
        <v>0</v>
      </c>
      <c r="AI95" s="55">
        <f>+INPUT!H22</f>
        <v>0</v>
      </c>
      <c r="AJ95" s="55">
        <f>+INPUT!H22</f>
        <v>0</v>
      </c>
      <c r="AL95" s="213"/>
      <c r="AM95" s="215"/>
      <c r="AN95" s="38" t="s">
        <v>28</v>
      </c>
      <c r="AO95" s="55">
        <f>+INPUT!H20</f>
        <v>0</v>
      </c>
      <c r="AP95" s="55">
        <f>+INPUT!H20</f>
        <v>0</v>
      </c>
      <c r="AQ95" s="55">
        <f>+INPUT!H20</f>
        <v>0</v>
      </c>
      <c r="AS95" s="213"/>
      <c r="AT95" s="215"/>
      <c r="AU95" s="38" t="s">
        <v>28</v>
      </c>
      <c r="AV95" s="55">
        <f>+INPUT!H30</f>
        <v>0.49230000000000002</v>
      </c>
      <c r="AW95" s="55">
        <f>+INPUT!H30</f>
        <v>0.49230000000000002</v>
      </c>
      <c r="AX95" s="55">
        <f>+INPUT!H30</f>
        <v>0.49230000000000002</v>
      </c>
      <c r="AZ95" s="213"/>
      <c r="BA95" s="215"/>
      <c r="BB95" s="38" t="s">
        <v>28</v>
      </c>
      <c r="BC95" s="55">
        <v>0</v>
      </c>
      <c r="BD95" s="55">
        <v>0</v>
      </c>
      <c r="BE95" s="55">
        <v>0</v>
      </c>
      <c r="BG95" s="245"/>
      <c r="BH95" s="247"/>
      <c r="BI95" s="110"/>
      <c r="BJ95" s="51"/>
      <c r="BK95" s="51"/>
      <c r="BL95" s="51"/>
      <c r="BN95" s="245"/>
      <c r="BO95" s="247"/>
      <c r="BP95" s="110"/>
      <c r="BQ95" s="51"/>
      <c r="BR95" s="51"/>
      <c r="BS95" s="51"/>
    </row>
    <row r="96" spans="3:71" ht="13.9" customHeight="1" x14ac:dyDescent="0.2">
      <c r="C96" s="213"/>
      <c r="D96" s="214" t="s">
        <v>22</v>
      </c>
      <c r="E96" s="215"/>
      <c r="F96" s="55">
        <v>0</v>
      </c>
      <c r="G96" s="55">
        <v>0</v>
      </c>
      <c r="H96" s="55">
        <v>0</v>
      </c>
      <c r="J96" s="213"/>
      <c r="K96" s="214" t="s">
        <v>22</v>
      </c>
      <c r="L96" s="215"/>
      <c r="M96" s="55">
        <v>0</v>
      </c>
      <c r="N96" s="55">
        <v>0</v>
      </c>
      <c r="O96" s="55">
        <v>0</v>
      </c>
      <c r="Q96" s="213"/>
      <c r="R96" s="214" t="s">
        <v>22</v>
      </c>
      <c r="S96" s="215"/>
      <c r="T96" s="55">
        <v>0</v>
      </c>
      <c r="U96" s="55">
        <v>0</v>
      </c>
      <c r="V96" s="55">
        <v>0</v>
      </c>
      <c r="X96" s="213"/>
      <c r="Y96" s="214" t="s">
        <v>22</v>
      </c>
      <c r="Z96" s="215"/>
      <c r="AA96" s="55">
        <v>0</v>
      </c>
      <c r="AB96" s="55">
        <v>0</v>
      </c>
      <c r="AC96" s="55">
        <v>0</v>
      </c>
      <c r="AE96" s="213"/>
      <c r="AF96" s="214" t="s">
        <v>22</v>
      </c>
      <c r="AG96" s="215"/>
      <c r="AH96" s="55">
        <v>0</v>
      </c>
      <c r="AI96" s="55">
        <v>0</v>
      </c>
      <c r="AJ96" s="55">
        <v>0</v>
      </c>
      <c r="AL96" s="213"/>
      <c r="AM96" s="214" t="s">
        <v>22</v>
      </c>
      <c r="AN96" s="215"/>
      <c r="AO96" s="55">
        <v>0</v>
      </c>
      <c r="AP96" s="55">
        <v>0</v>
      </c>
      <c r="AQ96" s="55">
        <v>0</v>
      </c>
      <c r="AS96" s="213"/>
      <c r="AT96" s="214" t="s">
        <v>22</v>
      </c>
      <c r="AU96" s="215"/>
      <c r="AV96" s="55">
        <v>0</v>
      </c>
      <c r="AW96" s="55">
        <v>0</v>
      </c>
      <c r="AX96" s="55">
        <v>0</v>
      </c>
      <c r="AZ96" s="213"/>
      <c r="BA96" s="214" t="s">
        <v>22</v>
      </c>
      <c r="BB96" s="215"/>
      <c r="BC96" s="55">
        <v>0</v>
      </c>
      <c r="BD96" s="55">
        <v>0</v>
      </c>
      <c r="BE96" s="55">
        <v>0</v>
      </c>
      <c r="BG96" s="245"/>
      <c r="BH96" s="246"/>
      <c r="BI96" s="247"/>
      <c r="BJ96" s="51"/>
      <c r="BK96" s="51"/>
      <c r="BL96" s="51"/>
      <c r="BN96" s="245"/>
      <c r="BO96" s="246"/>
      <c r="BP96" s="247"/>
      <c r="BQ96" s="51"/>
      <c r="BR96" s="51"/>
      <c r="BS96" s="51"/>
    </row>
    <row r="97" spans="3:71" x14ac:dyDescent="0.2">
      <c r="BG97" s="105"/>
      <c r="BH97" s="105"/>
      <c r="BI97" s="105"/>
      <c r="BJ97" s="105"/>
      <c r="BK97" s="105"/>
      <c r="BL97" s="105"/>
      <c r="BN97" s="105"/>
      <c r="BO97" s="105"/>
      <c r="BP97" s="105"/>
      <c r="BQ97" s="105"/>
      <c r="BR97" s="105"/>
      <c r="BS97" s="105"/>
    </row>
    <row r="98" spans="3:71" x14ac:dyDescent="0.2">
      <c r="BG98" s="105"/>
      <c r="BH98" s="105"/>
      <c r="BI98" s="105"/>
      <c r="BJ98" s="105"/>
      <c r="BK98" s="105"/>
      <c r="BL98" s="105"/>
      <c r="BN98" s="105"/>
      <c r="BO98" s="105"/>
      <c r="BP98" s="105"/>
      <c r="BQ98" s="105"/>
      <c r="BR98" s="105"/>
      <c r="BS98" s="105"/>
    </row>
    <row r="99" spans="3:71" x14ac:dyDescent="0.2">
      <c r="C99" s="27" t="s">
        <v>54</v>
      </c>
      <c r="J99" s="27" t="s">
        <v>54</v>
      </c>
      <c r="Q99" s="27" t="s">
        <v>54</v>
      </c>
      <c r="X99" s="27" t="s">
        <v>54</v>
      </c>
      <c r="AE99" s="27" t="s">
        <v>54</v>
      </c>
      <c r="AL99" s="27" t="s">
        <v>54</v>
      </c>
      <c r="AS99" s="27" t="s">
        <v>54</v>
      </c>
      <c r="AZ99" s="27" t="s">
        <v>54</v>
      </c>
      <c r="BG99" s="107"/>
      <c r="BH99" s="105"/>
      <c r="BI99" s="105"/>
      <c r="BJ99" s="105"/>
      <c r="BK99" s="105"/>
      <c r="BL99" s="105"/>
      <c r="BN99" s="107"/>
      <c r="BO99" s="105"/>
      <c r="BP99" s="105"/>
      <c r="BQ99" s="105"/>
      <c r="BR99" s="105"/>
      <c r="BS99" s="105"/>
    </row>
    <row r="100" spans="3:71" x14ac:dyDescent="0.2">
      <c r="BG100" s="105"/>
      <c r="BH100" s="105"/>
      <c r="BI100" s="105"/>
      <c r="BJ100" s="105"/>
      <c r="BK100" s="105"/>
      <c r="BL100" s="105"/>
      <c r="BN100" s="105"/>
      <c r="BO100" s="105"/>
      <c r="BP100" s="105"/>
      <c r="BQ100" s="105"/>
      <c r="BR100" s="105"/>
      <c r="BS100" s="105"/>
    </row>
    <row r="101" spans="3:71" ht="17.45" customHeight="1" x14ac:dyDescent="0.25">
      <c r="C101" s="216" t="s">
        <v>26</v>
      </c>
      <c r="D101" s="218" t="s">
        <v>29</v>
      </c>
      <c r="E101" s="218"/>
      <c r="F101" s="219" t="s">
        <v>1</v>
      </c>
      <c r="G101" s="220"/>
      <c r="H101" s="221"/>
      <c r="J101" s="216" t="s">
        <v>26</v>
      </c>
      <c r="K101" s="218" t="s">
        <v>29</v>
      </c>
      <c r="L101" s="218"/>
      <c r="M101" s="219" t="s">
        <v>1</v>
      </c>
      <c r="N101" s="220"/>
      <c r="O101" s="221"/>
      <c r="Q101" s="216" t="s">
        <v>26</v>
      </c>
      <c r="R101" s="218" t="s">
        <v>29</v>
      </c>
      <c r="S101" s="218"/>
      <c r="T101" s="219" t="s">
        <v>1</v>
      </c>
      <c r="U101" s="220"/>
      <c r="V101" s="221"/>
      <c r="X101" s="216" t="s">
        <v>26</v>
      </c>
      <c r="Y101" s="218" t="s">
        <v>29</v>
      </c>
      <c r="Z101" s="218"/>
      <c r="AA101" s="219" t="s">
        <v>1</v>
      </c>
      <c r="AB101" s="220"/>
      <c r="AC101" s="221"/>
      <c r="AE101" s="216" t="s">
        <v>26</v>
      </c>
      <c r="AF101" s="218" t="s">
        <v>29</v>
      </c>
      <c r="AG101" s="218"/>
      <c r="AH101" s="219" t="s">
        <v>1</v>
      </c>
      <c r="AI101" s="220"/>
      <c r="AJ101" s="221"/>
      <c r="AL101" s="216" t="s">
        <v>26</v>
      </c>
      <c r="AM101" s="218" t="s">
        <v>29</v>
      </c>
      <c r="AN101" s="218"/>
      <c r="AO101" s="219" t="s">
        <v>1</v>
      </c>
      <c r="AP101" s="220"/>
      <c r="AQ101" s="221"/>
      <c r="AS101" s="216" t="s">
        <v>26</v>
      </c>
      <c r="AT101" s="218" t="s">
        <v>29</v>
      </c>
      <c r="AU101" s="218"/>
      <c r="AV101" s="219" t="s">
        <v>1</v>
      </c>
      <c r="AW101" s="220"/>
      <c r="AX101" s="221"/>
      <c r="AZ101" s="216" t="s">
        <v>26</v>
      </c>
      <c r="BA101" s="218" t="s">
        <v>29</v>
      </c>
      <c r="BB101" s="218"/>
      <c r="BC101" s="219" t="s">
        <v>1</v>
      </c>
      <c r="BD101" s="220"/>
      <c r="BE101" s="221"/>
      <c r="BG101" s="248"/>
      <c r="BH101" s="250"/>
      <c r="BI101" s="250"/>
      <c r="BJ101" s="250"/>
      <c r="BK101" s="250"/>
      <c r="BL101" s="250"/>
      <c r="BN101" s="248"/>
      <c r="BO101" s="250"/>
      <c r="BP101" s="250"/>
      <c r="BQ101" s="250"/>
      <c r="BR101" s="250"/>
      <c r="BS101" s="250"/>
    </row>
    <row r="102" spans="3:71" ht="15.6" customHeight="1" x14ac:dyDescent="0.2">
      <c r="C102" s="217"/>
      <c r="D102" s="222" t="s">
        <v>30</v>
      </c>
      <c r="E102" s="222" t="s">
        <v>31</v>
      </c>
      <c r="F102" s="223" t="s">
        <v>22</v>
      </c>
      <c r="G102" s="223"/>
      <c r="H102" s="224" t="s">
        <v>23</v>
      </c>
      <c r="J102" s="217"/>
      <c r="K102" s="222" t="s">
        <v>30</v>
      </c>
      <c r="L102" s="222" t="s">
        <v>31</v>
      </c>
      <c r="M102" s="223" t="s">
        <v>22</v>
      </c>
      <c r="N102" s="223"/>
      <c r="O102" s="224" t="s">
        <v>23</v>
      </c>
      <c r="Q102" s="217"/>
      <c r="R102" s="222" t="s">
        <v>30</v>
      </c>
      <c r="S102" s="222" t="s">
        <v>31</v>
      </c>
      <c r="T102" s="223" t="s">
        <v>22</v>
      </c>
      <c r="U102" s="223"/>
      <c r="V102" s="224" t="s">
        <v>23</v>
      </c>
      <c r="X102" s="217"/>
      <c r="Y102" s="222" t="s">
        <v>30</v>
      </c>
      <c r="Z102" s="222" t="s">
        <v>31</v>
      </c>
      <c r="AA102" s="223" t="s">
        <v>22</v>
      </c>
      <c r="AB102" s="223"/>
      <c r="AC102" s="224" t="s">
        <v>23</v>
      </c>
      <c r="AE102" s="217"/>
      <c r="AF102" s="222" t="s">
        <v>30</v>
      </c>
      <c r="AG102" s="222" t="s">
        <v>31</v>
      </c>
      <c r="AH102" s="223" t="s">
        <v>22</v>
      </c>
      <c r="AI102" s="223"/>
      <c r="AJ102" s="224" t="s">
        <v>23</v>
      </c>
      <c r="AL102" s="217"/>
      <c r="AM102" s="222" t="s">
        <v>30</v>
      </c>
      <c r="AN102" s="222" t="s">
        <v>31</v>
      </c>
      <c r="AO102" s="223" t="s">
        <v>22</v>
      </c>
      <c r="AP102" s="223"/>
      <c r="AQ102" s="224" t="s">
        <v>23</v>
      </c>
      <c r="AS102" s="217"/>
      <c r="AT102" s="222" t="s">
        <v>30</v>
      </c>
      <c r="AU102" s="222" t="s">
        <v>31</v>
      </c>
      <c r="AV102" s="223" t="s">
        <v>22</v>
      </c>
      <c r="AW102" s="223"/>
      <c r="AX102" s="224" t="s">
        <v>23</v>
      </c>
      <c r="AZ102" s="217"/>
      <c r="BA102" s="222" t="s">
        <v>30</v>
      </c>
      <c r="BB102" s="222" t="s">
        <v>31</v>
      </c>
      <c r="BC102" s="223" t="s">
        <v>22</v>
      </c>
      <c r="BD102" s="223"/>
      <c r="BE102" s="224" t="s">
        <v>23</v>
      </c>
      <c r="BG102" s="249"/>
      <c r="BH102" s="251"/>
      <c r="BI102" s="251"/>
      <c r="BJ102" s="252"/>
      <c r="BK102" s="252"/>
      <c r="BL102" s="253"/>
      <c r="BN102" s="249"/>
      <c r="BO102" s="251"/>
      <c r="BP102" s="251"/>
      <c r="BQ102" s="252"/>
      <c r="BR102" s="252"/>
      <c r="BS102" s="253"/>
    </row>
    <row r="103" spans="3:71" ht="25.9" customHeight="1" x14ac:dyDescent="0.2">
      <c r="C103" s="217"/>
      <c r="D103" s="222"/>
      <c r="E103" s="222"/>
      <c r="F103" s="36" t="s">
        <v>5</v>
      </c>
      <c r="G103" s="37" t="s">
        <v>6</v>
      </c>
      <c r="H103" s="223"/>
      <c r="J103" s="217"/>
      <c r="K103" s="222"/>
      <c r="L103" s="222"/>
      <c r="M103" s="36" t="s">
        <v>5</v>
      </c>
      <c r="N103" s="37" t="s">
        <v>6</v>
      </c>
      <c r="O103" s="223"/>
      <c r="Q103" s="217"/>
      <c r="R103" s="222"/>
      <c r="S103" s="222"/>
      <c r="T103" s="36" t="s">
        <v>5</v>
      </c>
      <c r="U103" s="37" t="s">
        <v>6</v>
      </c>
      <c r="V103" s="223"/>
      <c r="X103" s="217"/>
      <c r="Y103" s="222"/>
      <c r="Z103" s="222"/>
      <c r="AA103" s="36" t="s">
        <v>5</v>
      </c>
      <c r="AB103" s="37" t="s">
        <v>6</v>
      </c>
      <c r="AC103" s="223"/>
      <c r="AE103" s="217"/>
      <c r="AF103" s="222"/>
      <c r="AG103" s="222"/>
      <c r="AH103" s="36" t="s">
        <v>5</v>
      </c>
      <c r="AI103" s="37" t="s">
        <v>6</v>
      </c>
      <c r="AJ103" s="223"/>
      <c r="AL103" s="217"/>
      <c r="AM103" s="222"/>
      <c r="AN103" s="222"/>
      <c r="AO103" s="36" t="s">
        <v>5</v>
      </c>
      <c r="AP103" s="37" t="s">
        <v>6</v>
      </c>
      <c r="AQ103" s="223"/>
      <c r="AS103" s="217"/>
      <c r="AT103" s="222"/>
      <c r="AU103" s="222"/>
      <c r="AV103" s="36" t="s">
        <v>5</v>
      </c>
      <c r="AW103" s="37" t="s">
        <v>6</v>
      </c>
      <c r="AX103" s="223"/>
      <c r="AZ103" s="217"/>
      <c r="BA103" s="222"/>
      <c r="BB103" s="222"/>
      <c r="BC103" s="36" t="s">
        <v>5</v>
      </c>
      <c r="BD103" s="37" t="s">
        <v>6</v>
      </c>
      <c r="BE103" s="223"/>
      <c r="BG103" s="249"/>
      <c r="BH103" s="251"/>
      <c r="BI103" s="251"/>
      <c r="BJ103" s="108"/>
      <c r="BK103" s="109"/>
      <c r="BL103" s="252"/>
      <c r="BN103" s="249"/>
      <c r="BO103" s="251"/>
      <c r="BP103" s="251"/>
      <c r="BQ103" s="108"/>
      <c r="BR103" s="109"/>
      <c r="BS103" s="252"/>
    </row>
    <row r="104" spans="3:71" ht="13.9" customHeight="1" x14ac:dyDescent="0.2">
      <c r="C104" s="213" t="s">
        <v>24</v>
      </c>
      <c r="D104" s="214" t="s">
        <v>23</v>
      </c>
      <c r="E104" s="38" t="s">
        <v>27</v>
      </c>
      <c r="F104" s="55">
        <v>0</v>
      </c>
      <c r="G104" s="55">
        <v>0</v>
      </c>
      <c r="H104" s="55">
        <v>0</v>
      </c>
      <c r="J104" s="213" t="s">
        <v>24</v>
      </c>
      <c r="K104" s="214" t="s">
        <v>23</v>
      </c>
      <c r="L104" s="38" t="s">
        <v>27</v>
      </c>
      <c r="M104" s="55">
        <v>0</v>
      </c>
      <c r="N104" s="55">
        <v>0</v>
      </c>
      <c r="O104" s="55">
        <v>0</v>
      </c>
      <c r="Q104" s="213" t="s">
        <v>24</v>
      </c>
      <c r="R104" s="214" t="s">
        <v>23</v>
      </c>
      <c r="S104" s="38" t="s">
        <v>27</v>
      </c>
      <c r="T104" s="55">
        <v>0</v>
      </c>
      <c r="U104" s="55">
        <v>0</v>
      </c>
      <c r="V104" s="55">
        <v>0</v>
      </c>
      <c r="X104" s="213" t="s">
        <v>24</v>
      </c>
      <c r="Y104" s="214" t="s">
        <v>23</v>
      </c>
      <c r="Z104" s="38" t="s">
        <v>27</v>
      </c>
      <c r="AA104" s="55">
        <v>0</v>
      </c>
      <c r="AB104" s="55">
        <v>0</v>
      </c>
      <c r="AC104" s="55">
        <v>0</v>
      </c>
      <c r="AE104" s="213" t="s">
        <v>24</v>
      </c>
      <c r="AF104" s="214" t="s">
        <v>23</v>
      </c>
      <c r="AG104" s="38" t="s">
        <v>27</v>
      </c>
      <c r="AH104" s="55">
        <v>0</v>
      </c>
      <c r="AI104" s="55">
        <v>0</v>
      </c>
      <c r="AJ104" s="55">
        <v>0</v>
      </c>
      <c r="AL104" s="213" t="s">
        <v>24</v>
      </c>
      <c r="AM104" s="214" t="s">
        <v>23</v>
      </c>
      <c r="AN104" s="38" t="s">
        <v>27</v>
      </c>
      <c r="AO104" s="55">
        <v>0</v>
      </c>
      <c r="AP104" s="55">
        <v>0</v>
      </c>
      <c r="AQ104" s="55">
        <v>0</v>
      </c>
      <c r="AS104" s="213" t="s">
        <v>24</v>
      </c>
      <c r="AT104" s="214" t="s">
        <v>23</v>
      </c>
      <c r="AU104" s="38" t="s">
        <v>27</v>
      </c>
      <c r="AV104" s="55">
        <v>0</v>
      </c>
      <c r="AW104" s="55">
        <v>0</v>
      </c>
      <c r="AX104" s="55">
        <v>0</v>
      </c>
      <c r="AZ104" s="213" t="s">
        <v>24</v>
      </c>
      <c r="BA104" s="214" t="s">
        <v>23</v>
      </c>
      <c r="BB104" s="38" t="s">
        <v>27</v>
      </c>
      <c r="BC104" s="55">
        <v>0</v>
      </c>
      <c r="BD104" s="55">
        <v>0</v>
      </c>
      <c r="BE104" s="55">
        <v>0</v>
      </c>
      <c r="BG104" s="245"/>
      <c r="BH104" s="246"/>
      <c r="BI104" s="110"/>
      <c r="BJ104" s="51"/>
      <c r="BK104" s="51"/>
      <c r="BL104" s="51"/>
      <c r="BN104" s="245"/>
      <c r="BO104" s="246"/>
      <c r="BP104" s="110"/>
      <c r="BQ104" s="51"/>
      <c r="BR104" s="51"/>
      <c r="BS104" s="51"/>
    </row>
    <row r="105" spans="3:71" ht="26.45" customHeight="1" x14ac:dyDescent="0.2">
      <c r="C105" s="213"/>
      <c r="D105" s="215"/>
      <c r="E105" s="38" t="s">
        <v>28</v>
      </c>
      <c r="F105" s="55">
        <f>+INPUT!J23</f>
        <v>0.84940000000000004</v>
      </c>
      <c r="G105" s="55">
        <f>+F105</f>
        <v>0.84940000000000004</v>
      </c>
      <c r="H105" s="55">
        <v>0</v>
      </c>
      <c r="J105" s="213"/>
      <c r="K105" s="215"/>
      <c r="L105" s="38" t="s">
        <v>28</v>
      </c>
      <c r="M105" s="55">
        <f>+INPUT!J19</f>
        <v>0.96640000000000004</v>
      </c>
      <c r="N105" s="55">
        <f>+M105</f>
        <v>0.96640000000000004</v>
      </c>
      <c r="O105" s="55">
        <v>0</v>
      </c>
      <c r="Q105" s="213"/>
      <c r="R105" s="215"/>
      <c r="S105" s="38" t="s">
        <v>28</v>
      </c>
      <c r="T105" s="56">
        <f>+INPUT!J29</f>
        <v>0.85899999999999999</v>
      </c>
      <c r="U105" s="55">
        <f>+T105</f>
        <v>0.85899999999999999</v>
      </c>
      <c r="V105" s="55">
        <v>0</v>
      </c>
      <c r="X105" s="213"/>
      <c r="Y105" s="215"/>
      <c r="Z105" s="38" t="s">
        <v>28</v>
      </c>
      <c r="AA105" s="55">
        <f>+INPUT!J21</f>
        <v>0</v>
      </c>
      <c r="AB105" s="55">
        <f>+AA105</f>
        <v>0</v>
      </c>
      <c r="AC105" s="55">
        <v>0</v>
      </c>
      <c r="AE105" s="213"/>
      <c r="AF105" s="215"/>
      <c r="AG105" s="38" t="s">
        <v>28</v>
      </c>
      <c r="AH105" s="55">
        <f>+INPUT!J22</f>
        <v>0</v>
      </c>
      <c r="AI105" s="55">
        <f>+AH105</f>
        <v>0</v>
      </c>
      <c r="AJ105" s="55">
        <v>0</v>
      </c>
      <c r="AL105" s="213"/>
      <c r="AM105" s="215"/>
      <c r="AN105" s="38" t="s">
        <v>28</v>
      </c>
      <c r="AO105" s="55">
        <f>+INPUT!J20</f>
        <v>0</v>
      </c>
      <c r="AP105" s="55">
        <f>+AO105</f>
        <v>0</v>
      </c>
      <c r="AQ105" s="55">
        <v>0</v>
      </c>
      <c r="AS105" s="213"/>
      <c r="AT105" s="215"/>
      <c r="AU105" s="38" t="s">
        <v>28</v>
      </c>
      <c r="AV105" s="55">
        <f>+INPUT!J30</f>
        <v>1.1791</v>
      </c>
      <c r="AW105" s="55">
        <f>+AV105</f>
        <v>1.1791</v>
      </c>
      <c r="AX105" s="55">
        <v>0</v>
      </c>
      <c r="AZ105" s="213"/>
      <c r="BA105" s="215"/>
      <c r="BB105" s="38" t="s">
        <v>28</v>
      </c>
      <c r="BC105" s="55">
        <v>0</v>
      </c>
      <c r="BD105" s="55">
        <v>0</v>
      </c>
      <c r="BE105" s="55">
        <v>0</v>
      </c>
      <c r="BG105" s="245"/>
      <c r="BH105" s="247"/>
      <c r="BI105" s="110"/>
      <c r="BJ105" s="51"/>
      <c r="BK105" s="51"/>
      <c r="BL105" s="51"/>
      <c r="BN105" s="245"/>
      <c r="BO105" s="247"/>
      <c r="BP105" s="110"/>
      <c r="BQ105" s="51"/>
      <c r="BR105" s="51"/>
      <c r="BS105" s="51"/>
    </row>
    <row r="106" spans="3:71" ht="13.15" customHeight="1" x14ac:dyDescent="0.2">
      <c r="C106" s="213"/>
      <c r="D106" s="214" t="s">
        <v>22</v>
      </c>
      <c r="E106" s="215"/>
      <c r="F106" s="55">
        <v>0</v>
      </c>
      <c r="G106" s="55">
        <f>-INPUT!J24</f>
        <v>-0.67269999999999996</v>
      </c>
      <c r="H106" s="55">
        <f>-INPUT!J24</f>
        <v>-0.67269999999999996</v>
      </c>
      <c r="J106" s="213"/>
      <c r="K106" s="214" t="s">
        <v>22</v>
      </c>
      <c r="L106" s="215"/>
      <c r="M106" s="55">
        <v>0</v>
      </c>
      <c r="N106" s="55">
        <f>-INPUT!J24</f>
        <v>-0.67269999999999996</v>
      </c>
      <c r="O106" s="55">
        <f>-INPUT!J24</f>
        <v>-0.67269999999999996</v>
      </c>
      <c r="Q106" s="213"/>
      <c r="R106" s="214" t="s">
        <v>22</v>
      </c>
      <c r="S106" s="215"/>
      <c r="T106" s="55">
        <v>0</v>
      </c>
      <c r="U106" s="55">
        <f>-INPUT!J24</f>
        <v>-0.67269999999999996</v>
      </c>
      <c r="V106" s="55">
        <f>-INPUT!J24</f>
        <v>-0.67269999999999996</v>
      </c>
      <c r="X106" s="213"/>
      <c r="Y106" s="214" t="s">
        <v>22</v>
      </c>
      <c r="Z106" s="215"/>
      <c r="AA106" s="55">
        <v>0</v>
      </c>
      <c r="AB106" s="55">
        <f>-INPUT!J24</f>
        <v>-0.67269999999999996</v>
      </c>
      <c r="AC106" s="55">
        <f>-INPUT!J24</f>
        <v>-0.67269999999999996</v>
      </c>
      <c r="AE106" s="213"/>
      <c r="AF106" s="214" t="s">
        <v>22</v>
      </c>
      <c r="AG106" s="215"/>
      <c r="AH106" s="55">
        <v>0</v>
      </c>
      <c r="AI106" s="55">
        <f>-INPUT!J24</f>
        <v>-0.67269999999999996</v>
      </c>
      <c r="AJ106" s="55">
        <f>-INPUT!J24</f>
        <v>-0.67269999999999996</v>
      </c>
      <c r="AL106" s="213"/>
      <c r="AM106" s="214" t="s">
        <v>22</v>
      </c>
      <c r="AN106" s="215"/>
      <c r="AO106" s="55">
        <v>0</v>
      </c>
      <c r="AP106" s="55">
        <f>-INPUT!J24</f>
        <v>-0.67269999999999996</v>
      </c>
      <c r="AQ106" s="55">
        <f>-INPUT!J24</f>
        <v>-0.67269999999999996</v>
      </c>
      <c r="AS106" s="213"/>
      <c r="AT106" s="214" t="s">
        <v>22</v>
      </c>
      <c r="AU106" s="215"/>
      <c r="AV106" s="55">
        <v>0</v>
      </c>
      <c r="AW106" s="55">
        <f>-INPUT!J24</f>
        <v>-0.67269999999999996</v>
      </c>
      <c r="AX106" s="55">
        <f>-INPUT!J24</f>
        <v>-0.67269999999999996</v>
      </c>
      <c r="AZ106" s="213"/>
      <c r="BA106" s="214" t="s">
        <v>22</v>
      </c>
      <c r="BB106" s="215"/>
      <c r="BC106" s="55">
        <v>0</v>
      </c>
      <c r="BD106" s="55">
        <v>0</v>
      </c>
      <c r="BE106" s="55">
        <v>0</v>
      </c>
      <c r="BG106" s="245"/>
      <c r="BH106" s="246"/>
      <c r="BI106" s="247"/>
      <c r="BJ106" s="51"/>
      <c r="BK106" s="51"/>
      <c r="BL106" s="51"/>
      <c r="BN106" s="245"/>
      <c r="BO106" s="246"/>
      <c r="BP106" s="247"/>
      <c r="BQ106" s="51"/>
      <c r="BR106" s="51"/>
      <c r="BS106" s="51"/>
    </row>
    <row r="107" spans="3:71" ht="13.15" customHeight="1" x14ac:dyDescent="0.2">
      <c r="C107" s="213" t="s">
        <v>25</v>
      </c>
      <c r="D107" s="214" t="s">
        <v>23</v>
      </c>
      <c r="E107" s="38" t="s">
        <v>27</v>
      </c>
      <c r="F107" s="55">
        <v>0</v>
      </c>
      <c r="G107" s="55">
        <v>0</v>
      </c>
      <c r="H107" s="55">
        <v>0</v>
      </c>
      <c r="J107" s="213" t="s">
        <v>25</v>
      </c>
      <c r="K107" s="214" t="s">
        <v>23</v>
      </c>
      <c r="L107" s="38" t="s">
        <v>27</v>
      </c>
      <c r="M107" s="55">
        <v>0</v>
      </c>
      <c r="N107" s="55">
        <v>0</v>
      </c>
      <c r="O107" s="55">
        <v>0</v>
      </c>
      <c r="Q107" s="213" t="s">
        <v>25</v>
      </c>
      <c r="R107" s="214" t="s">
        <v>23</v>
      </c>
      <c r="S107" s="38" t="s">
        <v>27</v>
      </c>
      <c r="T107" s="55">
        <v>0</v>
      </c>
      <c r="U107" s="55">
        <v>0</v>
      </c>
      <c r="V107" s="55">
        <v>0</v>
      </c>
      <c r="X107" s="213" t="s">
        <v>25</v>
      </c>
      <c r="Y107" s="214" t="s">
        <v>23</v>
      </c>
      <c r="Z107" s="38" t="s">
        <v>27</v>
      </c>
      <c r="AA107" s="55">
        <v>0</v>
      </c>
      <c r="AB107" s="55">
        <v>0</v>
      </c>
      <c r="AC107" s="55">
        <v>0</v>
      </c>
      <c r="AE107" s="213" t="s">
        <v>25</v>
      </c>
      <c r="AF107" s="214" t="s">
        <v>23</v>
      </c>
      <c r="AG107" s="38" t="s">
        <v>27</v>
      </c>
      <c r="AH107" s="55">
        <v>0</v>
      </c>
      <c r="AI107" s="55">
        <v>0</v>
      </c>
      <c r="AJ107" s="55">
        <v>0</v>
      </c>
      <c r="AL107" s="213" t="s">
        <v>25</v>
      </c>
      <c r="AM107" s="214" t="s">
        <v>23</v>
      </c>
      <c r="AN107" s="38" t="s">
        <v>27</v>
      </c>
      <c r="AO107" s="55">
        <v>0</v>
      </c>
      <c r="AP107" s="55">
        <v>0</v>
      </c>
      <c r="AQ107" s="55">
        <v>0</v>
      </c>
      <c r="AS107" s="213" t="s">
        <v>25</v>
      </c>
      <c r="AT107" s="214" t="s">
        <v>23</v>
      </c>
      <c r="AU107" s="38" t="s">
        <v>27</v>
      </c>
      <c r="AV107" s="55">
        <v>0</v>
      </c>
      <c r="AW107" s="55">
        <v>0</v>
      </c>
      <c r="AX107" s="55">
        <v>0</v>
      </c>
      <c r="AZ107" s="213" t="s">
        <v>25</v>
      </c>
      <c r="BA107" s="214" t="s">
        <v>23</v>
      </c>
      <c r="BB107" s="38" t="s">
        <v>27</v>
      </c>
      <c r="BC107" s="55">
        <v>0</v>
      </c>
      <c r="BD107" s="55">
        <v>0</v>
      </c>
      <c r="BE107" s="55">
        <v>0</v>
      </c>
      <c r="BG107" s="245"/>
      <c r="BH107" s="246"/>
      <c r="BI107" s="110"/>
      <c r="BJ107" s="51"/>
      <c r="BK107" s="51"/>
      <c r="BL107" s="51"/>
      <c r="BN107" s="245"/>
      <c r="BO107" s="246"/>
      <c r="BP107" s="110"/>
      <c r="BQ107" s="51"/>
      <c r="BR107" s="51"/>
      <c r="BS107" s="51"/>
    </row>
    <row r="108" spans="3:71" ht="26.45" customHeight="1" x14ac:dyDescent="0.2">
      <c r="C108" s="213"/>
      <c r="D108" s="215"/>
      <c r="E108" s="38" t="s">
        <v>28</v>
      </c>
      <c r="F108" s="55">
        <f>+INPUT!J23</f>
        <v>0.84940000000000004</v>
      </c>
      <c r="G108" s="55">
        <f>+INPUT!J23</f>
        <v>0.84940000000000004</v>
      </c>
      <c r="H108" s="55">
        <f>+INPUT!J23</f>
        <v>0.84940000000000004</v>
      </c>
      <c r="J108" s="213"/>
      <c r="K108" s="215"/>
      <c r="L108" s="38" t="s">
        <v>28</v>
      </c>
      <c r="M108" s="55">
        <f>+INPUT!J19</f>
        <v>0.96640000000000004</v>
      </c>
      <c r="N108" s="55">
        <f>+INPUT!J19</f>
        <v>0.96640000000000004</v>
      </c>
      <c r="O108" s="55">
        <f>+INPUT!J19</f>
        <v>0.96640000000000004</v>
      </c>
      <c r="Q108" s="213"/>
      <c r="R108" s="215"/>
      <c r="S108" s="38" t="s">
        <v>28</v>
      </c>
      <c r="T108" s="56">
        <f>+INPUT!J29</f>
        <v>0.85899999999999999</v>
      </c>
      <c r="U108" s="56">
        <f>+INPUT!J29</f>
        <v>0.85899999999999999</v>
      </c>
      <c r="V108" s="56">
        <f>+INPUT!J29</f>
        <v>0.85899999999999999</v>
      </c>
      <c r="X108" s="213"/>
      <c r="Y108" s="215"/>
      <c r="Z108" s="38" t="s">
        <v>28</v>
      </c>
      <c r="AA108" s="55">
        <f>+INPUT!J21</f>
        <v>0</v>
      </c>
      <c r="AB108" s="55">
        <f>+INPUT!J21</f>
        <v>0</v>
      </c>
      <c r="AC108" s="55">
        <f>+INPUT!J21</f>
        <v>0</v>
      </c>
      <c r="AE108" s="213"/>
      <c r="AF108" s="215"/>
      <c r="AG108" s="38" t="s">
        <v>28</v>
      </c>
      <c r="AH108" s="55">
        <f>+INPUT!J22</f>
        <v>0</v>
      </c>
      <c r="AI108" s="55">
        <f>+INPUT!J22</f>
        <v>0</v>
      </c>
      <c r="AJ108" s="55">
        <f>+INPUT!J22</f>
        <v>0</v>
      </c>
      <c r="AL108" s="213"/>
      <c r="AM108" s="215"/>
      <c r="AN108" s="38" t="s">
        <v>28</v>
      </c>
      <c r="AO108" s="55">
        <f>+INPUT!J20</f>
        <v>0</v>
      </c>
      <c r="AP108" s="55">
        <f>+INPUT!J20</f>
        <v>0</v>
      </c>
      <c r="AQ108" s="55">
        <f>+INPUT!J20</f>
        <v>0</v>
      </c>
      <c r="AS108" s="213"/>
      <c r="AT108" s="215"/>
      <c r="AU108" s="38" t="s">
        <v>28</v>
      </c>
      <c r="AV108" s="55">
        <f>+INPUT!J30</f>
        <v>1.1791</v>
      </c>
      <c r="AW108" s="55">
        <f>+INPUT!J30</f>
        <v>1.1791</v>
      </c>
      <c r="AX108" s="55">
        <f>+INPUT!J30</f>
        <v>1.1791</v>
      </c>
      <c r="AZ108" s="213"/>
      <c r="BA108" s="215"/>
      <c r="BB108" s="38" t="s">
        <v>28</v>
      </c>
      <c r="BC108" s="55">
        <v>0</v>
      </c>
      <c r="BD108" s="55">
        <v>0</v>
      </c>
      <c r="BE108" s="55">
        <v>0</v>
      </c>
      <c r="BG108" s="245"/>
      <c r="BH108" s="247"/>
      <c r="BI108" s="110"/>
      <c r="BJ108" s="51"/>
      <c r="BK108" s="51"/>
      <c r="BL108" s="51"/>
      <c r="BN108" s="245"/>
      <c r="BO108" s="247"/>
      <c r="BP108" s="110"/>
      <c r="BQ108" s="51"/>
      <c r="BR108" s="51"/>
      <c r="BS108" s="51"/>
    </row>
    <row r="109" spans="3:71" ht="13.9" customHeight="1" x14ac:dyDescent="0.2">
      <c r="C109" s="213"/>
      <c r="D109" s="214" t="s">
        <v>22</v>
      </c>
      <c r="E109" s="215"/>
      <c r="F109" s="55">
        <v>0</v>
      </c>
      <c r="G109" s="55">
        <v>0</v>
      </c>
      <c r="H109" s="55">
        <v>0</v>
      </c>
      <c r="J109" s="213"/>
      <c r="K109" s="214" t="s">
        <v>22</v>
      </c>
      <c r="L109" s="215"/>
      <c r="M109" s="55">
        <v>0</v>
      </c>
      <c r="N109" s="55">
        <v>0</v>
      </c>
      <c r="O109" s="55">
        <v>0</v>
      </c>
      <c r="Q109" s="213"/>
      <c r="R109" s="214" t="s">
        <v>22</v>
      </c>
      <c r="S109" s="215"/>
      <c r="T109" s="55">
        <v>0</v>
      </c>
      <c r="U109" s="55">
        <v>0</v>
      </c>
      <c r="V109" s="55">
        <v>0</v>
      </c>
      <c r="X109" s="213"/>
      <c r="Y109" s="214" t="s">
        <v>22</v>
      </c>
      <c r="Z109" s="215"/>
      <c r="AA109" s="55">
        <v>0</v>
      </c>
      <c r="AB109" s="55">
        <v>0</v>
      </c>
      <c r="AC109" s="55">
        <v>0</v>
      </c>
      <c r="AE109" s="213"/>
      <c r="AF109" s="214" t="s">
        <v>22</v>
      </c>
      <c r="AG109" s="215"/>
      <c r="AH109" s="55">
        <v>0</v>
      </c>
      <c r="AI109" s="55">
        <v>0</v>
      </c>
      <c r="AJ109" s="55">
        <v>0</v>
      </c>
      <c r="AL109" s="213"/>
      <c r="AM109" s="214" t="s">
        <v>22</v>
      </c>
      <c r="AN109" s="215"/>
      <c r="AO109" s="55">
        <v>0</v>
      </c>
      <c r="AP109" s="55">
        <v>0</v>
      </c>
      <c r="AQ109" s="55">
        <v>0</v>
      </c>
      <c r="AS109" s="213"/>
      <c r="AT109" s="214" t="s">
        <v>22</v>
      </c>
      <c r="AU109" s="215"/>
      <c r="AV109" s="55">
        <v>0</v>
      </c>
      <c r="AW109" s="55">
        <v>0</v>
      </c>
      <c r="AX109" s="55">
        <v>0</v>
      </c>
      <c r="AZ109" s="213"/>
      <c r="BA109" s="214" t="s">
        <v>22</v>
      </c>
      <c r="BB109" s="215"/>
      <c r="BC109" s="55">
        <v>0</v>
      </c>
      <c r="BD109" s="55">
        <v>0</v>
      </c>
      <c r="BE109" s="55">
        <v>0</v>
      </c>
      <c r="BG109" s="245"/>
      <c r="BH109" s="246"/>
      <c r="BI109" s="247"/>
      <c r="BJ109" s="51"/>
      <c r="BK109" s="51"/>
      <c r="BL109" s="51"/>
      <c r="BN109" s="245"/>
      <c r="BO109" s="246"/>
      <c r="BP109" s="247"/>
      <c r="BQ109" s="51"/>
      <c r="BR109" s="51"/>
      <c r="BS109" s="51"/>
    </row>
    <row r="110" spans="3:71" x14ac:dyDescent="0.2">
      <c r="BG110" s="105"/>
      <c r="BH110" s="105"/>
      <c r="BI110" s="105"/>
      <c r="BJ110" s="105"/>
      <c r="BK110" s="105"/>
      <c r="BL110" s="105"/>
      <c r="BN110" s="105"/>
      <c r="BO110" s="105"/>
      <c r="BP110" s="105"/>
      <c r="BQ110" s="105"/>
      <c r="BR110" s="105"/>
      <c r="BS110" s="105"/>
    </row>
    <row r="111" spans="3:71" x14ac:dyDescent="0.2">
      <c r="C111" s="27" t="s">
        <v>55</v>
      </c>
      <c r="J111" s="27" t="s">
        <v>55</v>
      </c>
      <c r="Q111" s="27" t="s">
        <v>55</v>
      </c>
      <c r="X111" s="27" t="s">
        <v>55</v>
      </c>
      <c r="AE111" s="27" t="s">
        <v>55</v>
      </c>
      <c r="AL111" s="27" t="s">
        <v>55</v>
      </c>
      <c r="AS111" s="27" t="s">
        <v>55</v>
      </c>
      <c r="AZ111" s="27" t="s">
        <v>55</v>
      </c>
      <c r="BG111" s="107"/>
      <c r="BH111" s="105"/>
      <c r="BI111" s="105"/>
      <c r="BJ111" s="105"/>
      <c r="BK111" s="105"/>
      <c r="BL111" s="105"/>
      <c r="BN111" s="107"/>
      <c r="BO111" s="105"/>
      <c r="BP111" s="105"/>
      <c r="BQ111" s="105"/>
      <c r="BR111" s="105"/>
      <c r="BS111" s="105"/>
    </row>
    <row r="112" spans="3:71" x14ac:dyDescent="0.2">
      <c r="BG112" s="105"/>
      <c r="BH112" s="105"/>
      <c r="BI112" s="105"/>
      <c r="BJ112" s="105"/>
      <c r="BK112" s="105"/>
      <c r="BL112" s="105"/>
      <c r="BN112" s="105"/>
      <c r="BO112" s="105"/>
      <c r="BP112" s="105"/>
      <c r="BQ112" s="105"/>
      <c r="BR112" s="105"/>
      <c r="BS112" s="105"/>
    </row>
    <row r="113" spans="3:71" ht="17.45" customHeight="1" x14ac:dyDescent="0.25">
      <c r="C113" s="216" t="s">
        <v>26</v>
      </c>
      <c r="D113" s="218" t="s">
        <v>29</v>
      </c>
      <c r="E113" s="218"/>
      <c r="F113" s="219" t="s">
        <v>1</v>
      </c>
      <c r="G113" s="220"/>
      <c r="H113" s="221"/>
      <c r="J113" s="216" t="s">
        <v>26</v>
      </c>
      <c r="K113" s="218" t="s">
        <v>29</v>
      </c>
      <c r="L113" s="218"/>
      <c r="M113" s="219" t="s">
        <v>1</v>
      </c>
      <c r="N113" s="220"/>
      <c r="O113" s="221"/>
      <c r="Q113" s="216" t="s">
        <v>26</v>
      </c>
      <c r="R113" s="218" t="s">
        <v>29</v>
      </c>
      <c r="S113" s="218"/>
      <c r="T113" s="219" t="s">
        <v>1</v>
      </c>
      <c r="U113" s="220"/>
      <c r="V113" s="221"/>
      <c r="X113" s="216" t="s">
        <v>26</v>
      </c>
      <c r="Y113" s="218" t="s">
        <v>29</v>
      </c>
      <c r="Z113" s="218"/>
      <c r="AA113" s="219" t="s">
        <v>1</v>
      </c>
      <c r="AB113" s="220"/>
      <c r="AC113" s="221"/>
      <c r="AE113" s="216" t="s">
        <v>26</v>
      </c>
      <c r="AF113" s="218" t="s">
        <v>29</v>
      </c>
      <c r="AG113" s="218"/>
      <c r="AH113" s="219" t="s">
        <v>1</v>
      </c>
      <c r="AI113" s="220"/>
      <c r="AJ113" s="221"/>
      <c r="AL113" s="216" t="s">
        <v>26</v>
      </c>
      <c r="AM113" s="218" t="s">
        <v>29</v>
      </c>
      <c r="AN113" s="218"/>
      <c r="AO113" s="219" t="s">
        <v>1</v>
      </c>
      <c r="AP113" s="220"/>
      <c r="AQ113" s="221"/>
      <c r="AS113" s="216" t="s">
        <v>26</v>
      </c>
      <c r="AT113" s="218" t="s">
        <v>29</v>
      </c>
      <c r="AU113" s="218"/>
      <c r="AV113" s="219" t="s">
        <v>1</v>
      </c>
      <c r="AW113" s="220"/>
      <c r="AX113" s="221"/>
      <c r="AZ113" s="216" t="s">
        <v>26</v>
      </c>
      <c r="BA113" s="218" t="s">
        <v>29</v>
      </c>
      <c r="BB113" s="218"/>
      <c r="BC113" s="219" t="s">
        <v>1</v>
      </c>
      <c r="BD113" s="220"/>
      <c r="BE113" s="221"/>
      <c r="BG113" s="248"/>
      <c r="BH113" s="250"/>
      <c r="BI113" s="250"/>
      <c r="BJ113" s="250"/>
      <c r="BK113" s="250"/>
      <c r="BL113" s="250"/>
      <c r="BN113" s="248"/>
      <c r="BO113" s="250"/>
      <c r="BP113" s="250"/>
      <c r="BQ113" s="250"/>
      <c r="BR113" s="250"/>
      <c r="BS113" s="250"/>
    </row>
    <row r="114" spans="3:71" ht="15.6" customHeight="1" x14ac:dyDescent="0.2">
      <c r="C114" s="217"/>
      <c r="D114" s="222" t="s">
        <v>30</v>
      </c>
      <c r="E114" s="222" t="s">
        <v>31</v>
      </c>
      <c r="F114" s="223" t="s">
        <v>22</v>
      </c>
      <c r="G114" s="223"/>
      <c r="H114" s="224" t="s">
        <v>23</v>
      </c>
      <c r="J114" s="217"/>
      <c r="K114" s="222" t="s">
        <v>30</v>
      </c>
      <c r="L114" s="222" t="s">
        <v>31</v>
      </c>
      <c r="M114" s="223" t="s">
        <v>22</v>
      </c>
      <c r="N114" s="223"/>
      <c r="O114" s="224" t="s">
        <v>23</v>
      </c>
      <c r="Q114" s="217"/>
      <c r="R114" s="222" t="s">
        <v>30</v>
      </c>
      <c r="S114" s="222" t="s">
        <v>31</v>
      </c>
      <c r="T114" s="223" t="s">
        <v>22</v>
      </c>
      <c r="U114" s="223"/>
      <c r="V114" s="224" t="s">
        <v>23</v>
      </c>
      <c r="X114" s="217"/>
      <c r="Y114" s="222" t="s">
        <v>30</v>
      </c>
      <c r="Z114" s="222" t="s">
        <v>31</v>
      </c>
      <c r="AA114" s="223" t="s">
        <v>22</v>
      </c>
      <c r="AB114" s="223"/>
      <c r="AC114" s="224" t="s">
        <v>23</v>
      </c>
      <c r="AE114" s="217"/>
      <c r="AF114" s="222" t="s">
        <v>30</v>
      </c>
      <c r="AG114" s="222" t="s">
        <v>31</v>
      </c>
      <c r="AH114" s="223" t="s">
        <v>22</v>
      </c>
      <c r="AI114" s="223"/>
      <c r="AJ114" s="224" t="s">
        <v>23</v>
      </c>
      <c r="AL114" s="217"/>
      <c r="AM114" s="222" t="s">
        <v>30</v>
      </c>
      <c r="AN114" s="222" t="s">
        <v>31</v>
      </c>
      <c r="AO114" s="223" t="s">
        <v>22</v>
      </c>
      <c r="AP114" s="223"/>
      <c r="AQ114" s="224" t="s">
        <v>23</v>
      </c>
      <c r="AS114" s="217"/>
      <c r="AT114" s="222" t="s">
        <v>30</v>
      </c>
      <c r="AU114" s="222" t="s">
        <v>31</v>
      </c>
      <c r="AV114" s="223" t="s">
        <v>22</v>
      </c>
      <c r="AW114" s="223"/>
      <c r="AX114" s="224" t="s">
        <v>23</v>
      </c>
      <c r="AZ114" s="217"/>
      <c r="BA114" s="222" t="s">
        <v>30</v>
      </c>
      <c r="BB114" s="222" t="s">
        <v>31</v>
      </c>
      <c r="BC114" s="223" t="s">
        <v>22</v>
      </c>
      <c r="BD114" s="223"/>
      <c r="BE114" s="224" t="s">
        <v>23</v>
      </c>
      <c r="BG114" s="249"/>
      <c r="BH114" s="251"/>
      <c r="BI114" s="251"/>
      <c r="BJ114" s="252"/>
      <c r="BK114" s="252"/>
      <c r="BL114" s="253"/>
      <c r="BN114" s="249"/>
      <c r="BO114" s="251"/>
      <c r="BP114" s="251"/>
      <c r="BQ114" s="252"/>
      <c r="BR114" s="252"/>
      <c r="BS114" s="253"/>
    </row>
    <row r="115" spans="3:71" ht="25.9" customHeight="1" x14ac:dyDescent="0.2">
      <c r="C115" s="217"/>
      <c r="D115" s="222"/>
      <c r="E115" s="222"/>
      <c r="F115" s="36" t="s">
        <v>5</v>
      </c>
      <c r="G115" s="37" t="s">
        <v>6</v>
      </c>
      <c r="H115" s="223"/>
      <c r="J115" s="217"/>
      <c r="K115" s="222"/>
      <c r="L115" s="222"/>
      <c r="M115" s="36" t="s">
        <v>5</v>
      </c>
      <c r="N115" s="37" t="s">
        <v>6</v>
      </c>
      <c r="O115" s="223"/>
      <c r="Q115" s="217"/>
      <c r="R115" s="222"/>
      <c r="S115" s="222"/>
      <c r="T115" s="36" t="s">
        <v>5</v>
      </c>
      <c r="U115" s="37" t="s">
        <v>6</v>
      </c>
      <c r="V115" s="223"/>
      <c r="X115" s="217"/>
      <c r="Y115" s="222"/>
      <c r="Z115" s="222"/>
      <c r="AA115" s="36" t="s">
        <v>5</v>
      </c>
      <c r="AB115" s="37" t="s">
        <v>6</v>
      </c>
      <c r="AC115" s="223"/>
      <c r="AE115" s="217"/>
      <c r="AF115" s="222"/>
      <c r="AG115" s="222"/>
      <c r="AH115" s="36" t="s">
        <v>5</v>
      </c>
      <c r="AI115" s="37" t="s">
        <v>6</v>
      </c>
      <c r="AJ115" s="223"/>
      <c r="AL115" s="217"/>
      <c r="AM115" s="222"/>
      <c r="AN115" s="222"/>
      <c r="AO115" s="36" t="s">
        <v>5</v>
      </c>
      <c r="AP115" s="37" t="s">
        <v>6</v>
      </c>
      <c r="AQ115" s="223"/>
      <c r="AS115" s="217"/>
      <c r="AT115" s="222"/>
      <c r="AU115" s="222"/>
      <c r="AV115" s="36" t="s">
        <v>5</v>
      </c>
      <c r="AW115" s="37" t="s">
        <v>6</v>
      </c>
      <c r="AX115" s="223"/>
      <c r="AZ115" s="217"/>
      <c r="BA115" s="222"/>
      <c r="BB115" s="222"/>
      <c r="BC115" s="36" t="s">
        <v>5</v>
      </c>
      <c r="BD115" s="37" t="s">
        <v>6</v>
      </c>
      <c r="BE115" s="223"/>
      <c r="BG115" s="249"/>
      <c r="BH115" s="251"/>
      <c r="BI115" s="251"/>
      <c r="BJ115" s="108"/>
      <c r="BK115" s="109"/>
      <c r="BL115" s="252"/>
      <c r="BN115" s="249"/>
      <c r="BO115" s="251"/>
      <c r="BP115" s="251"/>
      <c r="BQ115" s="108"/>
      <c r="BR115" s="109"/>
      <c r="BS115" s="252"/>
    </row>
    <row r="116" spans="3:71" ht="13.9" customHeight="1" x14ac:dyDescent="0.2">
      <c r="C116" s="213" t="s">
        <v>24</v>
      </c>
      <c r="D116" s="214" t="s">
        <v>23</v>
      </c>
      <c r="E116" s="38" t="s">
        <v>27</v>
      </c>
      <c r="F116" s="55">
        <v>0</v>
      </c>
      <c r="G116" s="55">
        <v>0</v>
      </c>
      <c r="H116" s="55">
        <v>0</v>
      </c>
      <c r="J116" s="213" t="s">
        <v>24</v>
      </c>
      <c r="K116" s="214" t="s">
        <v>23</v>
      </c>
      <c r="L116" s="38" t="s">
        <v>27</v>
      </c>
      <c r="M116" s="55">
        <v>0</v>
      </c>
      <c r="N116" s="55">
        <v>0</v>
      </c>
      <c r="O116" s="55">
        <v>0</v>
      </c>
      <c r="Q116" s="213" t="s">
        <v>24</v>
      </c>
      <c r="R116" s="214" t="s">
        <v>23</v>
      </c>
      <c r="S116" s="38" t="s">
        <v>27</v>
      </c>
      <c r="T116" s="55">
        <v>0</v>
      </c>
      <c r="U116" s="55">
        <v>0</v>
      </c>
      <c r="V116" s="55">
        <v>0</v>
      </c>
      <c r="X116" s="213" t="s">
        <v>24</v>
      </c>
      <c r="Y116" s="214" t="s">
        <v>23</v>
      </c>
      <c r="Z116" s="38" t="s">
        <v>27</v>
      </c>
      <c r="AA116" s="55">
        <v>0</v>
      </c>
      <c r="AB116" s="55">
        <v>0</v>
      </c>
      <c r="AC116" s="55">
        <v>0</v>
      </c>
      <c r="AE116" s="213" t="s">
        <v>24</v>
      </c>
      <c r="AF116" s="214" t="s">
        <v>23</v>
      </c>
      <c r="AG116" s="38" t="s">
        <v>27</v>
      </c>
      <c r="AH116" s="55">
        <v>0</v>
      </c>
      <c r="AI116" s="55">
        <v>0</v>
      </c>
      <c r="AJ116" s="55">
        <v>0</v>
      </c>
      <c r="AL116" s="213" t="s">
        <v>24</v>
      </c>
      <c r="AM116" s="214" t="s">
        <v>23</v>
      </c>
      <c r="AN116" s="38" t="s">
        <v>27</v>
      </c>
      <c r="AO116" s="55">
        <v>0</v>
      </c>
      <c r="AP116" s="55">
        <v>0</v>
      </c>
      <c r="AQ116" s="55">
        <v>0</v>
      </c>
      <c r="AS116" s="213" t="s">
        <v>24</v>
      </c>
      <c r="AT116" s="214" t="s">
        <v>23</v>
      </c>
      <c r="AU116" s="38" t="s">
        <v>27</v>
      </c>
      <c r="AV116" s="55">
        <v>0</v>
      </c>
      <c r="AW116" s="55">
        <v>0</v>
      </c>
      <c r="AX116" s="55">
        <v>0</v>
      </c>
      <c r="AZ116" s="213" t="s">
        <v>24</v>
      </c>
      <c r="BA116" s="214" t="s">
        <v>23</v>
      </c>
      <c r="BB116" s="38" t="s">
        <v>27</v>
      </c>
      <c r="BC116" s="55">
        <v>0</v>
      </c>
      <c r="BD116" s="55">
        <v>0</v>
      </c>
      <c r="BE116" s="55">
        <v>0</v>
      </c>
      <c r="BG116" s="245"/>
      <c r="BH116" s="246"/>
      <c r="BI116" s="110"/>
      <c r="BJ116" s="51"/>
      <c r="BK116" s="51"/>
      <c r="BL116" s="51"/>
      <c r="BN116" s="245"/>
      <c r="BO116" s="246"/>
      <c r="BP116" s="110"/>
      <c r="BQ116" s="51"/>
      <c r="BR116" s="51"/>
      <c r="BS116" s="51"/>
    </row>
    <row r="117" spans="3:71" ht="26.45" customHeight="1" x14ac:dyDescent="0.2">
      <c r="C117" s="213"/>
      <c r="D117" s="215"/>
      <c r="E117" s="38" t="s">
        <v>28</v>
      </c>
      <c r="F117" s="55">
        <f>+INPUT!I23</f>
        <v>15.139200000000001</v>
      </c>
      <c r="G117" s="55">
        <f>+F117</f>
        <v>15.139200000000001</v>
      </c>
      <c r="H117" s="55">
        <v>0</v>
      </c>
      <c r="J117" s="213"/>
      <c r="K117" s="215"/>
      <c r="L117" s="38" t="s">
        <v>28</v>
      </c>
      <c r="M117" s="55">
        <f>+INPUT!I19</f>
        <v>10.5463</v>
      </c>
      <c r="N117" s="55">
        <f>+M117</f>
        <v>10.5463</v>
      </c>
      <c r="O117" s="55">
        <v>0</v>
      </c>
      <c r="Q117" s="213"/>
      <c r="R117" s="215"/>
      <c r="S117" s="38" t="s">
        <v>28</v>
      </c>
      <c r="T117" s="55">
        <f>+INPUT!I29</f>
        <v>6.2473999999999998</v>
      </c>
      <c r="U117" s="55">
        <f>+T117</f>
        <v>6.2473999999999998</v>
      </c>
      <c r="V117" s="55">
        <v>0</v>
      </c>
      <c r="X117" s="213"/>
      <c r="Y117" s="215"/>
      <c r="Z117" s="38" t="s">
        <v>28</v>
      </c>
      <c r="AA117" s="55">
        <f>+INPUT!I21</f>
        <v>0</v>
      </c>
      <c r="AB117" s="55">
        <f>+AA117</f>
        <v>0</v>
      </c>
      <c r="AC117" s="55">
        <v>0</v>
      </c>
      <c r="AE117" s="213"/>
      <c r="AF117" s="215"/>
      <c r="AG117" s="38" t="s">
        <v>28</v>
      </c>
      <c r="AH117" s="55">
        <f>+INPUT!I22</f>
        <v>0</v>
      </c>
      <c r="AI117" s="55">
        <f>+AH117</f>
        <v>0</v>
      </c>
      <c r="AJ117" s="55">
        <v>0</v>
      </c>
      <c r="AL117" s="213"/>
      <c r="AM117" s="215"/>
      <c r="AN117" s="38" t="s">
        <v>28</v>
      </c>
      <c r="AO117" s="55">
        <f>+INPUT!I20</f>
        <v>0</v>
      </c>
      <c r="AP117" s="55">
        <f>+AO117</f>
        <v>0</v>
      </c>
      <c r="AQ117" s="55">
        <v>0</v>
      </c>
      <c r="AS117" s="213"/>
      <c r="AT117" s="215"/>
      <c r="AU117" s="38" t="s">
        <v>28</v>
      </c>
      <c r="AV117" s="55">
        <f>+INPUT!I30</f>
        <v>11.625500000000001</v>
      </c>
      <c r="AW117" s="55">
        <f>+AV117</f>
        <v>11.625500000000001</v>
      </c>
      <c r="AX117" s="55">
        <v>0</v>
      </c>
      <c r="AZ117" s="213"/>
      <c r="BA117" s="215"/>
      <c r="BB117" s="38" t="s">
        <v>28</v>
      </c>
      <c r="BC117" s="55">
        <v>0</v>
      </c>
      <c r="BD117" s="55">
        <v>0</v>
      </c>
      <c r="BE117" s="55">
        <v>0</v>
      </c>
      <c r="BG117" s="245"/>
      <c r="BH117" s="247"/>
      <c r="BI117" s="110"/>
      <c r="BJ117" s="51"/>
      <c r="BK117" s="51"/>
      <c r="BL117" s="51"/>
      <c r="BN117" s="245"/>
      <c r="BO117" s="247"/>
      <c r="BP117" s="110"/>
      <c r="BQ117" s="51"/>
      <c r="BR117" s="51"/>
      <c r="BS117" s="51"/>
    </row>
    <row r="118" spans="3:71" ht="13.15" customHeight="1" x14ac:dyDescent="0.2">
      <c r="C118" s="213"/>
      <c r="D118" s="214" t="s">
        <v>22</v>
      </c>
      <c r="E118" s="215"/>
      <c r="F118" s="55">
        <v>0</v>
      </c>
      <c r="G118" s="55">
        <f>-INPUT!I24</f>
        <v>-6.6058000000000003</v>
      </c>
      <c r="H118" s="55">
        <f>-INPUT!I24</f>
        <v>-6.6058000000000003</v>
      </c>
      <c r="J118" s="213"/>
      <c r="K118" s="214" t="s">
        <v>22</v>
      </c>
      <c r="L118" s="215"/>
      <c r="M118" s="55">
        <v>0</v>
      </c>
      <c r="N118" s="55">
        <f>-INPUT!I24</f>
        <v>-6.6058000000000003</v>
      </c>
      <c r="O118" s="55">
        <f>-INPUT!I24</f>
        <v>-6.6058000000000003</v>
      </c>
      <c r="Q118" s="213"/>
      <c r="R118" s="214" t="s">
        <v>22</v>
      </c>
      <c r="S118" s="215"/>
      <c r="T118" s="55">
        <v>0</v>
      </c>
      <c r="U118" s="55">
        <f>-INPUT!I24</f>
        <v>-6.6058000000000003</v>
      </c>
      <c r="V118" s="55">
        <f>-INPUT!I24</f>
        <v>-6.6058000000000003</v>
      </c>
      <c r="X118" s="213"/>
      <c r="Y118" s="214" t="s">
        <v>22</v>
      </c>
      <c r="Z118" s="215"/>
      <c r="AA118" s="55">
        <v>0</v>
      </c>
      <c r="AB118" s="55">
        <f>-INPUT!I24</f>
        <v>-6.6058000000000003</v>
      </c>
      <c r="AC118" s="55">
        <f>-INPUT!I24</f>
        <v>-6.6058000000000003</v>
      </c>
      <c r="AE118" s="213"/>
      <c r="AF118" s="214" t="s">
        <v>22</v>
      </c>
      <c r="AG118" s="215"/>
      <c r="AH118" s="55">
        <v>0</v>
      </c>
      <c r="AI118" s="55">
        <f>-INPUT!G24</f>
        <v>-1.0815999999999999</v>
      </c>
      <c r="AJ118" s="55">
        <f>-INPUT!G24</f>
        <v>-1.0815999999999999</v>
      </c>
      <c r="AL118" s="213"/>
      <c r="AM118" s="214" t="s">
        <v>22</v>
      </c>
      <c r="AN118" s="215"/>
      <c r="AO118" s="55">
        <v>0</v>
      </c>
      <c r="AP118" s="55">
        <f>-INPUT!I24</f>
        <v>-6.6058000000000003</v>
      </c>
      <c r="AQ118" s="55">
        <f>-INPUT!I24</f>
        <v>-6.6058000000000003</v>
      </c>
      <c r="AS118" s="213"/>
      <c r="AT118" s="214" t="s">
        <v>22</v>
      </c>
      <c r="AU118" s="215"/>
      <c r="AV118" s="55">
        <v>0</v>
      </c>
      <c r="AW118" s="55">
        <f>-INPUT!I24</f>
        <v>-6.6058000000000003</v>
      </c>
      <c r="AX118" s="55">
        <f>-INPUT!I24</f>
        <v>-6.6058000000000003</v>
      </c>
      <c r="AZ118" s="213"/>
      <c r="BA118" s="214" t="s">
        <v>22</v>
      </c>
      <c r="BB118" s="215"/>
      <c r="BC118" s="55">
        <v>0</v>
      </c>
      <c r="BD118" s="55">
        <v>0</v>
      </c>
      <c r="BE118" s="55">
        <v>0</v>
      </c>
      <c r="BG118" s="245"/>
      <c r="BH118" s="246"/>
      <c r="BI118" s="247"/>
      <c r="BJ118" s="51"/>
      <c r="BK118" s="51"/>
      <c r="BL118" s="51"/>
      <c r="BN118" s="245"/>
      <c r="BO118" s="246"/>
      <c r="BP118" s="247"/>
      <c r="BQ118" s="51"/>
      <c r="BR118" s="51"/>
      <c r="BS118" s="51"/>
    </row>
    <row r="119" spans="3:71" ht="13.15" customHeight="1" x14ac:dyDescent="0.2">
      <c r="C119" s="213" t="s">
        <v>25</v>
      </c>
      <c r="D119" s="214" t="s">
        <v>23</v>
      </c>
      <c r="E119" s="38" t="s">
        <v>27</v>
      </c>
      <c r="F119" s="55">
        <v>0</v>
      </c>
      <c r="G119" s="55">
        <v>0</v>
      </c>
      <c r="H119" s="55">
        <v>0</v>
      </c>
      <c r="J119" s="213" t="s">
        <v>25</v>
      </c>
      <c r="K119" s="214" t="s">
        <v>23</v>
      </c>
      <c r="L119" s="38" t="s">
        <v>27</v>
      </c>
      <c r="M119" s="55">
        <v>0</v>
      </c>
      <c r="N119" s="55">
        <v>0</v>
      </c>
      <c r="O119" s="55">
        <v>0</v>
      </c>
      <c r="Q119" s="213" t="s">
        <v>25</v>
      </c>
      <c r="R119" s="214" t="s">
        <v>23</v>
      </c>
      <c r="S119" s="38" t="s">
        <v>27</v>
      </c>
      <c r="T119" s="55">
        <v>0</v>
      </c>
      <c r="U119" s="55">
        <v>0</v>
      </c>
      <c r="V119" s="55">
        <v>0</v>
      </c>
      <c r="X119" s="213" t="s">
        <v>25</v>
      </c>
      <c r="Y119" s="214" t="s">
        <v>23</v>
      </c>
      <c r="Z119" s="38" t="s">
        <v>27</v>
      </c>
      <c r="AA119" s="55">
        <v>0</v>
      </c>
      <c r="AB119" s="55">
        <v>0</v>
      </c>
      <c r="AC119" s="55">
        <v>0</v>
      </c>
      <c r="AE119" s="213" t="s">
        <v>25</v>
      </c>
      <c r="AF119" s="214" t="s">
        <v>23</v>
      </c>
      <c r="AG119" s="38" t="s">
        <v>27</v>
      </c>
      <c r="AH119" s="55">
        <v>0</v>
      </c>
      <c r="AI119" s="55">
        <v>0</v>
      </c>
      <c r="AJ119" s="55">
        <v>0</v>
      </c>
      <c r="AL119" s="213" t="s">
        <v>25</v>
      </c>
      <c r="AM119" s="214" t="s">
        <v>23</v>
      </c>
      <c r="AN119" s="38" t="s">
        <v>27</v>
      </c>
      <c r="AO119" s="55">
        <v>0</v>
      </c>
      <c r="AP119" s="55">
        <v>0</v>
      </c>
      <c r="AQ119" s="55">
        <v>0</v>
      </c>
      <c r="AS119" s="213" t="s">
        <v>25</v>
      </c>
      <c r="AT119" s="214" t="s">
        <v>23</v>
      </c>
      <c r="AU119" s="38" t="s">
        <v>27</v>
      </c>
      <c r="AV119" s="55">
        <v>0</v>
      </c>
      <c r="AW119" s="55">
        <v>0</v>
      </c>
      <c r="AX119" s="55">
        <v>0</v>
      </c>
      <c r="AZ119" s="213" t="s">
        <v>25</v>
      </c>
      <c r="BA119" s="214" t="s">
        <v>23</v>
      </c>
      <c r="BB119" s="38" t="s">
        <v>27</v>
      </c>
      <c r="BC119" s="55">
        <v>0</v>
      </c>
      <c r="BD119" s="55">
        <v>0</v>
      </c>
      <c r="BE119" s="55">
        <v>0</v>
      </c>
      <c r="BG119" s="245"/>
      <c r="BH119" s="246"/>
      <c r="BI119" s="110"/>
      <c r="BJ119" s="51"/>
      <c r="BK119" s="51"/>
      <c r="BL119" s="51"/>
      <c r="BN119" s="245"/>
      <c r="BO119" s="246"/>
      <c r="BP119" s="110"/>
      <c r="BQ119" s="51"/>
      <c r="BR119" s="51"/>
      <c r="BS119" s="51"/>
    </row>
    <row r="120" spans="3:71" ht="26.45" customHeight="1" x14ac:dyDescent="0.2">
      <c r="C120" s="213"/>
      <c r="D120" s="215"/>
      <c r="E120" s="38" t="s">
        <v>28</v>
      </c>
      <c r="F120" s="55">
        <f>+INPUT!I23</f>
        <v>15.139200000000001</v>
      </c>
      <c r="G120" s="55">
        <f>+INPUT!I23</f>
        <v>15.139200000000001</v>
      </c>
      <c r="H120" s="55">
        <f>+INPUT!I23</f>
        <v>15.139200000000001</v>
      </c>
      <c r="J120" s="213"/>
      <c r="K120" s="215"/>
      <c r="L120" s="38" t="s">
        <v>28</v>
      </c>
      <c r="M120" s="55">
        <f>+INPUT!I19</f>
        <v>10.5463</v>
      </c>
      <c r="N120" s="55">
        <f>+INPUT!I19</f>
        <v>10.5463</v>
      </c>
      <c r="O120" s="55">
        <f>+INPUT!I19</f>
        <v>10.5463</v>
      </c>
      <c r="Q120" s="213"/>
      <c r="R120" s="215"/>
      <c r="S120" s="38" t="s">
        <v>28</v>
      </c>
      <c r="T120" s="55">
        <f>+INPUT!I29</f>
        <v>6.2473999999999998</v>
      </c>
      <c r="U120" s="55">
        <f>+INPUT!I29</f>
        <v>6.2473999999999998</v>
      </c>
      <c r="V120" s="55">
        <f>+INPUT!I29</f>
        <v>6.2473999999999998</v>
      </c>
      <c r="X120" s="213"/>
      <c r="Y120" s="215"/>
      <c r="Z120" s="38" t="s">
        <v>28</v>
      </c>
      <c r="AA120" s="55">
        <f>+INPUT!I21</f>
        <v>0</v>
      </c>
      <c r="AB120" s="55">
        <f>+INPUT!I21</f>
        <v>0</v>
      </c>
      <c r="AC120" s="55">
        <f>+INPUT!I21</f>
        <v>0</v>
      </c>
      <c r="AE120" s="213"/>
      <c r="AF120" s="215"/>
      <c r="AG120" s="38" t="s">
        <v>28</v>
      </c>
      <c r="AH120" s="55">
        <f>+INPUT!I22</f>
        <v>0</v>
      </c>
      <c r="AI120" s="55">
        <f>+INPUT!I22</f>
        <v>0</v>
      </c>
      <c r="AJ120" s="55">
        <f>+INPUT!I22</f>
        <v>0</v>
      </c>
      <c r="AL120" s="213"/>
      <c r="AM120" s="215"/>
      <c r="AN120" s="38" t="s">
        <v>28</v>
      </c>
      <c r="AO120" s="55">
        <f>+INPUT!I20</f>
        <v>0</v>
      </c>
      <c r="AP120" s="55">
        <f>+INPUT!I20</f>
        <v>0</v>
      </c>
      <c r="AQ120" s="55">
        <f>+INPUT!I20</f>
        <v>0</v>
      </c>
      <c r="AS120" s="213"/>
      <c r="AT120" s="215"/>
      <c r="AU120" s="38" t="s">
        <v>28</v>
      </c>
      <c r="AV120" s="55">
        <f>+INPUT!I30</f>
        <v>11.625500000000001</v>
      </c>
      <c r="AW120" s="55">
        <f>+INPUT!I30</f>
        <v>11.625500000000001</v>
      </c>
      <c r="AX120" s="55">
        <f>+INPUT!I30</f>
        <v>11.625500000000001</v>
      </c>
      <c r="AZ120" s="213"/>
      <c r="BA120" s="215"/>
      <c r="BB120" s="38" t="s">
        <v>28</v>
      </c>
      <c r="BC120" s="55">
        <v>0</v>
      </c>
      <c r="BD120" s="55">
        <v>0</v>
      </c>
      <c r="BE120" s="55">
        <v>0</v>
      </c>
      <c r="BG120" s="245"/>
      <c r="BH120" s="247"/>
      <c r="BI120" s="110"/>
      <c r="BJ120" s="51"/>
      <c r="BK120" s="51"/>
      <c r="BL120" s="51"/>
      <c r="BN120" s="245"/>
      <c r="BO120" s="247"/>
      <c r="BP120" s="110"/>
      <c r="BQ120" s="51"/>
      <c r="BR120" s="51"/>
      <c r="BS120" s="51"/>
    </row>
    <row r="121" spans="3:71" ht="13.9" customHeight="1" x14ac:dyDescent="0.2">
      <c r="C121" s="213"/>
      <c r="D121" s="214" t="s">
        <v>22</v>
      </c>
      <c r="E121" s="215"/>
      <c r="F121" s="55">
        <v>0</v>
      </c>
      <c r="G121" s="55">
        <v>0</v>
      </c>
      <c r="H121" s="55">
        <v>0</v>
      </c>
      <c r="J121" s="213"/>
      <c r="K121" s="214" t="s">
        <v>22</v>
      </c>
      <c r="L121" s="215"/>
      <c r="M121" s="55">
        <v>0</v>
      </c>
      <c r="N121" s="55">
        <v>0</v>
      </c>
      <c r="O121" s="55">
        <v>0</v>
      </c>
      <c r="Q121" s="213"/>
      <c r="R121" s="214" t="s">
        <v>22</v>
      </c>
      <c r="S121" s="215"/>
      <c r="T121" s="55">
        <v>0</v>
      </c>
      <c r="U121" s="55">
        <v>0</v>
      </c>
      <c r="V121" s="55">
        <v>0</v>
      </c>
      <c r="X121" s="213"/>
      <c r="Y121" s="214" t="s">
        <v>22</v>
      </c>
      <c r="Z121" s="215"/>
      <c r="AA121" s="55">
        <v>0</v>
      </c>
      <c r="AB121" s="55">
        <v>0</v>
      </c>
      <c r="AC121" s="55">
        <v>0</v>
      </c>
      <c r="AE121" s="213"/>
      <c r="AF121" s="214" t="s">
        <v>22</v>
      </c>
      <c r="AG121" s="215"/>
      <c r="AH121" s="55">
        <v>0</v>
      </c>
      <c r="AI121" s="55">
        <v>0</v>
      </c>
      <c r="AJ121" s="55">
        <v>0</v>
      </c>
      <c r="AL121" s="213"/>
      <c r="AM121" s="214" t="s">
        <v>22</v>
      </c>
      <c r="AN121" s="215"/>
      <c r="AO121" s="55">
        <v>0</v>
      </c>
      <c r="AP121" s="55">
        <v>0</v>
      </c>
      <c r="AQ121" s="55">
        <v>0</v>
      </c>
      <c r="AS121" s="213"/>
      <c r="AT121" s="214" t="s">
        <v>22</v>
      </c>
      <c r="AU121" s="215"/>
      <c r="AV121" s="55">
        <v>0</v>
      </c>
      <c r="AW121" s="55">
        <v>0</v>
      </c>
      <c r="AX121" s="55">
        <v>0</v>
      </c>
      <c r="AZ121" s="213"/>
      <c r="BA121" s="214" t="s">
        <v>22</v>
      </c>
      <c r="BB121" s="215"/>
      <c r="BC121" s="55">
        <v>0</v>
      </c>
      <c r="BD121" s="55">
        <v>0</v>
      </c>
      <c r="BE121" s="55">
        <v>0</v>
      </c>
      <c r="BG121" s="245"/>
      <c r="BH121" s="246"/>
      <c r="BI121" s="247"/>
      <c r="BJ121" s="51"/>
      <c r="BK121" s="51"/>
      <c r="BL121" s="51"/>
      <c r="BN121" s="245"/>
      <c r="BO121" s="246"/>
      <c r="BP121" s="247"/>
      <c r="BQ121" s="51"/>
      <c r="BR121" s="51"/>
      <c r="BS121" s="51"/>
    </row>
    <row r="122" spans="3:71" x14ac:dyDescent="0.2">
      <c r="BG122" s="105"/>
      <c r="BH122" s="105"/>
      <c r="BI122" s="105"/>
      <c r="BJ122" s="105"/>
      <c r="BK122" s="105"/>
      <c r="BL122" s="105"/>
      <c r="BN122" s="105"/>
      <c r="BO122" s="105"/>
      <c r="BP122" s="105"/>
      <c r="BQ122" s="105"/>
      <c r="BR122" s="105"/>
      <c r="BS122" s="105"/>
    </row>
    <row r="123" spans="3:71" x14ac:dyDescent="0.2">
      <c r="BG123" s="105"/>
      <c r="BH123" s="105"/>
      <c r="BI123" s="105"/>
      <c r="BJ123" s="105"/>
      <c r="BK123" s="105"/>
      <c r="BL123" s="105"/>
      <c r="BN123" s="105"/>
      <c r="BO123" s="105"/>
      <c r="BP123" s="105"/>
      <c r="BQ123" s="105"/>
      <c r="BR123" s="105"/>
      <c r="BS123" s="105"/>
    </row>
    <row r="124" spans="3:71" x14ac:dyDescent="0.2">
      <c r="BG124" s="105"/>
      <c r="BH124" s="105"/>
      <c r="BI124" s="105"/>
      <c r="BJ124" s="105"/>
      <c r="BK124" s="105"/>
      <c r="BL124" s="105"/>
      <c r="BN124" s="105"/>
      <c r="BO124" s="105"/>
      <c r="BP124" s="105"/>
      <c r="BQ124" s="105"/>
      <c r="BR124" s="105"/>
      <c r="BS124" s="105"/>
    </row>
    <row r="125" spans="3:71" x14ac:dyDescent="0.2">
      <c r="BG125" s="105"/>
      <c r="BH125" s="105"/>
      <c r="BI125" s="105"/>
      <c r="BJ125" s="105"/>
      <c r="BK125" s="105"/>
      <c r="BL125" s="105"/>
      <c r="BN125" s="105"/>
      <c r="BO125" s="105"/>
      <c r="BP125" s="105"/>
      <c r="BQ125" s="105"/>
      <c r="BR125" s="105"/>
      <c r="BS125" s="105"/>
    </row>
    <row r="126" spans="3:71" x14ac:dyDescent="0.2">
      <c r="BG126" s="105"/>
      <c r="BH126" s="105"/>
      <c r="BI126" s="105"/>
      <c r="BJ126" s="105"/>
      <c r="BK126" s="105"/>
      <c r="BL126" s="105"/>
      <c r="BN126" s="105"/>
      <c r="BO126" s="105"/>
      <c r="BP126" s="105"/>
      <c r="BQ126" s="105"/>
      <c r="BR126" s="105"/>
      <c r="BS126" s="105"/>
    </row>
    <row r="127" spans="3:71" x14ac:dyDescent="0.2">
      <c r="BG127" s="105"/>
      <c r="BH127" s="105"/>
      <c r="BI127" s="105"/>
      <c r="BJ127" s="105"/>
      <c r="BK127" s="105"/>
      <c r="BL127" s="105"/>
      <c r="BN127" s="105"/>
      <c r="BO127" s="105"/>
      <c r="BP127" s="105"/>
      <c r="BQ127" s="105"/>
      <c r="BR127" s="105"/>
      <c r="BS127" s="105"/>
    </row>
    <row r="128" spans="3:71" x14ac:dyDescent="0.2">
      <c r="BG128" s="105"/>
      <c r="BH128" s="105"/>
      <c r="BI128" s="105"/>
      <c r="BJ128" s="105"/>
      <c r="BK128" s="105"/>
      <c r="BL128" s="105"/>
      <c r="BN128" s="105"/>
      <c r="BO128" s="105"/>
      <c r="BP128" s="105"/>
      <c r="BQ128" s="105"/>
      <c r="BR128" s="105"/>
      <c r="BS128" s="105"/>
    </row>
    <row r="129" spans="59:71" x14ac:dyDescent="0.2">
      <c r="BG129" s="105"/>
      <c r="BH129" s="105"/>
      <c r="BI129" s="105"/>
      <c r="BJ129" s="105"/>
      <c r="BK129" s="105"/>
      <c r="BL129" s="105"/>
      <c r="BN129" s="105"/>
      <c r="BO129" s="105"/>
      <c r="BP129" s="105"/>
      <c r="BQ129" s="105"/>
      <c r="BR129" s="105"/>
      <c r="BS129" s="105"/>
    </row>
    <row r="130" spans="59:71" x14ac:dyDescent="0.2">
      <c r="BG130" s="105"/>
      <c r="BH130" s="105"/>
      <c r="BI130" s="105"/>
      <c r="BJ130" s="105"/>
      <c r="BK130" s="105"/>
      <c r="BL130" s="105"/>
      <c r="BN130" s="105"/>
      <c r="BO130" s="105"/>
      <c r="BP130" s="105"/>
      <c r="BQ130" s="105"/>
      <c r="BR130" s="105"/>
      <c r="BS130" s="105"/>
    </row>
    <row r="131" spans="59:71" x14ac:dyDescent="0.2">
      <c r="BG131" s="105"/>
      <c r="BH131" s="105"/>
      <c r="BI131" s="105"/>
      <c r="BJ131" s="105"/>
      <c r="BK131" s="105"/>
      <c r="BL131" s="105"/>
      <c r="BN131" s="105"/>
      <c r="BO131" s="105"/>
      <c r="BP131" s="105"/>
      <c r="BQ131" s="105"/>
      <c r="BR131" s="105"/>
      <c r="BS131" s="105"/>
    </row>
    <row r="132" spans="59:71" x14ac:dyDescent="0.2">
      <c r="BG132" s="105"/>
      <c r="BH132" s="105"/>
      <c r="BI132" s="105"/>
      <c r="BJ132" s="105"/>
      <c r="BK132" s="105"/>
      <c r="BL132" s="105"/>
      <c r="BN132" s="105"/>
      <c r="BO132" s="105"/>
      <c r="BP132" s="105"/>
      <c r="BQ132" s="105"/>
      <c r="BR132" s="105"/>
      <c r="BS132" s="105"/>
    </row>
    <row r="133" spans="59:71" x14ac:dyDescent="0.2">
      <c r="BG133" s="105"/>
      <c r="BH133" s="105"/>
      <c r="BI133" s="105"/>
      <c r="BJ133" s="105"/>
      <c r="BK133" s="105"/>
      <c r="BL133" s="105"/>
      <c r="BN133" s="105"/>
      <c r="BO133" s="105"/>
      <c r="BP133" s="105"/>
      <c r="BQ133" s="105"/>
      <c r="BR133" s="105"/>
      <c r="BS133" s="105"/>
    </row>
    <row r="134" spans="59:71" x14ac:dyDescent="0.2">
      <c r="BG134" s="105"/>
      <c r="BH134" s="105"/>
      <c r="BI134" s="105"/>
      <c r="BJ134" s="105"/>
      <c r="BK134" s="105"/>
      <c r="BL134" s="105"/>
      <c r="BN134" s="105"/>
      <c r="BO134" s="105"/>
      <c r="BP134" s="105"/>
      <c r="BQ134" s="105"/>
      <c r="BR134" s="105"/>
      <c r="BS134" s="105"/>
    </row>
    <row r="135" spans="59:71" x14ac:dyDescent="0.2">
      <c r="BG135" s="105"/>
      <c r="BH135" s="105"/>
      <c r="BI135" s="105"/>
      <c r="BJ135" s="105"/>
      <c r="BK135" s="105"/>
      <c r="BL135" s="105"/>
      <c r="BN135" s="105"/>
      <c r="BO135" s="105"/>
      <c r="BP135" s="105"/>
      <c r="BQ135" s="105"/>
      <c r="BR135" s="105"/>
      <c r="BS135" s="105"/>
    </row>
    <row r="136" spans="59:71" x14ac:dyDescent="0.2">
      <c r="BG136" s="105"/>
      <c r="BH136" s="105"/>
      <c r="BI136" s="105"/>
      <c r="BJ136" s="105"/>
      <c r="BK136" s="105"/>
      <c r="BL136" s="105"/>
      <c r="BN136" s="105"/>
      <c r="BO136" s="105"/>
      <c r="BP136" s="105"/>
      <c r="BQ136" s="105"/>
      <c r="BR136" s="105"/>
      <c r="BS136" s="105"/>
    </row>
    <row r="137" spans="59:71" x14ac:dyDescent="0.2">
      <c r="BG137" s="105"/>
      <c r="BH137" s="105"/>
      <c r="BI137" s="105"/>
      <c r="BJ137" s="105"/>
      <c r="BK137" s="105"/>
      <c r="BL137" s="105"/>
      <c r="BN137" s="105"/>
      <c r="BO137" s="105"/>
      <c r="BP137" s="105"/>
      <c r="BQ137" s="105"/>
      <c r="BR137" s="105"/>
      <c r="BS137" s="105"/>
    </row>
    <row r="138" spans="59:71" x14ac:dyDescent="0.2">
      <c r="BG138" s="105"/>
      <c r="BH138" s="105"/>
      <c r="BI138" s="105"/>
      <c r="BJ138" s="105"/>
      <c r="BK138" s="105"/>
      <c r="BL138" s="105"/>
      <c r="BN138" s="105"/>
      <c r="BO138" s="105"/>
      <c r="BP138" s="105"/>
      <c r="BQ138" s="105"/>
      <c r="BR138" s="105"/>
      <c r="BS138" s="105"/>
    </row>
    <row r="139" spans="59:71" x14ac:dyDescent="0.2">
      <c r="BG139" s="105"/>
      <c r="BH139" s="105"/>
      <c r="BI139" s="105"/>
      <c r="BJ139" s="105"/>
      <c r="BK139" s="105"/>
      <c r="BL139" s="105"/>
      <c r="BN139" s="105"/>
      <c r="BO139" s="105"/>
      <c r="BP139" s="105"/>
      <c r="BQ139" s="105"/>
      <c r="BR139" s="105"/>
      <c r="BS139" s="105"/>
    </row>
    <row r="140" spans="59:71" x14ac:dyDescent="0.2">
      <c r="BG140" s="105"/>
      <c r="BH140" s="105"/>
      <c r="BI140" s="105"/>
      <c r="BJ140" s="105"/>
      <c r="BK140" s="105"/>
      <c r="BL140" s="105"/>
      <c r="BN140" s="105"/>
      <c r="BO140" s="105"/>
      <c r="BP140" s="105"/>
      <c r="BQ140" s="105"/>
      <c r="BR140" s="105"/>
      <c r="BS140" s="105"/>
    </row>
    <row r="141" spans="59:71" x14ac:dyDescent="0.2">
      <c r="BG141" s="105"/>
      <c r="BH141" s="105"/>
      <c r="BI141" s="105"/>
      <c r="BJ141" s="105"/>
      <c r="BK141" s="105"/>
      <c r="BL141" s="105"/>
      <c r="BN141" s="105"/>
      <c r="BO141" s="105"/>
      <c r="BP141" s="105"/>
      <c r="BQ141" s="105"/>
      <c r="BR141" s="105"/>
      <c r="BS141" s="105"/>
    </row>
    <row r="142" spans="59:71" x14ac:dyDescent="0.2">
      <c r="BG142" s="105"/>
      <c r="BH142" s="105"/>
      <c r="BI142" s="105"/>
      <c r="BJ142" s="105"/>
      <c r="BK142" s="105"/>
      <c r="BL142" s="105"/>
      <c r="BN142" s="105"/>
      <c r="BO142" s="105"/>
      <c r="BP142" s="105"/>
      <c r="BQ142" s="105"/>
      <c r="BR142" s="105"/>
      <c r="BS142" s="105"/>
    </row>
    <row r="143" spans="59:71" x14ac:dyDescent="0.2">
      <c r="BG143" s="105"/>
      <c r="BH143" s="105"/>
      <c r="BI143" s="105"/>
      <c r="BJ143" s="105"/>
      <c r="BK143" s="105"/>
      <c r="BL143" s="105"/>
      <c r="BN143" s="105"/>
      <c r="BO143" s="105"/>
      <c r="BP143" s="105"/>
      <c r="BQ143" s="105"/>
      <c r="BR143" s="105"/>
      <c r="BS143" s="105"/>
    </row>
    <row r="144" spans="59:71" x14ac:dyDescent="0.2">
      <c r="BG144" s="105"/>
      <c r="BH144" s="105"/>
      <c r="BI144" s="105"/>
      <c r="BJ144" s="105"/>
      <c r="BK144" s="105"/>
      <c r="BL144" s="105"/>
      <c r="BN144" s="105"/>
      <c r="BO144" s="105"/>
      <c r="BP144" s="105"/>
      <c r="BQ144" s="105"/>
      <c r="BR144" s="105"/>
      <c r="BS144" s="105"/>
    </row>
    <row r="145" spans="59:71" x14ac:dyDescent="0.2">
      <c r="BG145" s="105"/>
      <c r="BH145" s="105"/>
      <c r="BI145" s="105"/>
      <c r="BJ145" s="105"/>
      <c r="BK145" s="105"/>
      <c r="BL145" s="105"/>
      <c r="BN145" s="105"/>
      <c r="BO145" s="105"/>
      <c r="BP145" s="105"/>
      <c r="BQ145" s="105"/>
      <c r="BR145" s="105"/>
      <c r="BS145" s="105"/>
    </row>
    <row r="146" spans="59:71" x14ac:dyDescent="0.2">
      <c r="BG146" s="105"/>
      <c r="BH146" s="105"/>
      <c r="BI146" s="105"/>
      <c r="BJ146" s="105"/>
      <c r="BK146" s="105"/>
      <c r="BL146" s="105"/>
      <c r="BN146" s="105"/>
      <c r="BO146" s="105"/>
      <c r="BP146" s="105"/>
      <c r="BQ146" s="105"/>
      <c r="BR146" s="105"/>
      <c r="BS146" s="105"/>
    </row>
    <row r="147" spans="59:71" x14ac:dyDescent="0.2">
      <c r="BG147" s="105"/>
      <c r="BH147" s="105"/>
      <c r="BI147" s="105"/>
      <c r="BJ147" s="105"/>
      <c r="BK147" s="105"/>
      <c r="BL147" s="105"/>
      <c r="BN147" s="105"/>
      <c r="BO147" s="105"/>
      <c r="BP147" s="105"/>
      <c r="BQ147" s="105"/>
      <c r="BR147" s="105"/>
      <c r="BS147" s="105"/>
    </row>
    <row r="148" spans="59:71" x14ac:dyDescent="0.2">
      <c r="BG148" s="105"/>
      <c r="BH148" s="105"/>
      <c r="BI148" s="105"/>
      <c r="BJ148" s="105"/>
      <c r="BK148" s="105"/>
      <c r="BL148" s="105"/>
      <c r="BN148" s="105"/>
      <c r="BO148" s="105"/>
      <c r="BP148" s="105"/>
      <c r="BQ148" s="105"/>
      <c r="BR148" s="105"/>
      <c r="BS148" s="105"/>
    </row>
    <row r="149" spans="59:71" x14ac:dyDescent="0.2">
      <c r="BG149" s="105"/>
      <c r="BH149" s="105"/>
      <c r="BI149" s="105"/>
      <c r="BJ149" s="105"/>
      <c r="BK149" s="105"/>
      <c r="BL149" s="105"/>
      <c r="BN149" s="105"/>
      <c r="BO149" s="105"/>
      <c r="BP149" s="105"/>
      <c r="BQ149" s="105"/>
      <c r="BR149" s="105"/>
      <c r="BS149" s="105"/>
    </row>
    <row r="150" spans="59:71" x14ac:dyDescent="0.2">
      <c r="BG150" s="105"/>
      <c r="BH150" s="105"/>
      <c r="BI150" s="105"/>
      <c r="BJ150" s="105"/>
      <c r="BK150" s="105"/>
      <c r="BL150" s="105"/>
      <c r="BN150" s="105"/>
      <c r="BO150" s="105"/>
      <c r="BP150" s="105"/>
      <c r="BQ150" s="105"/>
      <c r="BR150" s="105"/>
      <c r="BS150" s="105"/>
    </row>
    <row r="151" spans="59:71" x14ac:dyDescent="0.2">
      <c r="BG151" s="105"/>
      <c r="BH151" s="105"/>
      <c r="BI151" s="105"/>
      <c r="BJ151" s="105"/>
      <c r="BK151" s="105"/>
      <c r="BL151" s="105"/>
      <c r="BN151" s="105"/>
      <c r="BO151" s="105"/>
      <c r="BP151" s="105"/>
      <c r="BQ151" s="105"/>
      <c r="BR151" s="105"/>
      <c r="BS151" s="105"/>
    </row>
    <row r="152" spans="59:71" x14ac:dyDescent="0.2">
      <c r="BG152" s="105"/>
      <c r="BH152" s="105"/>
      <c r="BI152" s="105"/>
      <c r="BJ152" s="105"/>
      <c r="BK152" s="105"/>
      <c r="BL152" s="105"/>
      <c r="BN152" s="105"/>
      <c r="BO152" s="105"/>
      <c r="BP152" s="105"/>
      <c r="BQ152" s="105"/>
      <c r="BR152" s="105"/>
      <c r="BS152" s="105"/>
    </row>
    <row r="153" spans="59:71" x14ac:dyDescent="0.2">
      <c r="BG153" s="105"/>
      <c r="BH153" s="105"/>
      <c r="BI153" s="105"/>
      <c r="BJ153" s="105"/>
      <c r="BK153" s="105"/>
      <c r="BL153" s="105"/>
      <c r="BN153" s="105"/>
      <c r="BO153" s="105"/>
      <c r="BP153" s="105"/>
      <c r="BQ153" s="105"/>
      <c r="BR153" s="105"/>
      <c r="BS153" s="105"/>
    </row>
    <row r="154" spans="59:71" x14ac:dyDescent="0.2">
      <c r="BG154" s="105"/>
      <c r="BH154" s="105"/>
      <c r="BI154" s="105"/>
      <c r="BJ154" s="105"/>
      <c r="BK154" s="105"/>
      <c r="BL154" s="105"/>
      <c r="BN154" s="105"/>
      <c r="BO154" s="105"/>
      <c r="BP154" s="105"/>
      <c r="BQ154" s="105"/>
      <c r="BR154" s="105"/>
      <c r="BS154" s="105"/>
    </row>
    <row r="155" spans="59:71" x14ac:dyDescent="0.2">
      <c r="BG155" s="105"/>
      <c r="BH155" s="105"/>
      <c r="BI155" s="105"/>
      <c r="BJ155" s="105"/>
      <c r="BK155" s="105"/>
      <c r="BL155" s="105"/>
      <c r="BN155" s="105"/>
      <c r="BO155" s="105"/>
      <c r="BP155" s="105"/>
      <c r="BQ155" s="105"/>
      <c r="BR155" s="105"/>
      <c r="BS155" s="105"/>
    </row>
    <row r="156" spans="59:71" x14ac:dyDescent="0.2">
      <c r="BG156" s="105"/>
      <c r="BH156" s="105"/>
      <c r="BI156" s="105"/>
      <c r="BJ156" s="105"/>
      <c r="BK156" s="105"/>
      <c r="BL156" s="105"/>
      <c r="BN156" s="105"/>
      <c r="BO156" s="105"/>
      <c r="BP156" s="105"/>
      <c r="BQ156" s="105"/>
      <c r="BR156" s="105"/>
      <c r="BS156" s="105"/>
    </row>
    <row r="157" spans="59:71" x14ac:dyDescent="0.2">
      <c r="BG157" s="105"/>
      <c r="BH157" s="105"/>
      <c r="BI157" s="105"/>
      <c r="BJ157" s="105"/>
      <c r="BK157" s="105"/>
      <c r="BL157" s="105"/>
      <c r="BN157" s="105"/>
      <c r="BO157" s="105"/>
      <c r="BP157" s="105"/>
      <c r="BQ157" s="105"/>
      <c r="BR157" s="105"/>
      <c r="BS157" s="105"/>
    </row>
    <row r="158" spans="59:71" x14ac:dyDescent="0.2">
      <c r="BG158" s="105"/>
      <c r="BH158" s="105"/>
      <c r="BI158" s="105"/>
      <c r="BJ158" s="105"/>
      <c r="BK158" s="105"/>
      <c r="BL158" s="105"/>
      <c r="BN158" s="105"/>
      <c r="BO158" s="105"/>
      <c r="BP158" s="105"/>
      <c r="BQ158" s="105"/>
      <c r="BR158" s="105"/>
      <c r="BS158" s="105"/>
    </row>
    <row r="159" spans="59:71" x14ac:dyDescent="0.2">
      <c r="BG159" s="105"/>
      <c r="BH159" s="105"/>
      <c r="BI159" s="105"/>
      <c r="BJ159" s="105"/>
      <c r="BK159" s="105"/>
      <c r="BL159" s="105"/>
      <c r="BN159" s="105"/>
      <c r="BO159" s="105"/>
      <c r="BP159" s="105"/>
      <c r="BQ159" s="105"/>
      <c r="BR159" s="105"/>
      <c r="BS159" s="105"/>
    </row>
    <row r="160" spans="59:71" x14ac:dyDescent="0.2">
      <c r="BG160" s="105"/>
      <c r="BH160" s="105"/>
      <c r="BI160" s="105"/>
      <c r="BJ160" s="105"/>
      <c r="BK160" s="105"/>
      <c r="BL160" s="105"/>
      <c r="BN160" s="105"/>
      <c r="BO160" s="105"/>
      <c r="BP160" s="105"/>
      <c r="BQ160" s="105"/>
      <c r="BR160" s="105"/>
      <c r="BS160" s="105"/>
    </row>
    <row r="161" spans="59:71" x14ac:dyDescent="0.2">
      <c r="BG161" s="105"/>
      <c r="BH161" s="105"/>
      <c r="BI161" s="105"/>
      <c r="BJ161" s="105"/>
      <c r="BK161" s="105"/>
      <c r="BL161" s="105"/>
      <c r="BN161" s="105"/>
      <c r="BO161" s="105"/>
      <c r="BP161" s="105"/>
      <c r="BQ161" s="105"/>
      <c r="BR161" s="105"/>
      <c r="BS161" s="105"/>
    </row>
    <row r="162" spans="59:71" x14ac:dyDescent="0.2">
      <c r="BG162" s="105"/>
      <c r="BH162" s="105"/>
      <c r="BI162" s="105"/>
      <c r="BJ162" s="105"/>
      <c r="BK162" s="105"/>
      <c r="BL162" s="105"/>
      <c r="BN162" s="105"/>
      <c r="BO162" s="105"/>
      <c r="BP162" s="105"/>
      <c r="BQ162" s="105"/>
      <c r="BR162" s="105"/>
      <c r="BS162" s="105"/>
    </row>
    <row r="163" spans="59:71" x14ac:dyDescent="0.2">
      <c r="BG163" s="105"/>
      <c r="BH163" s="105"/>
      <c r="BI163" s="105"/>
      <c r="BJ163" s="105"/>
      <c r="BK163" s="105"/>
      <c r="BL163" s="105"/>
      <c r="BN163" s="105"/>
      <c r="BO163" s="105"/>
      <c r="BP163" s="105"/>
      <c r="BQ163" s="105"/>
      <c r="BR163" s="105"/>
      <c r="BS163" s="105"/>
    </row>
    <row r="164" spans="59:71" x14ac:dyDescent="0.2">
      <c r="BG164" s="105"/>
      <c r="BH164" s="105"/>
      <c r="BI164" s="105"/>
      <c r="BJ164" s="105"/>
      <c r="BK164" s="105"/>
      <c r="BL164" s="105"/>
      <c r="BN164" s="105"/>
      <c r="BO164" s="105"/>
      <c r="BP164" s="105"/>
      <c r="BQ164" s="105"/>
      <c r="BR164" s="105"/>
      <c r="BS164" s="105"/>
    </row>
    <row r="165" spans="59:71" x14ac:dyDescent="0.2">
      <c r="BG165" s="105"/>
      <c r="BH165" s="105"/>
      <c r="BI165" s="105"/>
      <c r="BJ165" s="105"/>
      <c r="BK165" s="105"/>
      <c r="BL165" s="105"/>
      <c r="BN165" s="105"/>
      <c r="BO165" s="105"/>
      <c r="BP165" s="105"/>
      <c r="BQ165" s="105"/>
      <c r="BR165" s="105"/>
      <c r="BS165" s="105"/>
    </row>
    <row r="166" spans="59:71" x14ac:dyDescent="0.2">
      <c r="BG166" s="105"/>
      <c r="BH166" s="105"/>
      <c r="BI166" s="105"/>
      <c r="BJ166" s="105"/>
      <c r="BK166" s="105"/>
      <c r="BL166" s="105"/>
      <c r="BN166" s="105"/>
      <c r="BO166" s="105"/>
      <c r="BP166" s="105"/>
      <c r="BQ166" s="105"/>
      <c r="BR166" s="105"/>
      <c r="BS166" s="105"/>
    </row>
    <row r="167" spans="59:71" x14ac:dyDescent="0.2">
      <c r="BG167" s="105"/>
      <c r="BH167" s="105"/>
      <c r="BI167" s="105"/>
      <c r="BJ167" s="105"/>
      <c r="BK167" s="105"/>
      <c r="BL167" s="105"/>
      <c r="BN167" s="105"/>
      <c r="BO167" s="105"/>
      <c r="BP167" s="105"/>
      <c r="BQ167" s="105"/>
      <c r="BR167" s="105"/>
      <c r="BS167" s="105"/>
    </row>
  </sheetData>
  <sheetProtection password="DBDB" sheet="1" objects="1" scenarios="1" formatCells="0" formatColumns="0" formatRows="0"/>
  <mergeCells count="1170">
    <mergeCell ref="BG53:BG55"/>
    <mergeCell ref="BH53:BH54"/>
    <mergeCell ref="BN53:BN55"/>
    <mergeCell ref="BO53:BO54"/>
    <mergeCell ref="D55:E55"/>
    <mergeCell ref="K55:L55"/>
    <mergeCell ref="R55:S55"/>
    <mergeCell ref="Y55:Z55"/>
    <mergeCell ref="AF55:AG55"/>
    <mergeCell ref="AM55:AN55"/>
    <mergeCell ref="BA55:BB55"/>
    <mergeCell ref="BH55:BI55"/>
    <mergeCell ref="BO55:BP55"/>
    <mergeCell ref="J53:J55"/>
    <mergeCell ref="K53:K54"/>
    <mergeCell ref="Q53:Q55"/>
    <mergeCell ref="R53:R54"/>
    <mergeCell ref="X53:X55"/>
    <mergeCell ref="Y53:Y54"/>
    <mergeCell ref="AE53:AE55"/>
    <mergeCell ref="AF53:AF54"/>
    <mergeCell ref="AL53:AL55"/>
    <mergeCell ref="D52:E52"/>
    <mergeCell ref="K52:L52"/>
    <mergeCell ref="R52:S52"/>
    <mergeCell ref="Y52:Z52"/>
    <mergeCell ref="AF52:AG52"/>
    <mergeCell ref="AM52:AN52"/>
    <mergeCell ref="BA52:BB52"/>
    <mergeCell ref="BH52:BI52"/>
    <mergeCell ref="BO52:BP52"/>
    <mergeCell ref="BH48:BH49"/>
    <mergeCell ref="BI48:BI49"/>
    <mergeCell ref="BJ48:BK48"/>
    <mergeCell ref="BL48:BL49"/>
    <mergeCell ref="BO48:BO49"/>
    <mergeCell ref="BP48:BP49"/>
    <mergeCell ref="R48:R49"/>
    <mergeCell ref="S48:S49"/>
    <mergeCell ref="T48:U48"/>
    <mergeCell ref="V48:V49"/>
    <mergeCell ref="Y48:Y49"/>
    <mergeCell ref="Z48:Z49"/>
    <mergeCell ref="AA48:AB48"/>
    <mergeCell ref="AC48:AC49"/>
    <mergeCell ref="AF48:AF49"/>
    <mergeCell ref="AG48:AG49"/>
    <mergeCell ref="J47:J49"/>
    <mergeCell ref="K47:L47"/>
    <mergeCell ref="M47:O47"/>
    <mergeCell ref="Q47:Q49"/>
    <mergeCell ref="R47:S47"/>
    <mergeCell ref="AS47:AS49"/>
    <mergeCell ref="AT47:AU47"/>
    <mergeCell ref="AZ101:AZ103"/>
    <mergeCell ref="BA101:BB101"/>
    <mergeCell ref="BC101:BE101"/>
    <mergeCell ref="BG101:BG103"/>
    <mergeCell ref="BH101:BI101"/>
    <mergeCell ref="BJ101:BL101"/>
    <mergeCell ref="BQ48:BR48"/>
    <mergeCell ref="BS48:BS49"/>
    <mergeCell ref="C50:C52"/>
    <mergeCell ref="D50:D51"/>
    <mergeCell ref="J50:J52"/>
    <mergeCell ref="K50:K51"/>
    <mergeCell ref="Q50:Q52"/>
    <mergeCell ref="R50:R51"/>
    <mergeCell ref="X50:X52"/>
    <mergeCell ref="Y50:Y51"/>
    <mergeCell ref="AE50:AE52"/>
    <mergeCell ref="AF50:AF51"/>
    <mergeCell ref="AL50:AL52"/>
    <mergeCell ref="AM50:AM51"/>
    <mergeCell ref="AZ50:AZ52"/>
    <mergeCell ref="BA50:BA51"/>
    <mergeCell ref="BG50:BG52"/>
    <mergeCell ref="BH50:BH51"/>
    <mergeCell ref="BG47:BG49"/>
    <mergeCell ref="BH47:BI47"/>
    <mergeCell ref="BJ47:BL47"/>
    <mergeCell ref="BN47:BN49"/>
    <mergeCell ref="BO47:BP47"/>
    <mergeCell ref="BQ47:BS47"/>
    <mergeCell ref="D48:D49"/>
    <mergeCell ref="E48:E49"/>
    <mergeCell ref="BA107:BA108"/>
    <mergeCell ref="BG107:BG109"/>
    <mergeCell ref="BH107:BH108"/>
    <mergeCell ref="BN107:BN109"/>
    <mergeCell ref="BO107:BO108"/>
    <mergeCell ref="AF109:AG109"/>
    <mergeCell ref="AM109:AN109"/>
    <mergeCell ref="BA109:BB109"/>
    <mergeCell ref="BH109:BI109"/>
    <mergeCell ref="BO109:BP109"/>
    <mergeCell ref="BA104:BA105"/>
    <mergeCell ref="BG104:BG106"/>
    <mergeCell ref="BH104:BH105"/>
    <mergeCell ref="BN104:BN106"/>
    <mergeCell ref="BO104:BO105"/>
    <mergeCell ref="BA106:BB106"/>
    <mergeCell ref="BH106:BI106"/>
    <mergeCell ref="BO106:BP106"/>
    <mergeCell ref="Q107:Q109"/>
    <mergeCell ref="R107:R108"/>
    <mergeCell ref="X107:X109"/>
    <mergeCell ref="Y107:Y108"/>
    <mergeCell ref="AE107:AE109"/>
    <mergeCell ref="D109:E109"/>
    <mergeCell ref="K109:L109"/>
    <mergeCell ref="R109:S109"/>
    <mergeCell ref="Y109:Z109"/>
    <mergeCell ref="AF104:AF105"/>
    <mergeCell ref="AL104:AL106"/>
    <mergeCell ref="AM104:AM105"/>
    <mergeCell ref="AZ104:AZ106"/>
    <mergeCell ref="AF106:AG106"/>
    <mergeCell ref="AM106:AN106"/>
    <mergeCell ref="C104:C106"/>
    <mergeCell ref="D104:D105"/>
    <mergeCell ref="J104:J106"/>
    <mergeCell ref="K104:K105"/>
    <mergeCell ref="Q104:Q106"/>
    <mergeCell ref="R104:R105"/>
    <mergeCell ref="X104:X106"/>
    <mergeCell ref="Y104:Y105"/>
    <mergeCell ref="AE104:AE106"/>
    <mergeCell ref="D106:E106"/>
    <mergeCell ref="K106:L106"/>
    <mergeCell ref="R106:S106"/>
    <mergeCell ref="Y106:Z106"/>
    <mergeCell ref="AF107:AF108"/>
    <mergeCell ref="AL107:AL109"/>
    <mergeCell ref="AM107:AM108"/>
    <mergeCell ref="AZ107:AZ109"/>
    <mergeCell ref="BN101:BN103"/>
    <mergeCell ref="BO101:BP101"/>
    <mergeCell ref="BQ101:BS101"/>
    <mergeCell ref="BA102:BA103"/>
    <mergeCell ref="BB102:BB103"/>
    <mergeCell ref="BC102:BD102"/>
    <mergeCell ref="BE102:BE103"/>
    <mergeCell ref="BH102:BH103"/>
    <mergeCell ref="BI102:BI103"/>
    <mergeCell ref="BJ102:BK102"/>
    <mergeCell ref="BL102:BL103"/>
    <mergeCell ref="BO102:BO103"/>
    <mergeCell ref="BP102:BP103"/>
    <mergeCell ref="BQ102:BR102"/>
    <mergeCell ref="BS102:BS103"/>
    <mergeCell ref="X101:X103"/>
    <mergeCell ref="Y101:Z101"/>
    <mergeCell ref="AA101:AC101"/>
    <mergeCell ref="AE101:AE103"/>
    <mergeCell ref="AF101:AG101"/>
    <mergeCell ref="AH101:AJ101"/>
    <mergeCell ref="AL101:AL103"/>
    <mergeCell ref="AM101:AN101"/>
    <mergeCell ref="AO101:AQ101"/>
    <mergeCell ref="Y102:Y103"/>
    <mergeCell ref="Z102:Z103"/>
    <mergeCell ref="AA102:AB102"/>
    <mergeCell ref="AC102:AC103"/>
    <mergeCell ref="AF102:AF103"/>
    <mergeCell ref="AG102:AG103"/>
    <mergeCell ref="AH102:AI102"/>
    <mergeCell ref="AJ102:AJ103"/>
    <mergeCell ref="AO102:AP102"/>
    <mergeCell ref="AQ102:AQ103"/>
    <mergeCell ref="C101:C103"/>
    <mergeCell ref="D101:E101"/>
    <mergeCell ref="F101:H101"/>
    <mergeCell ref="J101:J103"/>
    <mergeCell ref="K101:L101"/>
    <mergeCell ref="M101:O101"/>
    <mergeCell ref="Q101:Q103"/>
    <mergeCell ref="R101:S101"/>
    <mergeCell ref="T101:V101"/>
    <mergeCell ref="D102:D103"/>
    <mergeCell ref="E102:E103"/>
    <mergeCell ref="F102:G102"/>
    <mergeCell ref="H102:H103"/>
    <mergeCell ref="K102:K103"/>
    <mergeCell ref="L102:L103"/>
    <mergeCell ref="M102:N102"/>
    <mergeCell ref="O102:O103"/>
    <mergeCell ref="R102:R103"/>
    <mergeCell ref="S102:S103"/>
    <mergeCell ref="T102:U102"/>
    <mergeCell ref="V102:V103"/>
    <mergeCell ref="F6:H6"/>
    <mergeCell ref="D7:D8"/>
    <mergeCell ref="E7:E8"/>
    <mergeCell ref="F60:H60"/>
    <mergeCell ref="F61:G61"/>
    <mergeCell ref="F7:G7"/>
    <mergeCell ref="H7:H8"/>
    <mergeCell ref="C12:C14"/>
    <mergeCell ref="D12:D13"/>
    <mergeCell ref="D14:E14"/>
    <mergeCell ref="C21:C23"/>
    <mergeCell ref="D21:E21"/>
    <mergeCell ref="C9:C11"/>
    <mergeCell ref="D9:D10"/>
    <mergeCell ref="D11:E11"/>
    <mergeCell ref="C6:C8"/>
    <mergeCell ref="D6:E6"/>
    <mergeCell ref="F34:H34"/>
    <mergeCell ref="D35:D36"/>
    <mergeCell ref="E35:E36"/>
    <mergeCell ref="F35:G35"/>
    <mergeCell ref="H35:H36"/>
    <mergeCell ref="C24:C26"/>
    <mergeCell ref="D24:D25"/>
    <mergeCell ref="F21:H21"/>
    <mergeCell ref="D22:D23"/>
    <mergeCell ref="E22:E23"/>
    <mergeCell ref="F22:G22"/>
    <mergeCell ref="H22:H23"/>
    <mergeCell ref="D26:E26"/>
    <mergeCell ref="F48:G48"/>
    <mergeCell ref="H48:H49"/>
    <mergeCell ref="C66:C68"/>
    <mergeCell ref="D66:D67"/>
    <mergeCell ref="D68:E68"/>
    <mergeCell ref="C27:C29"/>
    <mergeCell ref="C47:C49"/>
    <mergeCell ref="D47:E47"/>
    <mergeCell ref="F47:H47"/>
    <mergeCell ref="C53:C55"/>
    <mergeCell ref="D53:D54"/>
    <mergeCell ref="J12:J14"/>
    <mergeCell ref="J24:J26"/>
    <mergeCell ref="J34:J36"/>
    <mergeCell ref="J40:J42"/>
    <mergeCell ref="H61:H62"/>
    <mergeCell ref="C63:C65"/>
    <mergeCell ref="D63:D64"/>
    <mergeCell ref="D65:E65"/>
    <mergeCell ref="C40:C42"/>
    <mergeCell ref="D40:D41"/>
    <mergeCell ref="D42:E42"/>
    <mergeCell ref="C60:C62"/>
    <mergeCell ref="D60:E60"/>
    <mergeCell ref="D61:D62"/>
    <mergeCell ref="E61:E62"/>
    <mergeCell ref="C37:C39"/>
    <mergeCell ref="D37:D38"/>
    <mergeCell ref="D39:E39"/>
    <mergeCell ref="C34:C36"/>
    <mergeCell ref="D34:E34"/>
    <mergeCell ref="J21:J23"/>
    <mergeCell ref="J37:J39"/>
    <mergeCell ref="J60:J62"/>
    <mergeCell ref="J9:J11"/>
    <mergeCell ref="K9:K10"/>
    <mergeCell ref="K11:L11"/>
    <mergeCell ref="K6:L6"/>
    <mergeCell ref="M6:O6"/>
    <mergeCell ref="K7:K8"/>
    <mergeCell ref="L7:L8"/>
    <mergeCell ref="M7:N7"/>
    <mergeCell ref="O7:O8"/>
    <mergeCell ref="J6:J8"/>
    <mergeCell ref="K24:K25"/>
    <mergeCell ref="K26:L26"/>
    <mergeCell ref="M21:O21"/>
    <mergeCell ref="K22:K23"/>
    <mergeCell ref="L22:L23"/>
    <mergeCell ref="M22:N22"/>
    <mergeCell ref="O22:O23"/>
    <mergeCell ref="K12:K13"/>
    <mergeCell ref="K14:L14"/>
    <mergeCell ref="K21:L21"/>
    <mergeCell ref="K37:K38"/>
    <mergeCell ref="K39:L39"/>
    <mergeCell ref="K34:L34"/>
    <mergeCell ref="M34:O34"/>
    <mergeCell ref="K35:K36"/>
    <mergeCell ref="L35:L36"/>
    <mergeCell ref="M35:N35"/>
    <mergeCell ref="O35:O36"/>
    <mergeCell ref="K65:L65"/>
    <mergeCell ref="M60:O60"/>
    <mergeCell ref="K61:K62"/>
    <mergeCell ref="L61:L62"/>
    <mergeCell ref="M61:N61"/>
    <mergeCell ref="O61:O62"/>
    <mergeCell ref="K40:K41"/>
    <mergeCell ref="K42:L42"/>
    <mergeCell ref="K60:L60"/>
    <mergeCell ref="K48:K49"/>
    <mergeCell ref="L48:L49"/>
    <mergeCell ref="M48:N48"/>
    <mergeCell ref="O48:O49"/>
    <mergeCell ref="Q9:Q11"/>
    <mergeCell ref="R9:R10"/>
    <mergeCell ref="R11:S11"/>
    <mergeCell ref="Q6:Q8"/>
    <mergeCell ref="R6:S6"/>
    <mergeCell ref="T6:V6"/>
    <mergeCell ref="R7:R8"/>
    <mergeCell ref="S7:S8"/>
    <mergeCell ref="T7:U7"/>
    <mergeCell ref="V7:V8"/>
    <mergeCell ref="Q24:Q26"/>
    <mergeCell ref="R24:R25"/>
    <mergeCell ref="R26:S26"/>
    <mergeCell ref="T21:V21"/>
    <mergeCell ref="R22:R23"/>
    <mergeCell ref="S22:S23"/>
    <mergeCell ref="T22:U22"/>
    <mergeCell ref="V22:V23"/>
    <mergeCell ref="Q12:Q14"/>
    <mergeCell ref="R12:R13"/>
    <mergeCell ref="R14:S14"/>
    <mergeCell ref="Q21:Q23"/>
    <mergeCell ref="R21:S21"/>
    <mergeCell ref="Q37:Q39"/>
    <mergeCell ref="R37:R38"/>
    <mergeCell ref="R39:S39"/>
    <mergeCell ref="Q34:Q36"/>
    <mergeCell ref="R34:S34"/>
    <mergeCell ref="T34:V34"/>
    <mergeCell ref="R35:R36"/>
    <mergeCell ref="S35:S36"/>
    <mergeCell ref="T35:U35"/>
    <mergeCell ref="V35:V36"/>
    <mergeCell ref="T60:V60"/>
    <mergeCell ref="R61:R62"/>
    <mergeCell ref="S61:S62"/>
    <mergeCell ref="T61:U61"/>
    <mergeCell ref="V61:V62"/>
    <mergeCell ref="Q40:Q42"/>
    <mergeCell ref="R40:R41"/>
    <mergeCell ref="R42:S42"/>
    <mergeCell ref="Q60:Q62"/>
    <mergeCell ref="R60:S60"/>
    <mergeCell ref="T47:V47"/>
    <mergeCell ref="X9:X11"/>
    <mergeCell ref="Y9:Y10"/>
    <mergeCell ref="Y11:Z11"/>
    <mergeCell ref="X6:X8"/>
    <mergeCell ref="Y6:Z6"/>
    <mergeCell ref="AA6:AC6"/>
    <mergeCell ref="Y7:Y8"/>
    <mergeCell ref="Z7:Z8"/>
    <mergeCell ref="AA7:AB7"/>
    <mergeCell ref="AC7:AC8"/>
    <mergeCell ref="X24:X26"/>
    <mergeCell ref="Y24:Y25"/>
    <mergeCell ref="Y26:Z26"/>
    <mergeCell ref="AA21:AC21"/>
    <mergeCell ref="Y22:Y23"/>
    <mergeCell ref="Z22:Z23"/>
    <mergeCell ref="AA22:AB22"/>
    <mergeCell ref="AC22:AC23"/>
    <mergeCell ref="X12:X14"/>
    <mergeCell ref="Y12:Y13"/>
    <mergeCell ref="Y14:Z14"/>
    <mergeCell ref="X21:X23"/>
    <mergeCell ref="Y21:Z21"/>
    <mergeCell ref="X37:X39"/>
    <mergeCell ref="Y37:Y38"/>
    <mergeCell ref="Y39:Z39"/>
    <mergeCell ref="X34:X36"/>
    <mergeCell ref="Y34:Z34"/>
    <mergeCell ref="AA34:AC34"/>
    <mergeCell ref="Y35:Y36"/>
    <mergeCell ref="Z35:Z36"/>
    <mergeCell ref="AA35:AB35"/>
    <mergeCell ref="AC35:AC36"/>
    <mergeCell ref="AA60:AC60"/>
    <mergeCell ref="Y61:Y62"/>
    <mergeCell ref="Z61:Z62"/>
    <mergeCell ref="AA61:AB61"/>
    <mergeCell ref="AC61:AC62"/>
    <mergeCell ref="X40:X42"/>
    <mergeCell ref="Y40:Y41"/>
    <mergeCell ref="Y42:Z42"/>
    <mergeCell ref="X60:X62"/>
    <mergeCell ref="Y60:Z60"/>
    <mergeCell ref="X47:X49"/>
    <mergeCell ref="Y47:Z47"/>
    <mergeCell ref="AA47:AC47"/>
    <mergeCell ref="AE9:AE11"/>
    <mergeCell ref="AF9:AF10"/>
    <mergeCell ref="AF11:AG11"/>
    <mergeCell ref="AE6:AE8"/>
    <mergeCell ref="AF6:AG6"/>
    <mergeCell ref="AH6:AJ6"/>
    <mergeCell ref="AF7:AF8"/>
    <mergeCell ref="AG7:AG8"/>
    <mergeCell ref="AH7:AI7"/>
    <mergeCell ref="AJ7:AJ8"/>
    <mergeCell ref="AE24:AE26"/>
    <mergeCell ref="AF24:AF25"/>
    <mergeCell ref="AF26:AG26"/>
    <mergeCell ref="AH21:AJ21"/>
    <mergeCell ref="AF22:AF23"/>
    <mergeCell ref="AG22:AG23"/>
    <mergeCell ref="AH22:AI22"/>
    <mergeCell ref="AJ22:AJ23"/>
    <mergeCell ref="AE12:AE14"/>
    <mergeCell ref="AF12:AF13"/>
    <mergeCell ref="AF14:AG14"/>
    <mergeCell ref="AE21:AE23"/>
    <mergeCell ref="AF21:AG21"/>
    <mergeCell ref="AE37:AE39"/>
    <mergeCell ref="AF37:AF38"/>
    <mergeCell ref="AF39:AG39"/>
    <mergeCell ref="AE34:AE36"/>
    <mergeCell ref="AF34:AG34"/>
    <mergeCell ref="AH34:AJ34"/>
    <mergeCell ref="AF35:AF36"/>
    <mergeCell ref="AG35:AG36"/>
    <mergeCell ref="AH35:AI35"/>
    <mergeCell ref="AJ35:AJ36"/>
    <mergeCell ref="AH60:AJ60"/>
    <mergeCell ref="AF61:AF62"/>
    <mergeCell ref="AG61:AG62"/>
    <mergeCell ref="AH61:AI61"/>
    <mergeCell ref="AJ61:AJ62"/>
    <mergeCell ref="AE40:AE42"/>
    <mergeCell ref="AF40:AF41"/>
    <mergeCell ref="AF42:AG42"/>
    <mergeCell ref="AE60:AE62"/>
    <mergeCell ref="AF60:AG60"/>
    <mergeCell ref="AE47:AE49"/>
    <mergeCell ref="AF47:AG47"/>
    <mergeCell ref="AH47:AJ47"/>
    <mergeCell ref="AH48:AI48"/>
    <mergeCell ref="AJ48:AJ49"/>
    <mergeCell ref="AL9:AL11"/>
    <mergeCell ref="AM9:AM10"/>
    <mergeCell ref="AM11:AN11"/>
    <mergeCell ref="BG12:BG14"/>
    <mergeCell ref="BH12:BH13"/>
    <mergeCell ref="BH14:BI14"/>
    <mergeCell ref="AL6:AL8"/>
    <mergeCell ref="AM6:AN6"/>
    <mergeCell ref="AO6:AQ6"/>
    <mergeCell ref="AM7:AM8"/>
    <mergeCell ref="AN7:AN8"/>
    <mergeCell ref="AO7:AP7"/>
    <mergeCell ref="AQ7:AQ8"/>
    <mergeCell ref="AZ9:AZ11"/>
    <mergeCell ref="BA9:BA10"/>
    <mergeCell ref="BA11:BB11"/>
    <mergeCell ref="BG9:BG11"/>
    <mergeCell ref="BH9:BH10"/>
    <mergeCell ref="BH11:BI11"/>
    <mergeCell ref="AZ6:AZ8"/>
    <mergeCell ref="BA6:BB6"/>
    <mergeCell ref="BC6:BE6"/>
    <mergeCell ref="BA7:BA8"/>
    <mergeCell ref="BB7:BB8"/>
    <mergeCell ref="BC7:BD7"/>
    <mergeCell ref="BE7:BE8"/>
    <mergeCell ref="AL24:AL26"/>
    <mergeCell ref="AM24:AM25"/>
    <mergeCell ref="AM26:AN26"/>
    <mergeCell ref="AO21:AQ21"/>
    <mergeCell ref="AM22:AM23"/>
    <mergeCell ref="AN22:AN23"/>
    <mergeCell ref="AO22:AP22"/>
    <mergeCell ref="AQ22:AQ23"/>
    <mergeCell ref="AL12:AL14"/>
    <mergeCell ref="AM12:AM13"/>
    <mergeCell ref="AM14:AN14"/>
    <mergeCell ref="AL21:AL23"/>
    <mergeCell ref="AM21:AN21"/>
    <mergeCell ref="AL37:AL39"/>
    <mergeCell ref="AM37:AM38"/>
    <mergeCell ref="AM39:AN39"/>
    <mergeCell ref="BG40:BG42"/>
    <mergeCell ref="AZ24:AZ26"/>
    <mergeCell ref="BA24:BA25"/>
    <mergeCell ref="BA26:BB26"/>
    <mergeCell ref="BC21:BE21"/>
    <mergeCell ref="BA22:BA23"/>
    <mergeCell ref="BB22:BB23"/>
    <mergeCell ref="BC22:BD22"/>
    <mergeCell ref="BE22:BE23"/>
    <mergeCell ref="AZ12:AZ14"/>
    <mergeCell ref="BA12:BA13"/>
    <mergeCell ref="BA14:BB14"/>
    <mergeCell ref="AZ21:AZ23"/>
    <mergeCell ref="BA21:BB21"/>
    <mergeCell ref="BA27:BA28"/>
    <mergeCell ref="AZ27:AZ29"/>
    <mergeCell ref="BH40:BH41"/>
    <mergeCell ref="BH42:BI42"/>
    <mergeCell ref="AL34:AL36"/>
    <mergeCell ref="AM34:AN34"/>
    <mergeCell ref="AO34:AQ34"/>
    <mergeCell ref="AM35:AM36"/>
    <mergeCell ref="AN35:AN36"/>
    <mergeCell ref="AO35:AP35"/>
    <mergeCell ref="AQ35:AQ36"/>
    <mergeCell ref="AZ37:AZ39"/>
    <mergeCell ref="BA37:BA38"/>
    <mergeCell ref="BA39:BB39"/>
    <mergeCell ref="BG37:BG39"/>
    <mergeCell ref="BH37:BH38"/>
    <mergeCell ref="BH39:BI39"/>
    <mergeCell ref="AZ34:AZ36"/>
    <mergeCell ref="BA34:BB34"/>
    <mergeCell ref="BC34:BE34"/>
    <mergeCell ref="BA35:BA36"/>
    <mergeCell ref="BB35:BB36"/>
    <mergeCell ref="BC35:BD35"/>
    <mergeCell ref="BE35:BE36"/>
    <mergeCell ref="AS40:AS42"/>
    <mergeCell ref="AT40:AT41"/>
    <mergeCell ref="AT42:AU42"/>
    <mergeCell ref="AO60:AQ60"/>
    <mergeCell ref="AM61:AM62"/>
    <mergeCell ref="AN61:AN62"/>
    <mergeCell ref="AO61:AP61"/>
    <mergeCell ref="AQ61:AQ62"/>
    <mergeCell ref="AL40:AL42"/>
    <mergeCell ref="AM40:AM41"/>
    <mergeCell ref="AM42:AN42"/>
    <mergeCell ref="AL60:AL62"/>
    <mergeCell ref="AM60:AN60"/>
    <mergeCell ref="AL47:AL49"/>
    <mergeCell ref="AM47:AN47"/>
    <mergeCell ref="AO47:AQ47"/>
    <mergeCell ref="AM48:AM49"/>
    <mergeCell ref="AN48:AN49"/>
    <mergeCell ref="AO48:AP48"/>
    <mergeCell ref="AQ48:AQ49"/>
    <mergeCell ref="AM53:AM54"/>
    <mergeCell ref="BC60:BE60"/>
    <mergeCell ref="BA61:BA62"/>
    <mergeCell ref="BB61:BB62"/>
    <mergeCell ref="BC61:BD61"/>
    <mergeCell ref="BE61:BE62"/>
    <mergeCell ref="AZ40:AZ42"/>
    <mergeCell ref="BA40:BA41"/>
    <mergeCell ref="BA42:BB42"/>
    <mergeCell ref="AZ60:AZ62"/>
    <mergeCell ref="BA60:BB60"/>
    <mergeCell ref="AZ47:AZ49"/>
    <mergeCell ref="BA47:BB47"/>
    <mergeCell ref="BC47:BE47"/>
    <mergeCell ref="BA48:BA49"/>
    <mergeCell ref="BB48:BB49"/>
    <mergeCell ref="BC48:BD48"/>
    <mergeCell ref="BE48:BE49"/>
    <mergeCell ref="AZ53:AZ55"/>
    <mergeCell ref="BA53:BA54"/>
    <mergeCell ref="O76:O77"/>
    <mergeCell ref="AZ63:AZ65"/>
    <mergeCell ref="BA63:BA64"/>
    <mergeCell ref="BA65:BB65"/>
    <mergeCell ref="AL63:AL65"/>
    <mergeCell ref="AM63:AM64"/>
    <mergeCell ref="AM65:AN65"/>
    <mergeCell ref="AE63:AE65"/>
    <mergeCell ref="AF63:AF64"/>
    <mergeCell ref="AF65:AG65"/>
    <mergeCell ref="X63:X65"/>
    <mergeCell ref="Y63:Y64"/>
    <mergeCell ref="Y65:Z65"/>
    <mergeCell ref="Q63:Q65"/>
    <mergeCell ref="R63:R64"/>
    <mergeCell ref="R65:S65"/>
    <mergeCell ref="J63:J65"/>
    <mergeCell ref="K63:K64"/>
    <mergeCell ref="R66:R67"/>
    <mergeCell ref="Q66:Q68"/>
    <mergeCell ref="K66:K67"/>
    <mergeCell ref="J66:J68"/>
    <mergeCell ref="AF66:AF67"/>
    <mergeCell ref="K68:L68"/>
    <mergeCell ref="AS63:AS65"/>
    <mergeCell ref="AT63:AT64"/>
    <mergeCell ref="AT65:AU65"/>
    <mergeCell ref="AS66:AS68"/>
    <mergeCell ref="AT66:AT67"/>
    <mergeCell ref="AT68:AU68"/>
    <mergeCell ref="BE76:BE77"/>
    <mergeCell ref="AJ76:AJ77"/>
    <mergeCell ref="AM76:AM77"/>
    <mergeCell ref="AN76:AN77"/>
    <mergeCell ref="AO76:AP76"/>
    <mergeCell ref="AQ76:AQ77"/>
    <mergeCell ref="V76:V77"/>
    <mergeCell ref="Y76:Y77"/>
    <mergeCell ref="Z76:Z77"/>
    <mergeCell ref="AA76:AB76"/>
    <mergeCell ref="AC76:AC77"/>
    <mergeCell ref="AZ75:AZ77"/>
    <mergeCell ref="BA75:BB75"/>
    <mergeCell ref="BC75:BE75"/>
    <mergeCell ref="AE75:AE77"/>
    <mergeCell ref="AF75:AG75"/>
    <mergeCell ref="AH75:AJ75"/>
    <mergeCell ref="AL75:AL77"/>
    <mergeCell ref="AM75:AN75"/>
    <mergeCell ref="AO75:AQ75"/>
    <mergeCell ref="AF76:AF77"/>
    <mergeCell ref="AG76:AG77"/>
    <mergeCell ref="AH76:AI76"/>
    <mergeCell ref="T75:V75"/>
    <mergeCell ref="AS75:AS77"/>
    <mergeCell ref="AT75:AU75"/>
    <mergeCell ref="AV75:AX75"/>
    <mergeCell ref="AT76:AT77"/>
    <mergeCell ref="AU76:AU77"/>
    <mergeCell ref="AV76:AW76"/>
    <mergeCell ref="AX76:AX77"/>
    <mergeCell ref="C78:C80"/>
    <mergeCell ref="D78:D79"/>
    <mergeCell ref="J78:J80"/>
    <mergeCell ref="K78:K79"/>
    <mergeCell ref="Q78:Q80"/>
    <mergeCell ref="R78:R79"/>
    <mergeCell ref="BA76:BA77"/>
    <mergeCell ref="BB76:BB77"/>
    <mergeCell ref="BC76:BD76"/>
    <mergeCell ref="D76:D77"/>
    <mergeCell ref="E76:E77"/>
    <mergeCell ref="F76:G76"/>
    <mergeCell ref="H76:H77"/>
    <mergeCell ref="K76:K77"/>
    <mergeCell ref="L76:L77"/>
    <mergeCell ref="Q75:Q77"/>
    <mergeCell ref="R75:S75"/>
    <mergeCell ref="X75:X77"/>
    <mergeCell ref="Y75:Z75"/>
    <mergeCell ref="AA75:AC75"/>
    <mergeCell ref="R76:R77"/>
    <mergeCell ref="S76:S77"/>
    <mergeCell ref="T76:U76"/>
    <mergeCell ref="C75:C77"/>
    <mergeCell ref="BA78:BA79"/>
    <mergeCell ref="BA80:BB80"/>
    <mergeCell ref="D75:E75"/>
    <mergeCell ref="F75:H75"/>
    <mergeCell ref="J75:J77"/>
    <mergeCell ref="K75:L75"/>
    <mergeCell ref="M75:O75"/>
    <mergeCell ref="M76:N76"/>
    <mergeCell ref="X78:X80"/>
    <mergeCell ref="Y78:Y79"/>
    <mergeCell ref="AE78:AE80"/>
    <mergeCell ref="AF78:AF79"/>
    <mergeCell ref="D80:E80"/>
    <mergeCell ref="K80:L80"/>
    <mergeCell ref="R80:S80"/>
    <mergeCell ref="Y80:Z80"/>
    <mergeCell ref="AF80:AG80"/>
    <mergeCell ref="AM80:AN80"/>
    <mergeCell ref="AL78:AL80"/>
    <mergeCell ref="AM78:AM79"/>
    <mergeCell ref="AZ78:AZ80"/>
    <mergeCell ref="BA81:BA82"/>
    <mergeCell ref="AF81:AF82"/>
    <mergeCell ref="AL81:AL83"/>
    <mergeCell ref="AM81:AM82"/>
    <mergeCell ref="AZ81:AZ83"/>
    <mergeCell ref="AF83:AG83"/>
    <mergeCell ref="AM83:AN83"/>
    <mergeCell ref="R81:R82"/>
    <mergeCell ref="X81:X83"/>
    <mergeCell ref="Y81:Y82"/>
    <mergeCell ref="AE81:AE83"/>
    <mergeCell ref="R83:S83"/>
    <mergeCell ref="Y83:Z83"/>
    <mergeCell ref="AS78:AS80"/>
    <mergeCell ref="AT78:AT79"/>
    <mergeCell ref="AT80:AU80"/>
    <mergeCell ref="AS81:AS83"/>
    <mergeCell ref="AT81:AT82"/>
    <mergeCell ref="AT83:AU83"/>
    <mergeCell ref="AA89:AB89"/>
    <mergeCell ref="AC89:AC90"/>
    <mergeCell ref="AF89:AF90"/>
    <mergeCell ref="AG89:AG90"/>
    <mergeCell ref="BA83:BB83"/>
    <mergeCell ref="C88:C90"/>
    <mergeCell ref="D88:E88"/>
    <mergeCell ref="F88:H88"/>
    <mergeCell ref="J88:J90"/>
    <mergeCell ref="K88:L88"/>
    <mergeCell ref="M88:O88"/>
    <mergeCell ref="Q88:Q90"/>
    <mergeCell ref="R88:S88"/>
    <mergeCell ref="T88:V88"/>
    <mergeCell ref="C81:C83"/>
    <mergeCell ref="D81:D82"/>
    <mergeCell ref="J81:J83"/>
    <mergeCell ref="K81:K82"/>
    <mergeCell ref="Q81:Q83"/>
    <mergeCell ref="D83:E83"/>
    <mergeCell ref="K83:L83"/>
    <mergeCell ref="L89:L90"/>
    <mergeCell ref="M89:N89"/>
    <mergeCell ref="O89:O90"/>
    <mergeCell ref="R89:R90"/>
    <mergeCell ref="S89:S90"/>
    <mergeCell ref="D89:D90"/>
    <mergeCell ref="E89:E90"/>
    <mergeCell ref="F89:G89"/>
    <mergeCell ref="H89:H90"/>
    <mergeCell ref="K89:K90"/>
    <mergeCell ref="BC89:BD89"/>
    <mergeCell ref="BE89:BE90"/>
    <mergeCell ref="AH89:AI89"/>
    <mergeCell ref="AJ89:AJ90"/>
    <mergeCell ref="AM89:AM90"/>
    <mergeCell ref="AN89:AN90"/>
    <mergeCell ref="T89:U89"/>
    <mergeCell ref="V89:V90"/>
    <mergeCell ref="Y89:Y90"/>
    <mergeCell ref="Z89:Z90"/>
    <mergeCell ref="AL88:AL90"/>
    <mergeCell ref="AM88:AN88"/>
    <mergeCell ref="AO88:AQ88"/>
    <mergeCell ref="AZ88:AZ90"/>
    <mergeCell ref="BA88:BB88"/>
    <mergeCell ref="BC88:BE88"/>
    <mergeCell ref="AO89:AP89"/>
    <mergeCell ref="AQ89:AQ90"/>
    <mergeCell ref="BA89:BA90"/>
    <mergeCell ref="BB89:BB90"/>
    <mergeCell ref="X88:X90"/>
    <mergeCell ref="Y88:Z88"/>
    <mergeCell ref="AA88:AC88"/>
    <mergeCell ref="AE88:AE90"/>
    <mergeCell ref="AT88:AU88"/>
    <mergeCell ref="AV88:AX88"/>
    <mergeCell ref="AT89:AT90"/>
    <mergeCell ref="AU89:AU90"/>
    <mergeCell ref="AV89:AW89"/>
    <mergeCell ref="AX89:AX90"/>
    <mergeCell ref="AF88:AG88"/>
    <mergeCell ref="AH88:AJ88"/>
    <mergeCell ref="BA91:BA92"/>
    <mergeCell ref="BA93:BB93"/>
    <mergeCell ref="X91:X93"/>
    <mergeCell ref="Y91:Y92"/>
    <mergeCell ref="AE91:AE93"/>
    <mergeCell ref="AF91:AF92"/>
    <mergeCell ref="C91:C93"/>
    <mergeCell ref="D91:D92"/>
    <mergeCell ref="J91:J93"/>
    <mergeCell ref="K91:K92"/>
    <mergeCell ref="Q91:Q93"/>
    <mergeCell ref="R91:R92"/>
    <mergeCell ref="D93:E93"/>
    <mergeCell ref="K93:L93"/>
    <mergeCell ref="R93:S93"/>
    <mergeCell ref="Y93:Z93"/>
    <mergeCell ref="AF93:AG93"/>
    <mergeCell ref="AM93:AN93"/>
    <mergeCell ref="AL91:AL93"/>
    <mergeCell ref="AM91:AM92"/>
    <mergeCell ref="AZ91:AZ93"/>
    <mergeCell ref="AS91:AS93"/>
    <mergeCell ref="AT91:AT92"/>
    <mergeCell ref="AT93:AU93"/>
    <mergeCell ref="AM96:AN96"/>
    <mergeCell ref="Q94:Q96"/>
    <mergeCell ref="R94:R95"/>
    <mergeCell ref="X94:X96"/>
    <mergeCell ref="Y94:Y95"/>
    <mergeCell ref="R96:S96"/>
    <mergeCell ref="Y96:Z96"/>
    <mergeCell ref="C94:C96"/>
    <mergeCell ref="D94:D95"/>
    <mergeCell ref="J94:J96"/>
    <mergeCell ref="K94:K95"/>
    <mergeCell ref="D96:E96"/>
    <mergeCell ref="K96:L96"/>
    <mergeCell ref="C113:C115"/>
    <mergeCell ref="D113:E113"/>
    <mergeCell ref="F113:H113"/>
    <mergeCell ref="J113:J115"/>
    <mergeCell ref="K113:L113"/>
    <mergeCell ref="M113:O113"/>
    <mergeCell ref="Q113:Q115"/>
    <mergeCell ref="R113:S113"/>
    <mergeCell ref="T113:V113"/>
    <mergeCell ref="H114:H115"/>
    <mergeCell ref="K114:K115"/>
    <mergeCell ref="AL113:AL115"/>
    <mergeCell ref="AM113:AN113"/>
    <mergeCell ref="AM102:AM103"/>
    <mergeCell ref="AN102:AN103"/>
    <mergeCell ref="C107:C109"/>
    <mergeCell ref="D107:D108"/>
    <mergeCell ref="J107:J109"/>
    <mergeCell ref="K107:K108"/>
    <mergeCell ref="AO113:AQ113"/>
    <mergeCell ref="AZ113:AZ115"/>
    <mergeCell ref="BA113:BB113"/>
    <mergeCell ref="BC113:BE113"/>
    <mergeCell ref="AO114:AP114"/>
    <mergeCell ref="AQ114:AQ115"/>
    <mergeCell ref="BA114:BA115"/>
    <mergeCell ref="BB114:BB115"/>
    <mergeCell ref="X113:X115"/>
    <mergeCell ref="Y113:Z113"/>
    <mergeCell ref="AA113:AC113"/>
    <mergeCell ref="AE113:AE115"/>
    <mergeCell ref="AF113:AG113"/>
    <mergeCell ref="AH113:AJ113"/>
    <mergeCell ref="AA114:AB114"/>
    <mergeCell ref="AC114:AC115"/>
    <mergeCell ref="AF114:AF115"/>
    <mergeCell ref="AG114:AG115"/>
    <mergeCell ref="BC114:BD114"/>
    <mergeCell ref="BE114:BE115"/>
    <mergeCell ref="AH114:AI114"/>
    <mergeCell ref="AJ114:AJ115"/>
    <mergeCell ref="AM114:AM115"/>
    <mergeCell ref="AN114:AN115"/>
    <mergeCell ref="T114:U114"/>
    <mergeCell ref="V114:V115"/>
    <mergeCell ref="Y114:Y115"/>
    <mergeCell ref="Z114:Z115"/>
    <mergeCell ref="L114:L115"/>
    <mergeCell ref="M114:N114"/>
    <mergeCell ref="O114:O115"/>
    <mergeCell ref="R114:R115"/>
    <mergeCell ref="S114:S115"/>
    <mergeCell ref="D114:D115"/>
    <mergeCell ref="E114:E115"/>
    <mergeCell ref="F114:G114"/>
    <mergeCell ref="AZ116:AZ118"/>
    <mergeCell ref="X116:X118"/>
    <mergeCell ref="Y116:Y117"/>
    <mergeCell ref="AE116:AE118"/>
    <mergeCell ref="AF116:AF117"/>
    <mergeCell ref="Y118:Z118"/>
    <mergeCell ref="AF118:AG118"/>
    <mergeCell ref="AM118:AN118"/>
    <mergeCell ref="AL116:AL118"/>
    <mergeCell ref="AM116:AM117"/>
    <mergeCell ref="Q119:Q121"/>
    <mergeCell ref="R119:R120"/>
    <mergeCell ref="X119:X121"/>
    <mergeCell ref="Y119:Y120"/>
    <mergeCell ref="R121:S121"/>
    <mergeCell ref="Y121:Z121"/>
    <mergeCell ref="C119:C121"/>
    <mergeCell ref="D119:D120"/>
    <mergeCell ref="J119:J121"/>
    <mergeCell ref="K119:K120"/>
    <mergeCell ref="D121:E121"/>
    <mergeCell ref="K121:L121"/>
    <mergeCell ref="AS116:AS118"/>
    <mergeCell ref="AT116:AT117"/>
    <mergeCell ref="AT118:AU118"/>
    <mergeCell ref="AS119:AS121"/>
    <mergeCell ref="AT119:AT120"/>
    <mergeCell ref="AT121:AU121"/>
    <mergeCell ref="C116:C118"/>
    <mergeCell ref="D116:D117"/>
    <mergeCell ref="J116:J118"/>
    <mergeCell ref="K116:K117"/>
    <mergeCell ref="Q116:Q118"/>
    <mergeCell ref="R116:R117"/>
    <mergeCell ref="D118:E118"/>
    <mergeCell ref="K118:L118"/>
    <mergeCell ref="R118:S118"/>
    <mergeCell ref="BA121:BB121"/>
    <mergeCell ref="BA68:BB68"/>
    <mergeCell ref="AM68:AN68"/>
    <mergeCell ref="AF68:AG68"/>
    <mergeCell ref="Y68:Z68"/>
    <mergeCell ref="R68:S68"/>
    <mergeCell ref="AZ119:AZ121"/>
    <mergeCell ref="BA119:BA120"/>
    <mergeCell ref="AE119:AE121"/>
    <mergeCell ref="AF119:AF120"/>
    <mergeCell ref="AL119:AL121"/>
    <mergeCell ref="AM119:AM120"/>
    <mergeCell ref="AF121:AG121"/>
    <mergeCell ref="AM121:AN121"/>
    <mergeCell ref="BA116:BA117"/>
    <mergeCell ref="BA118:BB118"/>
    <mergeCell ref="BA96:BB96"/>
    <mergeCell ref="AZ94:AZ96"/>
    <mergeCell ref="BA94:BA95"/>
    <mergeCell ref="AE94:AE96"/>
    <mergeCell ref="AF94:AF95"/>
    <mergeCell ref="AL94:AL96"/>
    <mergeCell ref="AM94:AM95"/>
    <mergeCell ref="AF96:AG96"/>
    <mergeCell ref="AE66:AE68"/>
    <mergeCell ref="Y66:Y67"/>
    <mergeCell ref="X66:X68"/>
    <mergeCell ref="BA66:BA67"/>
    <mergeCell ref="AZ66:AZ68"/>
    <mergeCell ref="AM66:AM67"/>
    <mergeCell ref="AL66:AL68"/>
    <mergeCell ref="AS88:AS90"/>
    <mergeCell ref="AM27:AM28"/>
    <mergeCell ref="AL27:AL29"/>
    <mergeCell ref="D29:E29"/>
    <mergeCell ref="BA29:BB29"/>
    <mergeCell ref="AM29:AN29"/>
    <mergeCell ref="AF29:AG29"/>
    <mergeCell ref="Y29:Z29"/>
    <mergeCell ref="R29:S29"/>
    <mergeCell ref="K29:L29"/>
    <mergeCell ref="D27:D28"/>
    <mergeCell ref="R27:R28"/>
    <mergeCell ref="Q27:Q29"/>
    <mergeCell ref="K27:K28"/>
    <mergeCell ref="J27:J29"/>
    <mergeCell ref="AF27:AF28"/>
    <mergeCell ref="AE27:AE29"/>
    <mergeCell ref="Y27:Y28"/>
    <mergeCell ref="X27:X29"/>
    <mergeCell ref="BG21:BG23"/>
    <mergeCell ref="BH21:BI21"/>
    <mergeCell ref="BJ21:BL21"/>
    <mergeCell ref="BH22:BH23"/>
    <mergeCell ref="BI22:BI23"/>
    <mergeCell ref="BJ22:BK22"/>
    <mergeCell ref="BL22:BL23"/>
    <mergeCell ref="BG6:BG8"/>
    <mergeCell ref="BH6:BI6"/>
    <mergeCell ref="BJ6:BL6"/>
    <mergeCell ref="BH7:BH8"/>
    <mergeCell ref="BI7:BI8"/>
    <mergeCell ref="BJ7:BK7"/>
    <mergeCell ref="BL7:BL8"/>
    <mergeCell ref="BG34:BG36"/>
    <mergeCell ref="BH34:BI34"/>
    <mergeCell ref="BJ34:BL34"/>
    <mergeCell ref="BH35:BH36"/>
    <mergeCell ref="BI35:BI36"/>
    <mergeCell ref="BJ35:BK35"/>
    <mergeCell ref="BL35:BL36"/>
    <mergeCell ref="BG24:BG26"/>
    <mergeCell ref="BH24:BH25"/>
    <mergeCell ref="BH26:BI26"/>
    <mergeCell ref="BG27:BG29"/>
    <mergeCell ref="BH27:BH28"/>
    <mergeCell ref="BH29:BI29"/>
    <mergeCell ref="BG63:BG65"/>
    <mergeCell ref="BH63:BH64"/>
    <mergeCell ref="BH65:BI65"/>
    <mergeCell ref="BG66:BG68"/>
    <mergeCell ref="BH66:BH67"/>
    <mergeCell ref="BH68:BI68"/>
    <mergeCell ref="BG60:BG62"/>
    <mergeCell ref="BH60:BI60"/>
    <mergeCell ref="BJ60:BL60"/>
    <mergeCell ref="BH61:BH62"/>
    <mergeCell ref="BI61:BI62"/>
    <mergeCell ref="BJ61:BK61"/>
    <mergeCell ref="BL61:BL62"/>
    <mergeCell ref="BJ88:BL88"/>
    <mergeCell ref="BH89:BH90"/>
    <mergeCell ref="BI89:BI90"/>
    <mergeCell ref="BJ89:BK89"/>
    <mergeCell ref="BL89:BL90"/>
    <mergeCell ref="BG75:BG77"/>
    <mergeCell ref="BH75:BI75"/>
    <mergeCell ref="BJ75:BL75"/>
    <mergeCell ref="BH76:BH77"/>
    <mergeCell ref="BI76:BI77"/>
    <mergeCell ref="BJ76:BK76"/>
    <mergeCell ref="BL76:BL77"/>
    <mergeCell ref="BG78:BG80"/>
    <mergeCell ref="BH78:BH79"/>
    <mergeCell ref="BH80:BI80"/>
    <mergeCell ref="BG91:BG93"/>
    <mergeCell ref="BH91:BH92"/>
    <mergeCell ref="BH93:BI93"/>
    <mergeCell ref="BG94:BG96"/>
    <mergeCell ref="BH94:BH95"/>
    <mergeCell ref="BH96:BI96"/>
    <mergeCell ref="BG81:BG83"/>
    <mergeCell ref="BH81:BH82"/>
    <mergeCell ref="BH83:BI83"/>
    <mergeCell ref="BG88:BG90"/>
    <mergeCell ref="BH88:BI88"/>
    <mergeCell ref="BG116:BG118"/>
    <mergeCell ref="BH116:BH117"/>
    <mergeCell ref="BH118:BI118"/>
    <mergeCell ref="BG119:BG121"/>
    <mergeCell ref="BH119:BH120"/>
    <mergeCell ref="BH121:BI121"/>
    <mergeCell ref="BG113:BG115"/>
    <mergeCell ref="BH113:BI113"/>
    <mergeCell ref="BJ113:BL113"/>
    <mergeCell ref="BH114:BH115"/>
    <mergeCell ref="BI114:BI115"/>
    <mergeCell ref="BJ114:BK114"/>
    <mergeCell ref="BL114:BL115"/>
    <mergeCell ref="BN9:BN11"/>
    <mergeCell ref="BO9:BO10"/>
    <mergeCell ref="BO11:BP11"/>
    <mergeCell ref="BN12:BN14"/>
    <mergeCell ref="BO12:BO13"/>
    <mergeCell ref="BO14:BP14"/>
    <mergeCell ref="BN6:BN8"/>
    <mergeCell ref="BO6:BP6"/>
    <mergeCell ref="BQ6:BS6"/>
    <mergeCell ref="BO7:BO8"/>
    <mergeCell ref="BP7:BP8"/>
    <mergeCell ref="BQ7:BR7"/>
    <mergeCell ref="BS7:BS8"/>
    <mergeCell ref="BN24:BN26"/>
    <mergeCell ref="BO24:BO25"/>
    <mergeCell ref="BO26:BP26"/>
    <mergeCell ref="BN27:BN29"/>
    <mergeCell ref="BO27:BO28"/>
    <mergeCell ref="BO29:BP29"/>
    <mergeCell ref="BN21:BN23"/>
    <mergeCell ref="BO21:BP21"/>
    <mergeCell ref="BQ21:BS21"/>
    <mergeCell ref="BO22:BO23"/>
    <mergeCell ref="BP22:BP23"/>
    <mergeCell ref="BQ22:BR22"/>
    <mergeCell ref="BS22:BS23"/>
    <mergeCell ref="BN37:BN39"/>
    <mergeCell ref="BO37:BO38"/>
    <mergeCell ref="BO39:BP39"/>
    <mergeCell ref="BN40:BN42"/>
    <mergeCell ref="BO40:BO41"/>
    <mergeCell ref="BO42:BP42"/>
    <mergeCell ref="BN34:BN36"/>
    <mergeCell ref="BO34:BP34"/>
    <mergeCell ref="BQ34:BS34"/>
    <mergeCell ref="BO35:BO36"/>
    <mergeCell ref="BP35:BP36"/>
    <mergeCell ref="BQ35:BR35"/>
    <mergeCell ref="BS35:BS36"/>
    <mergeCell ref="BN63:BN65"/>
    <mergeCell ref="BO63:BO64"/>
    <mergeCell ref="BO65:BP65"/>
    <mergeCell ref="BN66:BN68"/>
    <mergeCell ref="BO66:BO67"/>
    <mergeCell ref="BO68:BP68"/>
    <mergeCell ref="BN60:BN62"/>
    <mergeCell ref="BO60:BP60"/>
    <mergeCell ref="BQ60:BS60"/>
    <mergeCell ref="BO61:BO62"/>
    <mergeCell ref="BP61:BP62"/>
    <mergeCell ref="BQ61:BR61"/>
    <mergeCell ref="BS61:BS62"/>
    <mergeCell ref="BN50:BN52"/>
    <mergeCell ref="BO50:BO51"/>
    <mergeCell ref="BN78:BN80"/>
    <mergeCell ref="BO78:BO79"/>
    <mergeCell ref="BO80:BP80"/>
    <mergeCell ref="BN81:BN83"/>
    <mergeCell ref="BO81:BO82"/>
    <mergeCell ref="BO83:BP83"/>
    <mergeCell ref="BN75:BN77"/>
    <mergeCell ref="BO75:BP75"/>
    <mergeCell ref="BQ75:BS75"/>
    <mergeCell ref="BO76:BO77"/>
    <mergeCell ref="BP76:BP77"/>
    <mergeCell ref="BQ76:BR76"/>
    <mergeCell ref="BS76:BS77"/>
    <mergeCell ref="BN91:BN93"/>
    <mergeCell ref="BO91:BO92"/>
    <mergeCell ref="BO93:BP93"/>
    <mergeCell ref="BN94:BN96"/>
    <mergeCell ref="BO94:BO95"/>
    <mergeCell ref="BO96:BP96"/>
    <mergeCell ref="BN88:BN90"/>
    <mergeCell ref="BO88:BP88"/>
    <mergeCell ref="BQ88:BS88"/>
    <mergeCell ref="BO89:BO90"/>
    <mergeCell ref="BP89:BP90"/>
    <mergeCell ref="BQ89:BR89"/>
    <mergeCell ref="BS89:BS90"/>
    <mergeCell ref="BN116:BN118"/>
    <mergeCell ref="BO116:BO117"/>
    <mergeCell ref="BO118:BP118"/>
    <mergeCell ref="BN119:BN121"/>
    <mergeCell ref="BO119:BO120"/>
    <mergeCell ref="BO121:BP121"/>
    <mergeCell ref="BN113:BN115"/>
    <mergeCell ref="BO113:BP113"/>
    <mergeCell ref="BQ113:BS113"/>
    <mergeCell ref="BO114:BO115"/>
    <mergeCell ref="BP114:BP115"/>
    <mergeCell ref="BQ114:BR114"/>
    <mergeCell ref="BS114:BS115"/>
    <mergeCell ref="AS6:AS8"/>
    <mergeCell ref="AT6:AU6"/>
    <mergeCell ref="AV6:AX6"/>
    <mergeCell ref="AT7:AT8"/>
    <mergeCell ref="AU7:AU8"/>
    <mergeCell ref="AV7:AW7"/>
    <mergeCell ref="AX7:AX8"/>
    <mergeCell ref="AS9:AS11"/>
    <mergeCell ref="AT9:AT10"/>
    <mergeCell ref="AT11:AU11"/>
    <mergeCell ref="AS12:AS14"/>
    <mergeCell ref="AT12:AT13"/>
    <mergeCell ref="AT14:AU14"/>
    <mergeCell ref="AS21:AS23"/>
    <mergeCell ref="AT21:AU21"/>
    <mergeCell ref="AV21:AX21"/>
    <mergeCell ref="AT22:AT23"/>
    <mergeCell ref="AU22:AU23"/>
    <mergeCell ref="AV22:AW22"/>
    <mergeCell ref="AX22:AX23"/>
    <mergeCell ref="AS24:AS26"/>
    <mergeCell ref="AT24:AT25"/>
    <mergeCell ref="AT26:AU26"/>
    <mergeCell ref="AS27:AS29"/>
    <mergeCell ref="AT27:AT28"/>
    <mergeCell ref="AT29:AU29"/>
    <mergeCell ref="AS34:AS36"/>
    <mergeCell ref="AT34:AU34"/>
    <mergeCell ref="AV34:AX34"/>
    <mergeCell ref="AT35:AT36"/>
    <mergeCell ref="AU35:AU36"/>
    <mergeCell ref="AV35:AW35"/>
    <mergeCell ref="AX35:AX36"/>
    <mergeCell ref="AS37:AS39"/>
    <mergeCell ref="AT37:AT38"/>
    <mergeCell ref="AT39:AU39"/>
    <mergeCell ref="AV47:AX47"/>
    <mergeCell ref="AT48:AT49"/>
    <mergeCell ref="AU48:AU49"/>
    <mergeCell ref="AV48:AW48"/>
    <mergeCell ref="AX48:AX49"/>
    <mergeCell ref="AS50:AS52"/>
    <mergeCell ref="AT50:AT51"/>
    <mergeCell ref="AT52:AU52"/>
    <mergeCell ref="AS53:AS55"/>
    <mergeCell ref="AT53:AT54"/>
    <mergeCell ref="AT55:AU55"/>
    <mergeCell ref="AS60:AS62"/>
    <mergeCell ref="AT60:AU60"/>
    <mergeCell ref="AV60:AX60"/>
    <mergeCell ref="AT61:AT62"/>
    <mergeCell ref="AU61:AU62"/>
    <mergeCell ref="AV61:AW61"/>
    <mergeCell ref="AX61:AX62"/>
    <mergeCell ref="AS94:AS96"/>
    <mergeCell ref="AT94:AT95"/>
    <mergeCell ref="AT96:AU96"/>
    <mergeCell ref="AS101:AS103"/>
    <mergeCell ref="AT101:AU101"/>
    <mergeCell ref="AV101:AX101"/>
    <mergeCell ref="AT102:AT103"/>
    <mergeCell ref="AU102:AU103"/>
    <mergeCell ref="AV102:AW102"/>
    <mergeCell ref="AX102:AX103"/>
    <mergeCell ref="AS104:AS106"/>
    <mergeCell ref="AT104:AT105"/>
    <mergeCell ref="AT106:AU106"/>
    <mergeCell ref="AS107:AS109"/>
    <mergeCell ref="AT107:AT108"/>
    <mergeCell ref="AT109:AU109"/>
    <mergeCell ref="AS113:AS115"/>
    <mergeCell ref="AT113:AU113"/>
    <mergeCell ref="AV113:AX113"/>
    <mergeCell ref="AT114:AT115"/>
    <mergeCell ref="AU114:AU115"/>
    <mergeCell ref="AV114:AW114"/>
    <mergeCell ref="AX114:AX115"/>
  </mergeCells>
  <pageMargins left="0.7" right="0.7" top="0.75" bottom="0.75" header="0.3" footer="0.3"/>
  <pageSetup orientation="portrait" r:id="rId1"/>
  <ignoredErrors>
    <ignoredError sqref="T10:V11 M10:O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RESULTS</vt:lpstr>
      <vt:lpstr>INPUT</vt:lpstr>
      <vt:lpstr>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Siwen (FTA)</dc:creator>
  <cp:lastModifiedBy>xchu</cp:lastModifiedBy>
  <dcterms:created xsi:type="dcterms:W3CDTF">2012-10-12T11:58:22Z</dcterms:created>
  <dcterms:modified xsi:type="dcterms:W3CDTF">2013-07-19T19:45:35Z</dcterms:modified>
</cp:coreProperties>
</file>