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13"/>
  <workbookPr/>
  <mc:AlternateContent xmlns:mc="http://schemas.openxmlformats.org/markup-compatibility/2006">
    <mc:Choice Requires="x15">
      <x15ac:absPath xmlns:x15ac="http://schemas.microsoft.com/office/spreadsheetml/2010/11/ac" url="C:\Project\CO-2021 Mobility Contract Sub to KAI\Working\TWO 25 - Demographic Data and Trends Analyses (Terry as PM)\Population Estimates\2023 Pop\"/>
    </mc:Choice>
  </mc:AlternateContent>
  <xr:revisionPtr revIDLastSave="0" documentId="8_{325626B4-DB6A-4C7E-A4C2-D8F282277FFD}" xr6:coauthVersionLast="47" xr6:coauthVersionMax="47" xr10:uidLastSave="{00000000-0000-0000-0000-000000000000}"/>
  <bookViews>
    <workbookView xWindow="-110" yWindow="-110" windowWidth="38620" windowHeight="21100" firstSheet="1" activeTab="1" xr2:uid="{00000000-000D-0000-FFFF-FFFF00000000}"/>
  </bookViews>
  <sheets>
    <sheet name="PopEst-2023-Final  (3)" sheetId="33" state="hidden" r:id="rId1"/>
    <sheet name="PopEst-2023-Final" sheetId="32" r:id="rId2"/>
    <sheet name="PopEst-2023-Final " sheetId="31" state="hidden" r:id="rId3"/>
    <sheet name="PopEst-2023-Draft" sheetId="28" r:id="rId4"/>
    <sheet name="PopEst-2023-Worksheet" sheetId="27" r:id="rId5"/>
    <sheet name="County2022" sheetId="30" r:id="rId6"/>
    <sheet name="County2023" sheetId="29" r:id="rId7"/>
    <sheet name="County2020" sheetId="26" state="hidden" r:id="rId8"/>
    <sheet name="PopEst-2019-Final" sheetId="25" state="hidden" r:id="rId9"/>
    <sheet name="PopEst-2019-Worksheet" sheetId="24" state="hidden" r:id="rId10"/>
    <sheet name="County2019" sheetId="23" state="hidden" r:id="rId11"/>
    <sheet name="County2018" sheetId="20" state="hidden" r:id="rId12"/>
    <sheet name="County2017" sheetId="19" state="hidden" r:id="rId13"/>
    <sheet name="County2016" sheetId="18" state="hidden" r:id="rId14"/>
    <sheet name="County2015" sheetId="15" state="hidden" r:id="rId15"/>
    <sheet name="Table 01 (original)" sheetId="17" state="hidden" r:id="rId16"/>
    <sheet name="PopEst-2018-Worksheet" sheetId="21" state="hidden" r:id="rId17"/>
    <sheet name="PopEst-2017-Worksheet" sheetId="5" state="hidden" r:id="rId18"/>
    <sheet name="PopEst-2018-Final" sheetId="6" state="hidden" r:id="rId19"/>
    <sheet name="PopEst-2017-Final" sheetId="22" state="hidden" r:id="rId20"/>
  </sheets>
  <definedNames>
    <definedName name="_xlnm.Print_Area" localSheetId="11">County2018!$B$3:$G$86</definedName>
    <definedName name="_xlnm.Print_Area" localSheetId="10">County2019!$B$3:$G$86</definedName>
    <definedName name="_xlnm.Print_Area" localSheetId="5">County2022!$A$4:$I$76</definedName>
    <definedName name="_xlnm.Print_Area" localSheetId="6">County2023!$A$4:$I$76</definedName>
    <definedName name="_xlnm.Print_Area" localSheetId="19">'PopEst-2017-Final'!$A$1:$H$99</definedName>
    <definedName name="_xlnm.Print_Area" localSheetId="17">'PopEst-2017-Worksheet'!$A$1:$H$99</definedName>
    <definedName name="_xlnm.Print_Area" localSheetId="18">'PopEst-2018-Final'!$A$1:$J$103</definedName>
    <definedName name="_xlnm.Print_Area" localSheetId="16">'PopEst-2018-Worksheet'!$A$1:$H$99</definedName>
    <definedName name="_xlnm.Print_Area" localSheetId="8">'PopEst-2019-Final'!$A$1:$J$103</definedName>
    <definedName name="_xlnm.Print_Area" localSheetId="9">'PopEst-2019-Worksheet'!$A$1:$H$99</definedName>
    <definedName name="_xlnm.Print_Area" localSheetId="3">'PopEst-2023-Draft'!$A$1:$J$103</definedName>
    <definedName name="_xlnm.Print_Area" localSheetId="1">'PopEst-2023-Final'!$A$1:$J$103</definedName>
    <definedName name="_xlnm.Print_Area" localSheetId="2">'PopEst-2023-Final '!$A$1:$J$103</definedName>
    <definedName name="_xlnm.Print_Area" localSheetId="0">'PopEst-2023-Final  (3)'!$A$1:$J$103</definedName>
    <definedName name="_xlnm.Print_Area" localSheetId="4">'PopEst-2023-Worksheet'!$A$1:$H$99</definedName>
    <definedName name="_xlnm.Print_Titles" localSheetId="14">County2015!$3:$7</definedName>
    <definedName name="_xlnm.Print_Titles" localSheetId="13">County2016!$3:$7</definedName>
    <definedName name="_xlnm.Print_Titles" localSheetId="12">County2017!$3:$7</definedName>
    <definedName name="_xlnm.Print_Titles" localSheetId="11">County2018!$3:$7</definedName>
    <definedName name="_xlnm.Print_Titles" localSheetId="10">County2019!$3:$7</definedName>
    <definedName name="_xlnm.Print_Titles" localSheetId="7">County2020!$3:$7</definedName>
    <definedName name="_xlnm.Print_Titles" localSheetId="5">County2022!$4:$7</definedName>
    <definedName name="_xlnm.Print_Titles" localSheetId="6">County2023!$4:$7</definedName>
    <definedName name="_xlnm.Print_Titles" localSheetId="19">'PopEst-2017-Final'!$1:$6</definedName>
    <definedName name="_xlnm.Print_Titles" localSheetId="17">'PopEst-2017-Worksheet'!$1:$6</definedName>
    <definedName name="_xlnm.Print_Titles" localSheetId="18">'PopEst-2018-Final'!$1:$6</definedName>
    <definedName name="_xlnm.Print_Titles" localSheetId="16">'PopEst-2018-Worksheet'!$1:$6</definedName>
    <definedName name="_xlnm.Print_Titles" localSheetId="8">'PopEst-2019-Final'!$1:$6</definedName>
    <definedName name="_xlnm.Print_Titles" localSheetId="9">'PopEst-2019-Worksheet'!$1:$6</definedName>
    <definedName name="_xlnm.Print_Titles" localSheetId="3">'PopEst-2023-Draft'!$1:$6</definedName>
    <definedName name="_xlnm.Print_Titles" localSheetId="1">'PopEst-2023-Final'!$1:$6</definedName>
    <definedName name="_xlnm.Print_Titles" localSheetId="2">'PopEst-2023-Final '!$1:$6</definedName>
    <definedName name="_xlnm.Print_Titles" localSheetId="0">'PopEst-2023-Final  (3)'!$1:$6</definedName>
    <definedName name="_xlnm.Print_Titles" localSheetId="4">'PopEst-2023-Worksheet'!$1:$6</definedName>
    <definedName name="_xlnm.Print_Titles" localSheetId="15">'Table 01 (original)'!$3:$7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1" i="33" l="1"/>
  <c r="H91" i="33"/>
  <c r="G91" i="33"/>
  <c r="F91" i="33"/>
  <c r="E91" i="33"/>
  <c r="D91" i="33"/>
  <c r="C91" i="33"/>
  <c r="E90" i="33"/>
  <c r="F90" i="33" s="1"/>
  <c r="H90" i="33" s="1"/>
  <c r="D90" i="33"/>
  <c r="C90" i="33"/>
  <c r="I89" i="33"/>
  <c r="H89" i="33"/>
  <c r="G89" i="33"/>
  <c r="F89" i="33"/>
  <c r="E89" i="33"/>
  <c r="D89" i="33"/>
  <c r="C89" i="33"/>
  <c r="E88" i="33"/>
  <c r="G88" i="33" s="1"/>
  <c r="I88" i="33" s="1"/>
  <c r="D88" i="33"/>
  <c r="C88" i="33"/>
  <c r="C86" i="33" s="1"/>
  <c r="H87" i="33"/>
  <c r="G87" i="33"/>
  <c r="F87" i="33"/>
  <c r="E87" i="33"/>
  <c r="E86" i="33" s="1"/>
  <c r="D87" i="33"/>
  <c r="D86" i="33" s="1"/>
  <c r="C87" i="33"/>
  <c r="F84" i="33"/>
  <c r="H84" i="33" s="1"/>
  <c r="E84" i="33"/>
  <c r="G84" i="33" s="1"/>
  <c r="D84" i="33"/>
  <c r="C84" i="33"/>
  <c r="I83" i="33"/>
  <c r="G83" i="33"/>
  <c r="E83" i="33"/>
  <c r="D83" i="33"/>
  <c r="C83" i="33"/>
  <c r="F83" i="33" s="1"/>
  <c r="D82" i="33"/>
  <c r="C82" i="33"/>
  <c r="I80" i="33"/>
  <c r="H80" i="33"/>
  <c r="G80" i="33"/>
  <c r="F80" i="33"/>
  <c r="E80" i="33"/>
  <c r="D80" i="33"/>
  <c r="C80" i="33"/>
  <c r="E79" i="33"/>
  <c r="F79" i="33" s="1"/>
  <c r="H79" i="33" s="1"/>
  <c r="D79" i="33"/>
  <c r="C79" i="33"/>
  <c r="I78" i="33"/>
  <c r="H78" i="33"/>
  <c r="G78" i="33"/>
  <c r="F78" i="33"/>
  <c r="E78" i="33"/>
  <c r="D78" i="33"/>
  <c r="C78" i="33"/>
  <c r="E77" i="33"/>
  <c r="D77" i="33"/>
  <c r="G77" i="33" s="1"/>
  <c r="I77" i="33" s="1"/>
  <c r="C77" i="33"/>
  <c r="F77" i="33" s="1"/>
  <c r="H77" i="33" s="1"/>
  <c r="G76" i="33"/>
  <c r="I76" i="33" s="1"/>
  <c r="F76" i="33"/>
  <c r="H76" i="33" s="1"/>
  <c r="E76" i="33"/>
  <c r="D76" i="33"/>
  <c r="C76" i="33"/>
  <c r="H75" i="33"/>
  <c r="F75" i="33"/>
  <c r="E75" i="33"/>
  <c r="D75" i="33"/>
  <c r="G75" i="33" s="1"/>
  <c r="I75" i="33" s="1"/>
  <c r="C75" i="33"/>
  <c r="E74" i="33"/>
  <c r="F74" i="33" s="1"/>
  <c r="H74" i="33" s="1"/>
  <c r="D74" i="33"/>
  <c r="C74" i="33"/>
  <c r="I73" i="33"/>
  <c r="H73" i="33"/>
  <c r="G73" i="33"/>
  <c r="F73" i="33"/>
  <c r="E73" i="33"/>
  <c r="D73" i="33"/>
  <c r="C73" i="33"/>
  <c r="E72" i="33"/>
  <c r="E71" i="33" s="1"/>
  <c r="D72" i="33"/>
  <c r="D71" i="33" s="1"/>
  <c r="C72" i="33"/>
  <c r="C71" i="33" s="1"/>
  <c r="E69" i="33"/>
  <c r="G69" i="33" s="1"/>
  <c r="I69" i="33" s="1"/>
  <c r="D69" i="33"/>
  <c r="C69" i="33"/>
  <c r="G68" i="33"/>
  <c r="I68" i="33" s="1"/>
  <c r="E68" i="33"/>
  <c r="F68" i="33" s="1"/>
  <c r="H68" i="33" s="1"/>
  <c r="D68" i="33"/>
  <c r="C68" i="33"/>
  <c r="E67" i="33"/>
  <c r="G67" i="33" s="1"/>
  <c r="I67" i="33" s="1"/>
  <c r="D67" i="33"/>
  <c r="C67" i="33"/>
  <c r="E66" i="33"/>
  <c r="G66" i="33" s="1"/>
  <c r="D66" i="33"/>
  <c r="C66" i="33"/>
  <c r="I65" i="33"/>
  <c r="G65" i="33"/>
  <c r="E65" i="33"/>
  <c r="D65" i="33"/>
  <c r="C65" i="33"/>
  <c r="F65" i="33" s="1"/>
  <c r="D64" i="33"/>
  <c r="C64" i="33"/>
  <c r="I62" i="33"/>
  <c r="H62" i="33"/>
  <c r="G62" i="33"/>
  <c r="F62" i="33"/>
  <c r="E62" i="33"/>
  <c r="D62" i="33"/>
  <c r="C62" i="33"/>
  <c r="G61" i="33"/>
  <c r="F61" i="33"/>
  <c r="H61" i="33" s="1"/>
  <c r="E61" i="33"/>
  <c r="D61" i="33"/>
  <c r="I61" i="33" s="1"/>
  <c r="C61" i="33"/>
  <c r="I60" i="33"/>
  <c r="H60" i="33"/>
  <c r="G60" i="33"/>
  <c r="F60" i="33"/>
  <c r="E60" i="33"/>
  <c r="D60" i="33"/>
  <c r="C60" i="33"/>
  <c r="G59" i="33"/>
  <c r="F59" i="33"/>
  <c r="H59" i="33" s="1"/>
  <c r="E59" i="33"/>
  <c r="D59" i="33"/>
  <c r="I59" i="33" s="1"/>
  <c r="C59" i="33"/>
  <c r="G58" i="33"/>
  <c r="I58" i="33" s="1"/>
  <c r="F58" i="33"/>
  <c r="H58" i="33" s="1"/>
  <c r="E58" i="33"/>
  <c r="D58" i="33"/>
  <c r="C58" i="33"/>
  <c r="I57" i="33"/>
  <c r="H57" i="33"/>
  <c r="G57" i="33"/>
  <c r="F57" i="33"/>
  <c r="E57" i="33"/>
  <c r="D57" i="33"/>
  <c r="C57" i="33"/>
  <c r="G56" i="33"/>
  <c r="I56" i="33" s="1"/>
  <c r="F56" i="33"/>
  <c r="H56" i="33" s="1"/>
  <c r="E56" i="33"/>
  <c r="D56" i="33"/>
  <c r="C56" i="33"/>
  <c r="I51" i="33"/>
  <c r="H51" i="33"/>
  <c r="G51" i="33"/>
  <c r="F51" i="33"/>
  <c r="E51" i="33"/>
  <c r="D51" i="33"/>
  <c r="C51" i="33"/>
  <c r="E50" i="33"/>
  <c r="F50" i="33" s="1"/>
  <c r="H50" i="33" s="1"/>
  <c r="D50" i="33"/>
  <c r="C50" i="33"/>
  <c r="I49" i="33"/>
  <c r="H49" i="33"/>
  <c r="G49" i="33"/>
  <c r="F49" i="33"/>
  <c r="E49" i="33"/>
  <c r="D49" i="33"/>
  <c r="C49" i="33"/>
  <c r="E48" i="33"/>
  <c r="G48" i="33" s="1"/>
  <c r="I48" i="33" s="1"/>
  <c r="D48" i="33"/>
  <c r="C48" i="33"/>
  <c r="G47" i="33"/>
  <c r="I47" i="33" s="1"/>
  <c r="E47" i="33"/>
  <c r="F47" i="33" s="1"/>
  <c r="H47" i="33" s="1"/>
  <c r="D47" i="33"/>
  <c r="C47" i="33"/>
  <c r="E46" i="33"/>
  <c r="G46" i="33" s="1"/>
  <c r="I46" i="33" s="1"/>
  <c r="D46" i="33"/>
  <c r="C46" i="33"/>
  <c r="E45" i="33"/>
  <c r="G45" i="33" s="1"/>
  <c r="I45" i="33" s="1"/>
  <c r="D45" i="33"/>
  <c r="C45" i="33"/>
  <c r="I44" i="33"/>
  <c r="G44" i="33"/>
  <c r="E44" i="33"/>
  <c r="D44" i="33"/>
  <c r="C44" i="33"/>
  <c r="F44" i="33" s="1"/>
  <c r="H44" i="33" s="1"/>
  <c r="E43" i="33"/>
  <c r="G43" i="33" s="1"/>
  <c r="D43" i="33"/>
  <c r="D42" i="33" s="1"/>
  <c r="C43" i="33"/>
  <c r="C42" i="33" s="1"/>
  <c r="E40" i="33"/>
  <c r="G40" i="33" s="1"/>
  <c r="I40" i="33" s="1"/>
  <c r="D40" i="33"/>
  <c r="C40" i="33"/>
  <c r="I39" i="33"/>
  <c r="H39" i="33"/>
  <c r="G39" i="33"/>
  <c r="F39" i="33"/>
  <c r="E39" i="33"/>
  <c r="D39" i="33"/>
  <c r="C39" i="33"/>
  <c r="E38" i="33"/>
  <c r="D38" i="33"/>
  <c r="G38" i="33" s="1"/>
  <c r="I38" i="33" s="1"/>
  <c r="C38" i="33"/>
  <c r="F38" i="33" s="1"/>
  <c r="H38" i="33" s="1"/>
  <c r="G37" i="33"/>
  <c r="I37" i="33" s="1"/>
  <c r="F37" i="33"/>
  <c r="H37" i="33" s="1"/>
  <c r="E37" i="33"/>
  <c r="D37" i="33"/>
  <c r="C37" i="33"/>
  <c r="H36" i="33"/>
  <c r="F36" i="33"/>
  <c r="E36" i="33"/>
  <c r="D36" i="33"/>
  <c r="G36" i="33" s="1"/>
  <c r="I36" i="33" s="1"/>
  <c r="C36" i="33"/>
  <c r="E35" i="33"/>
  <c r="G35" i="33" s="1"/>
  <c r="I35" i="33" s="1"/>
  <c r="D35" i="33"/>
  <c r="C35" i="33"/>
  <c r="I34" i="33"/>
  <c r="H34" i="33"/>
  <c r="G34" i="33"/>
  <c r="F34" i="33"/>
  <c r="E34" i="33"/>
  <c r="D34" i="33"/>
  <c r="C34" i="33"/>
  <c r="E33" i="33"/>
  <c r="G33" i="33" s="1"/>
  <c r="I33" i="33" s="1"/>
  <c r="D33" i="33"/>
  <c r="C33" i="33"/>
  <c r="I32" i="33"/>
  <c r="H32" i="33"/>
  <c r="G32" i="33"/>
  <c r="F32" i="33"/>
  <c r="E32" i="33"/>
  <c r="D32" i="33"/>
  <c r="C32" i="33"/>
  <c r="E31" i="33"/>
  <c r="G31" i="33" s="1"/>
  <c r="I31" i="33" s="1"/>
  <c r="D31" i="33"/>
  <c r="C31" i="33"/>
  <c r="G30" i="33"/>
  <c r="I30" i="33" s="1"/>
  <c r="E30" i="33"/>
  <c r="F30" i="33" s="1"/>
  <c r="H30" i="33" s="1"/>
  <c r="D30" i="33"/>
  <c r="C30" i="33"/>
  <c r="E29" i="33"/>
  <c r="G29" i="33" s="1"/>
  <c r="I29" i="33" s="1"/>
  <c r="D29" i="33"/>
  <c r="C29" i="33"/>
  <c r="E28" i="33"/>
  <c r="G28" i="33" s="1"/>
  <c r="I28" i="33" s="1"/>
  <c r="D28" i="33"/>
  <c r="C28" i="33"/>
  <c r="I27" i="33"/>
  <c r="G27" i="33"/>
  <c r="E27" i="33"/>
  <c r="D27" i="33"/>
  <c r="C27" i="33"/>
  <c r="F27" i="33" s="1"/>
  <c r="H27" i="33" s="1"/>
  <c r="E26" i="33"/>
  <c r="F26" i="33" s="1"/>
  <c r="H26" i="33" s="1"/>
  <c r="D26" i="33"/>
  <c r="C26" i="33"/>
  <c r="I25" i="33"/>
  <c r="H25" i="33"/>
  <c r="G25" i="33"/>
  <c r="F25" i="33"/>
  <c r="E25" i="33"/>
  <c r="D25" i="33"/>
  <c r="C25" i="33"/>
  <c r="E24" i="33"/>
  <c r="F24" i="33" s="1"/>
  <c r="H24" i="33" s="1"/>
  <c r="D24" i="33"/>
  <c r="D22" i="33" s="1"/>
  <c r="C24" i="33"/>
  <c r="C22" i="33" s="1"/>
  <c r="I23" i="33"/>
  <c r="H23" i="33"/>
  <c r="G23" i="33"/>
  <c r="F23" i="33"/>
  <c r="E23" i="33"/>
  <c r="E22" i="33" s="1"/>
  <c r="D23" i="33"/>
  <c r="C23" i="33"/>
  <c r="G20" i="33"/>
  <c r="I20" i="33" s="1"/>
  <c r="F20" i="33"/>
  <c r="H20" i="33" s="1"/>
  <c r="E20" i="33"/>
  <c r="D20" i="33"/>
  <c r="C20" i="33"/>
  <c r="H19" i="33"/>
  <c r="F19" i="33"/>
  <c r="E19" i="33"/>
  <c r="D19" i="33"/>
  <c r="G19" i="33" s="1"/>
  <c r="I19" i="33" s="1"/>
  <c r="C19" i="33"/>
  <c r="E18" i="33"/>
  <c r="F18" i="33" s="1"/>
  <c r="H18" i="33" s="1"/>
  <c r="D18" i="33"/>
  <c r="C18" i="33"/>
  <c r="I17" i="33"/>
  <c r="H17" i="33"/>
  <c r="G17" i="33"/>
  <c r="F17" i="33"/>
  <c r="E17" i="33"/>
  <c r="D17" i="33"/>
  <c r="C17" i="33"/>
  <c r="E16" i="33"/>
  <c r="G16" i="33" s="1"/>
  <c r="I16" i="33" s="1"/>
  <c r="D16" i="33"/>
  <c r="C16" i="33"/>
  <c r="I15" i="33"/>
  <c r="H15" i="33"/>
  <c r="G15" i="33"/>
  <c r="F15" i="33"/>
  <c r="E15" i="33"/>
  <c r="D15" i="33"/>
  <c r="C15" i="33"/>
  <c r="E14" i="33"/>
  <c r="G14" i="33" s="1"/>
  <c r="I14" i="33" s="1"/>
  <c r="D14" i="33"/>
  <c r="C14" i="33"/>
  <c r="G13" i="33"/>
  <c r="I13" i="33" s="1"/>
  <c r="E13" i="33"/>
  <c r="F13" i="33" s="1"/>
  <c r="H13" i="33" s="1"/>
  <c r="D13" i="33"/>
  <c r="C13" i="33"/>
  <c r="E12" i="33"/>
  <c r="G12" i="33" s="1"/>
  <c r="I12" i="33" s="1"/>
  <c r="D12" i="33"/>
  <c r="C12" i="33"/>
  <c r="E11" i="33"/>
  <c r="G11" i="33" s="1"/>
  <c r="I11" i="33" s="1"/>
  <c r="D11" i="33"/>
  <c r="C11" i="33"/>
  <c r="I10" i="33"/>
  <c r="G10" i="33"/>
  <c r="E10" i="33"/>
  <c r="F10" i="33" s="1"/>
  <c r="H10" i="33" s="1"/>
  <c r="D10" i="33"/>
  <c r="C10" i="33"/>
  <c r="E9" i="33"/>
  <c r="E8" i="33" s="1"/>
  <c r="D9" i="33"/>
  <c r="D8" i="33" s="1"/>
  <c r="D93" i="33" s="1"/>
  <c r="C9" i="33"/>
  <c r="C8" i="33" s="1"/>
  <c r="G91" i="32"/>
  <c r="I91" i="32" s="1"/>
  <c r="F91" i="32"/>
  <c r="H91" i="32" s="1"/>
  <c r="E91" i="32"/>
  <c r="D91" i="32"/>
  <c r="C91" i="32"/>
  <c r="I90" i="32"/>
  <c r="G90" i="32"/>
  <c r="E90" i="32"/>
  <c r="D90" i="32"/>
  <c r="C90" i="32"/>
  <c r="F90" i="32" s="1"/>
  <c r="H90" i="32" s="1"/>
  <c r="E89" i="32"/>
  <c r="G89" i="32" s="1"/>
  <c r="I89" i="32" s="1"/>
  <c r="D89" i="32"/>
  <c r="C89" i="32"/>
  <c r="I88" i="32"/>
  <c r="H88" i="32"/>
  <c r="G88" i="32"/>
  <c r="F88" i="32"/>
  <c r="E88" i="32"/>
  <c r="D88" i="32"/>
  <c r="C88" i="32"/>
  <c r="E87" i="32"/>
  <c r="G87" i="32" s="1"/>
  <c r="D87" i="32"/>
  <c r="D86" i="32" s="1"/>
  <c r="C87" i="32"/>
  <c r="C86" i="32" s="1"/>
  <c r="E84" i="32"/>
  <c r="F84" i="32" s="1"/>
  <c r="H84" i="32" s="1"/>
  <c r="D84" i="32"/>
  <c r="C84" i="32"/>
  <c r="C82" i="32" s="1"/>
  <c r="H83" i="32"/>
  <c r="G83" i="32"/>
  <c r="F83" i="32"/>
  <c r="F82" i="32" s="1"/>
  <c r="H82" i="32" s="1"/>
  <c r="E83" i="32"/>
  <c r="E82" i="32" s="1"/>
  <c r="D83" i="32"/>
  <c r="D82" i="32" s="1"/>
  <c r="C83" i="32"/>
  <c r="E80" i="32"/>
  <c r="G80" i="32" s="1"/>
  <c r="I80" i="32" s="1"/>
  <c r="D80" i="32"/>
  <c r="C80" i="32"/>
  <c r="I79" i="32"/>
  <c r="H79" i="32"/>
  <c r="G79" i="32"/>
  <c r="F79" i="32"/>
  <c r="E79" i="32"/>
  <c r="D79" i="32"/>
  <c r="C79" i="32"/>
  <c r="E78" i="32"/>
  <c r="G78" i="32" s="1"/>
  <c r="I78" i="32" s="1"/>
  <c r="D78" i="32"/>
  <c r="C78" i="32"/>
  <c r="C71" i="32" s="1"/>
  <c r="I77" i="32"/>
  <c r="H77" i="32"/>
  <c r="G77" i="32"/>
  <c r="F77" i="32"/>
  <c r="E77" i="32"/>
  <c r="D77" i="32"/>
  <c r="C77" i="32"/>
  <c r="E76" i="32"/>
  <c r="G76" i="32" s="1"/>
  <c r="I76" i="32" s="1"/>
  <c r="D76" i="32"/>
  <c r="C76" i="32"/>
  <c r="I75" i="32"/>
  <c r="H75" i="32"/>
  <c r="G75" i="32"/>
  <c r="F75" i="32"/>
  <c r="E75" i="32"/>
  <c r="D75" i="32"/>
  <c r="C75" i="32"/>
  <c r="E74" i="32"/>
  <c r="G74" i="32" s="1"/>
  <c r="I74" i="32" s="1"/>
  <c r="D74" i="32"/>
  <c r="C74" i="32"/>
  <c r="G73" i="32"/>
  <c r="I73" i="32" s="1"/>
  <c r="F73" i="32"/>
  <c r="H73" i="32" s="1"/>
  <c r="E73" i="32"/>
  <c r="D73" i="32"/>
  <c r="C73" i="32"/>
  <c r="I72" i="32"/>
  <c r="G72" i="32"/>
  <c r="E72" i="32"/>
  <c r="D72" i="32"/>
  <c r="C72" i="32"/>
  <c r="F72" i="32" s="1"/>
  <c r="D71" i="32"/>
  <c r="I69" i="32"/>
  <c r="H69" i="32"/>
  <c r="G69" i="32"/>
  <c r="F69" i="32"/>
  <c r="E69" i="32"/>
  <c r="D69" i="32"/>
  <c r="C69" i="32"/>
  <c r="E68" i="32"/>
  <c r="G68" i="32" s="1"/>
  <c r="I68" i="32" s="1"/>
  <c r="D68" i="32"/>
  <c r="C68" i="32"/>
  <c r="I67" i="32"/>
  <c r="H67" i="32"/>
  <c r="G67" i="32"/>
  <c r="F67" i="32"/>
  <c r="E67" i="32"/>
  <c r="D67" i="32"/>
  <c r="C67" i="32"/>
  <c r="E66" i="32"/>
  <c r="F66" i="32" s="1"/>
  <c r="H66" i="32" s="1"/>
  <c r="D66" i="32"/>
  <c r="C66" i="32"/>
  <c r="C64" i="32" s="1"/>
  <c r="H65" i="32"/>
  <c r="G65" i="32"/>
  <c r="F65" i="32"/>
  <c r="E65" i="32"/>
  <c r="E64" i="32" s="1"/>
  <c r="D65" i="32"/>
  <c r="D64" i="32" s="1"/>
  <c r="C65" i="32"/>
  <c r="G62" i="32"/>
  <c r="I62" i="32" s="1"/>
  <c r="F62" i="32"/>
  <c r="H62" i="32" s="1"/>
  <c r="E62" i="32"/>
  <c r="E42" i="32" s="1"/>
  <c r="D62" i="32"/>
  <c r="C62" i="32"/>
  <c r="I61" i="32"/>
  <c r="H61" i="32"/>
  <c r="G61" i="32"/>
  <c r="F61" i="32"/>
  <c r="E61" i="32"/>
  <c r="D61" i="32"/>
  <c r="C61" i="32"/>
  <c r="G60" i="32"/>
  <c r="I60" i="32" s="1"/>
  <c r="F60" i="32"/>
  <c r="H60" i="32" s="1"/>
  <c r="E60" i="32"/>
  <c r="D60" i="32"/>
  <c r="C60" i="32"/>
  <c r="I59" i="32"/>
  <c r="H59" i="32"/>
  <c r="G59" i="32"/>
  <c r="F59" i="32"/>
  <c r="E59" i="32"/>
  <c r="D59" i="32"/>
  <c r="C59" i="32"/>
  <c r="G58" i="32"/>
  <c r="I58" i="32" s="1"/>
  <c r="F58" i="32"/>
  <c r="H58" i="32" s="1"/>
  <c r="E58" i="32"/>
  <c r="D58" i="32"/>
  <c r="C58" i="32"/>
  <c r="I57" i="32"/>
  <c r="H57" i="32"/>
  <c r="G57" i="32"/>
  <c r="F57" i="32"/>
  <c r="E57" i="32"/>
  <c r="D57" i="32"/>
  <c r="C57" i="32"/>
  <c r="G56" i="32"/>
  <c r="F56" i="32"/>
  <c r="E56" i="32"/>
  <c r="D56" i="32"/>
  <c r="I56" i="32" s="1"/>
  <c r="C56" i="32"/>
  <c r="H56" i="32" s="1"/>
  <c r="G51" i="32"/>
  <c r="I51" i="32" s="1"/>
  <c r="F51" i="32"/>
  <c r="H51" i="32" s="1"/>
  <c r="E51" i="32"/>
  <c r="D51" i="32"/>
  <c r="C51" i="32"/>
  <c r="I50" i="32"/>
  <c r="G50" i="32"/>
  <c r="E50" i="32"/>
  <c r="D50" i="32"/>
  <c r="C50" i="32"/>
  <c r="F50" i="32" s="1"/>
  <c r="H50" i="32" s="1"/>
  <c r="E49" i="32"/>
  <c r="G49" i="32" s="1"/>
  <c r="I49" i="32" s="1"/>
  <c r="D49" i="32"/>
  <c r="D42" i="32" s="1"/>
  <c r="C49" i="32"/>
  <c r="I48" i="32"/>
  <c r="H48" i="32"/>
  <c r="G48" i="32"/>
  <c r="F48" i="32"/>
  <c r="E48" i="32"/>
  <c r="D48" i="32"/>
  <c r="C48" i="32"/>
  <c r="E47" i="32"/>
  <c r="G47" i="32" s="1"/>
  <c r="I47" i="32" s="1"/>
  <c r="D47" i="32"/>
  <c r="C47" i="32"/>
  <c r="I46" i="32"/>
  <c r="H46" i="32"/>
  <c r="G46" i="32"/>
  <c r="F46" i="32"/>
  <c r="E46" i="32"/>
  <c r="D46" i="32"/>
  <c r="C46" i="32"/>
  <c r="E45" i="32"/>
  <c r="G45" i="32" s="1"/>
  <c r="I45" i="32" s="1"/>
  <c r="D45" i="32"/>
  <c r="C45" i="32"/>
  <c r="C42" i="32" s="1"/>
  <c r="H44" i="32"/>
  <c r="G44" i="32"/>
  <c r="I44" i="32" s="1"/>
  <c r="F44" i="32"/>
  <c r="E44" i="32"/>
  <c r="D44" i="32"/>
  <c r="C44" i="32"/>
  <c r="E43" i="32"/>
  <c r="D43" i="32"/>
  <c r="G43" i="32" s="1"/>
  <c r="C43" i="32"/>
  <c r="F43" i="32" s="1"/>
  <c r="I40" i="32"/>
  <c r="H40" i="32"/>
  <c r="G40" i="32"/>
  <c r="F40" i="32"/>
  <c r="E40" i="32"/>
  <c r="D40" i="32"/>
  <c r="C40" i="32"/>
  <c r="E39" i="32"/>
  <c r="F39" i="32" s="1"/>
  <c r="H39" i="32" s="1"/>
  <c r="D39" i="32"/>
  <c r="C39" i="32"/>
  <c r="I38" i="32"/>
  <c r="H38" i="32"/>
  <c r="G38" i="32"/>
  <c r="F38" i="32"/>
  <c r="E38" i="32"/>
  <c r="D38" i="32"/>
  <c r="C38" i="32"/>
  <c r="E37" i="32"/>
  <c r="G37" i="32" s="1"/>
  <c r="I37" i="32" s="1"/>
  <c r="D37" i="32"/>
  <c r="C37" i="32"/>
  <c r="I36" i="32"/>
  <c r="H36" i="32"/>
  <c r="G36" i="32"/>
  <c r="F36" i="32"/>
  <c r="E36" i="32"/>
  <c r="D36" i="32"/>
  <c r="C36" i="32"/>
  <c r="E35" i="32"/>
  <c r="G35" i="32" s="1"/>
  <c r="I35" i="32" s="1"/>
  <c r="D35" i="32"/>
  <c r="C35" i="32"/>
  <c r="G34" i="32"/>
  <c r="I34" i="32" s="1"/>
  <c r="F34" i="32"/>
  <c r="H34" i="32" s="1"/>
  <c r="E34" i="32"/>
  <c r="D34" i="32"/>
  <c r="C34" i="32"/>
  <c r="I33" i="32"/>
  <c r="G33" i="32"/>
  <c r="E33" i="32"/>
  <c r="D33" i="32"/>
  <c r="C33" i="32"/>
  <c r="F33" i="32" s="1"/>
  <c r="H33" i="32" s="1"/>
  <c r="E32" i="32"/>
  <c r="G32" i="32" s="1"/>
  <c r="I32" i="32" s="1"/>
  <c r="D32" i="32"/>
  <c r="C32" i="32"/>
  <c r="I31" i="32"/>
  <c r="H31" i="32"/>
  <c r="G31" i="32"/>
  <c r="F31" i="32"/>
  <c r="E31" i="32"/>
  <c r="D31" i="32"/>
  <c r="C31" i="32"/>
  <c r="E30" i="32"/>
  <c r="G30" i="32" s="1"/>
  <c r="I30" i="32" s="1"/>
  <c r="D30" i="32"/>
  <c r="C30" i="32"/>
  <c r="I29" i="32"/>
  <c r="H29" i="32"/>
  <c r="G29" i="32"/>
  <c r="F29" i="32"/>
  <c r="E29" i="32"/>
  <c r="D29" i="32"/>
  <c r="C29" i="32"/>
  <c r="E28" i="32"/>
  <c r="G28" i="32" s="1"/>
  <c r="I28" i="32" s="1"/>
  <c r="D28" i="32"/>
  <c r="C28" i="32"/>
  <c r="H27" i="32"/>
  <c r="G27" i="32"/>
  <c r="I27" i="32" s="1"/>
  <c r="F27" i="32"/>
  <c r="E27" i="32"/>
  <c r="D27" i="32"/>
  <c r="C27" i="32"/>
  <c r="E26" i="32"/>
  <c r="D26" i="32"/>
  <c r="G26" i="32" s="1"/>
  <c r="I26" i="32" s="1"/>
  <c r="C26" i="32"/>
  <c r="F26" i="32" s="1"/>
  <c r="H26" i="32" s="1"/>
  <c r="E25" i="32"/>
  <c r="G25" i="32" s="1"/>
  <c r="I25" i="32" s="1"/>
  <c r="D25" i="32"/>
  <c r="C25" i="32"/>
  <c r="I24" i="32"/>
  <c r="H24" i="32"/>
  <c r="G24" i="32"/>
  <c r="F24" i="32"/>
  <c r="E24" i="32"/>
  <c r="D24" i="32"/>
  <c r="C24" i="32"/>
  <c r="E23" i="32"/>
  <c r="G23" i="32" s="1"/>
  <c r="D23" i="32"/>
  <c r="D22" i="32" s="1"/>
  <c r="C23" i="32"/>
  <c r="C22" i="32" s="1"/>
  <c r="E20" i="32"/>
  <c r="G20" i="32" s="1"/>
  <c r="I20" i="32" s="1"/>
  <c r="D20" i="32"/>
  <c r="C20" i="32"/>
  <c r="I19" i="32"/>
  <c r="H19" i="32"/>
  <c r="G19" i="32"/>
  <c r="F19" i="32"/>
  <c r="E19" i="32"/>
  <c r="D19" i="32"/>
  <c r="C19" i="32"/>
  <c r="E18" i="32"/>
  <c r="G18" i="32" s="1"/>
  <c r="I18" i="32" s="1"/>
  <c r="D18" i="32"/>
  <c r="C18" i="32"/>
  <c r="G17" i="32"/>
  <c r="I17" i="32" s="1"/>
  <c r="F17" i="32"/>
  <c r="H17" i="32" s="1"/>
  <c r="E17" i="32"/>
  <c r="D17" i="32"/>
  <c r="C17" i="32"/>
  <c r="I16" i="32"/>
  <c r="G16" i="32"/>
  <c r="E16" i="32"/>
  <c r="D16" i="32"/>
  <c r="C16" i="32"/>
  <c r="F16" i="32" s="1"/>
  <c r="H16" i="32" s="1"/>
  <c r="E15" i="32"/>
  <c r="F15" i="32" s="1"/>
  <c r="H15" i="32" s="1"/>
  <c r="D15" i="32"/>
  <c r="D8" i="32" s="1"/>
  <c r="C15" i="32"/>
  <c r="I14" i="32"/>
  <c r="H14" i="32"/>
  <c r="G14" i="32"/>
  <c r="F14" i="32"/>
  <c r="E14" i="32"/>
  <c r="D14" i="32"/>
  <c r="C14" i="32"/>
  <c r="E13" i="32"/>
  <c r="G13" i="32" s="1"/>
  <c r="I13" i="32" s="1"/>
  <c r="D13" i="32"/>
  <c r="C13" i="32"/>
  <c r="I12" i="32"/>
  <c r="H12" i="32"/>
  <c r="G12" i="32"/>
  <c r="F12" i="32"/>
  <c r="E12" i="32"/>
  <c r="D12" i="32"/>
  <c r="C12" i="32"/>
  <c r="E11" i="32"/>
  <c r="G11" i="32" s="1"/>
  <c r="I11" i="32" s="1"/>
  <c r="D11" i="32"/>
  <c r="C11" i="32"/>
  <c r="C8" i="32" s="1"/>
  <c r="H10" i="32"/>
  <c r="G10" i="32"/>
  <c r="I10" i="32" s="1"/>
  <c r="F10" i="32"/>
  <c r="E10" i="32"/>
  <c r="D10" i="32"/>
  <c r="C10" i="32"/>
  <c r="E9" i="32"/>
  <c r="F9" i="32" s="1"/>
  <c r="D9" i="32"/>
  <c r="G9" i="32" s="1"/>
  <c r="C9" i="32"/>
  <c r="E8" i="32"/>
  <c r="I91" i="31"/>
  <c r="H91" i="31"/>
  <c r="G91" i="31"/>
  <c r="F91" i="31"/>
  <c r="E91" i="31"/>
  <c r="D91" i="31"/>
  <c r="C91" i="31"/>
  <c r="E90" i="31"/>
  <c r="F90" i="31" s="1"/>
  <c r="H90" i="31" s="1"/>
  <c r="D90" i="31"/>
  <c r="C90" i="31"/>
  <c r="I89" i="31"/>
  <c r="H89" i="31"/>
  <c r="G89" i="31"/>
  <c r="F89" i="31"/>
  <c r="E89" i="31"/>
  <c r="D89" i="31"/>
  <c r="C89" i="31"/>
  <c r="E88" i="31"/>
  <c r="G88" i="31" s="1"/>
  <c r="I88" i="31" s="1"/>
  <c r="D88" i="31"/>
  <c r="C88" i="31"/>
  <c r="G87" i="31"/>
  <c r="F87" i="31"/>
  <c r="H87" i="31" s="1"/>
  <c r="E87" i="31"/>
  <c r="E86" i="31" s="1"/>
  <c r="D87" i="31"/>
  <c r="D86" i="31" s="1"/>
  <c r="C87" i="31"/>
  <c r="C86" i="31" s="1"/>
  <c r="E84" i="31"/>
  <c r="E82" i="31" s="1"/>
  <c r="D84" i="31"/>
  <c r="D82" i="31" s="1"/>
  <c r="C84" i="31"/>
  <c r="H83" i="31"/>
  <c r="G83" i="31"/>
  <c r="I83" i="31" s="1"/>
  <c r="F83" i="31"/>
  <c r="E83" i="31"/>
  <c r="D83" i="31"/>
  <c r="C83" i="31"/>
  <c r="C82" i="31"/>
  <c r="I80" i="31"/>
  <c r="G80" i="31"/>
  <c r="E80" i="31"/>
  <c r="F80" i="31" s="1"/>
  <c r="H80" i="31" s="1"/>
  <c r="D80" i="31"/>
  <c r="C80" i="31"/>
  <c r="E79" i="31"/>
  <c r="F79" i="31" s="1"/>
  <c r="H79" i="31" s="1"/>
  <c r="D79" i="31"/>
  <c r="C79" i="31"/>
  <c r="H78" i="31"/>
  <c r="G78" i="31"/>
  <c r="I78" i="31" s="1"/>
  <c r="F78" i="31"/>
  <c r="E78" i="31"/>
  <c r="D78" i="31"/>
  <c r="C78" i="31"/>
  <c r="E77" i="31"/>
  <c r="D77" i="31"/>
  <c r="G77" i="31" s="1"/>
  <c r="I77" i="31" s="1"/>
  <c r="C77" i="31"/>
  <c r="F77" i="31" s="1"/>
  <c r="H77" i="31" s="1"/>
  <c r="E76" i="31"/>
  <c r="F76" i="31" s="1"/>
  <c r="H76" i="31" s="1"/>
  <c r="D76" i="31"/>
  <c r="C76" i="31"/>
  <c r="I75" i="31"/>
  <c r="G75" i="31"/>
  <c r="E75" i="31"/>
  <c r="F75" i="31" s="1"/>
  <c r="H75" i="31" s="1"/>
  <c r="D75" i="31"/>
  <c r="C75" i="31"/>
  <c r="E74" i="31"/>
  <c r="E71" i="31" s="1"/>
  <c r="D74" i="31"/>
  <c r="D71" i="31" s="1"/>
  <c r="C74" i="31"/>
  <c r="I73" i="31"/>
  <c r="H73" i="31"/>
  <c r="G73" i="31"/>
  <c r="F73" i="31"/>
  <c r="E73" i="31"/>
  <c r="D73" i="31"/>
  <c r="C73" i="31"/>
  <c r="E72" i="31"/>
  <c r="G72" i="31" s="1"/>
  <c r="D72" i="31"/>
  <c r="C72" i="31"/>
  <c r="C71" i="31" s="1"/>
  <c r="E69" i="31"/>
  <c r="G69" i="31" s="1"/>
  <c r="I69" i="31" s="1"/>
  <c r="D69" i="31"/>
  <c r="C69" i="31"/>
  <c r="G68" i="31"/>
  <c r="I68" i="31" s="1"/>
  <c r="F68" i="31"/>
  <c r="H68" i="31" s="1"/>
  <c r="E68" i="31"/>
  <c r="D68" i="31"/>
  <c r="C68" i="31"/>
  <c r="I67" i="31"/>
  <c r="G67" i="31"/>
  <c r="E67" i="31"/>
  <c r="D67" i="31"/>
  <c r="C67" i="31"/>
  <c r="F67" i="31" s="1"/>
  <c r="H67" i="31" s="1"/>
  <c r="E66" i="31"/>
  <c r="G66" i="31" s="1"/>
  <c r="I66" i="31" s="1"/>
  <c r="D66" i="31"/>
  <c r="D64" i="31" s="1"/>
  <c r="C66" i="31"/>
  <c r="I65" i="31"/>
  <c r="H65" i="31"/>
  <c r="G65" i="31"/>
  <c r="G64" i="31" s="1"/>
  <c r="I64" i="31" s="1"/>
  <c r="F65" i="31"/>
  <c r="E65" i="31"/>
  <c r="D65" i="31"/>
  <c r="C65" i="31"/>
  <c r="C64" i="31"/>
  <c r="I62" i="31"/>
  <c r="H62" i="31"/>
  <c r="G62" i="31"/>
  <c r="F62" i="31"/>
  <c r="E62" i="31"/>
  <c r="D62" i="31"/>
  <c r="C62" i="31"/>
  <c r="G61" i="31"/>
  <c r="F61" i="31"/>
  <c r="H61" i="31" s="1"/>
  <c r="E61" i="31"/>
  <c r="D61" i="31"/>
  <c r="I61" i="31" s="1"/>
  <c r="C61" i="31"/>
  <c r="H60" i="31"/>
  <c r="G60" i="31"/>
  <c r="I60" i="31" s="1"/>
  <c r="F60" i="31"/>
  <c r="E60" i="31"/>
  <c r="D60" i="31"/>
  <c r="C60" i="31"/>
  <c r="G59" i="31"/>
  <c r="F59" i="31"/>
  <c r="E59" i="31"/>
  <c r="D59" i="31"/>
  <c r="I59" i="31" s="1"/>
  <c r="C59" i="31"/>
  <c r="H59" i="31" s="1"/>
  <c r="G58" i="31"/>
  <c r="I58" i="31" s="1"/>
  <c r="F58" i="31"/>
  <c r="H58" i="31" s="1"/>
  <c r="E58" i="31"/>
  <c r="D58" i="31"/>
  <c r="C58" i="31"/>
  <c r="I57" i="31"/>
  <c r="H57" i="31"/>
  <c r="G57" i="31"/>
  <c r="F57" i="31"/>
  <c r="E57" i="31"/>
  <c r="D57" i="31"/>
  <c r="C57" i="31"/>
  <c r="G56" i="31"/>
  <c r="I56" i="31" s="1"/>
  <c r="F56" i="31"/>
  <c r="H56" i="31" s="1"/>
  <c r="E56" i="31"/>
  <c r="D56" i="31"/>
  <c r="C56" i="31"/>
  <c r="I51" i="31"/>
  <c r="H51" i="31"/>
  <c r="G51" i="31"/>
  <c r="F51" i="31"/>
  <c r="E51" i="31"/>
  <c r="D51" i="31"/>
  <c r="C51" i="31"/>
  <c r="E50" i="31"/>
  <c r="G50" i="31" s="1"/>
  <c r="I50" i="31" s="1"/>
  <c r="D50" i="31"/>
  <c r="C50" i="31"/>
  <c r="I49" i="31"/>
  <c r="H49" i="31"/>
  <c r="G49" i="31"/>
  <c r="F49" i="31"/>
  <c r="E49" i="31"/>
  <c r="D49" i="31"/>
  <c r="C49" i="31"/>
  <c r="E48" i="31"/>
  <c r="G48" i="31" s="1"/>
  <c r="I48" i="31" s="1"/>
  <c r="D48" i="31"/>
  <c r="C48" i="31"/>
  <c r="G47" i="31"/>
  <c r="I47" i="31" s="1"/>
  <c r="F47" i="31"/>
  <c r="H47" i="31" s="1"/>
  <c r="E47" i="31"/>
  <c r="D47" i="31"/>
  <c r="C47" i="31"/>
  <c r="I46" i="31"/>
  <c r="G46" i="31"/>
  <c r="E46" i="31"/>
  <c r="D46" i="31"/>
  <c r="C46" i="31"/>
  <c r="F46" i="31" s="1"/>
  <c r="H46" i="31" s="1"/>
  <c r="E45" i="31"/>
  <c r="E42" i="31" s="1"/>
  <c r="D45" i="31"/>
  <c r="C45" i="31"/>
  <c r="I44" i="31"/>
  <c r="H44" i="31"/>
  <c r="G44" i="31"/>
  <c r="F44" i="31"/>
  <c r="E44" i="31"/>
  <c r="D44" i="31"/>
  <c r="C44" i="31"/>
  <c r="E43" i="31"/>
  <c r="G43" i="31" s="1"/>
  <c r="D43" i="31"/>
  <c r="D42" i="31" s="1"/>
  <c r="C43" i="31"/>
  <c r="C42" i="31" s="1"/>
  <c r="E40" i="31"/>
  <c r="F40" i="31" s="1"/>
  <c r="H40" i="31" s="1"/>
  <c r="D40" i="31"/>
  <c r="C40" i="31"/>
  <c r="H39" i="31"/>
  <c r="G39" i="31"/>
  <c r="I39" i="31" s="1"/>
  <c r="F39" i="31"/>
  <c r="E39" i="31"/>
  <c r="D39" i="31"/>
  <c r="C39" i="31"/>
  <c r="E38" i="31"/>
  <c r="F38" i="31" s="1"/>
  <c r="H38" i="31" s="1"/>
  <c r="D38" i="31"/>
  <c r="G38" i="31" s="1"/>
  <c r="I38" i="31" s="1"/>
  <c r="C38" i="31"/>
  <c r="E37" i="31"/>
  <c r="F37" i="31" s="1"/>
  <c r="H37" i="31" s="1"/>
  <c r="D37" i="31"/>
  <c r="C37" i="31"/>
  <c r="I36" i="31"/>
  <c r="H36" i="31"/>
  <c r="G36" i="31"/>
  <c r="F36" i="31"/>
  <c r="E36" i="31"/>
  <c r="D36" i="31"/>
  <c r="C36" i="31"/>
  <c r="E35" i="31"/>
  <c r="F35" i="31" s="1"/>
  <c r="H35" i="31" s="1"/>
  <c r="D35" i="31"/>
  <c r="C35" i="31"/>
  <c r="I34" i="31"/>
  <c r="H34" i="31"/>
  <c r="G34" i="31"/>
  <c r="F34" i="31"/>
  <c r="E34" i="31"/>
  <c r="D34" i="31"/>
  <c r="C34" i="31"/>
  <c r="E33" i="31"/>
  <c r="F33" i="31" s="1"/>
  <c r="H33" i="31" s="1"/>
  <c r="D33" i="31"/>
  <c r="C33" i="31"/>
  <c r="H32" i="31"/>
  <c r="G32" i="31"/>
  <c r="I32" i="31" s="1"/>
  <c r="F32" i="31"/>
  <c r="E32" i="31"/>
  <c r="D32" i="31"/>
  <c r="C32" i="31"/>
  <c r="E31" i="31"/>
  <c r="G31" i="31" s="1"/>
  <c r="I31" i="31" s="1"/>
  <c r="D31" i="31"/>
  <c r="C31" i="31"/>
  <c r="G30" i="31"/>
  <c r="I30" i="31" s="1"/>
  <c r="F30" i="31"/>
  <c r="H30" i="31" s="1"/>
  <c r="E30" i="31"/>
  <c r="D30" i="31"/>
  <c r="C30" i="31"/>
  <c r="I29" i="31"/>
  <c r="G29" i="31"/>
  <c r="E29" i="31"/>
  <c r="D29" i="31"/>
  <c r="C29" i="31"/>
  <c r="F29" i="31" s="1"/>
  <c r="H29" i="31" s="1"/>
  <c r="E28" i="31"/>
  <c r="F28" i="31" s="1"/>
  <c r="H28" i="31" s="1"/>
  <c r="D28" i="31"/>
  <c r="C28" i="31"/>
  <c r="I27" i="31"/>
  <c r="H27" i="31"/>
  <c r="G27" i="31"/>
  <c r="F27" i="31"/>
  <c r="E27" i="31"/>
  <c r="D27" i="31"/>
  <c r="C27" i="31"/>
  <c r="E26" i="31"/>
  <c r="G26" i="31" s="1"/>
  <c r="I26" i="31" s="1"/>
  <c r="D26" i="31"/>
  <c r="C26" i="31"/>
  <c r="I25" i="31"/>
  <c r="H25" i="31"/>
  <c r="G25" i="31"/>
  <c r="F25" i="31"/>
  <c r="E25" i="31"/>
  <c r="D25" i="31"/>
  <c r="C25" i="31"/>
  <c r="E24" i="31"/>
  <c r="F24" i="31" s="1"/>
  <c r="H24" i="31" s="1"/>
  <c r="D24" i="31"/>
  <c r="C24" i="31"/>
  <c r="G23" i="31"/>
  <c r="F23" i="31"/>
  <c r="H23" i="31" s="1"/>
  <c r="E23" i="31"/>
  <c r="E22" i="31" s="1"/>
  <c r="D23" i="31"/>
  <c r="D22" i="31" s="1"/>
  <c r="C23" i="31"/>
  <c r="C22" i="31" s="1"/>
  <c r="E20" i="31"/>
  <c r="F20" i="31" s="1"/>
  <c r="H20" i="31" s="1"/>
  <c r="D20" i="31"/>
  <c r="C20" i="31"/>
  <c r="I19" i="31"/>
  <c r="H19" i="31"/>
  <c r="G19" i="31"/>
  <c r="F19" i="31"/>
  <c r="E19" i="31"/>
  <c r="D19" i="31"/>
  <c r="C19" i="31"/>
  <c r="E18" i="31"/>
  <c r="F18" i="31" s="1"/>
  <c r="H18" i="31" s="1"/>
  <c r="D18" i="31"/>
  <c r="C18" i="31"/>
  <c r="I17" i="31"/>
  <c r="H17" i="31"/>
  <c r="G17" i="31"/>
  <c r="F17" i="31"/>
  <c r="E17" i="31"/>
  <c r="D17" i="31"/>
  <c r="C17" i="31"/>
  <c r="E16" i="31"/>
  <c r="F16" i="31" s="1"/>
  <c r="H16" i="31" s="1"/>
  <c r="D16" i="31"/>
  <c r="C16" i="31"/>
  <c r="H15" i="31"/>
  <c r="G15" i="31"/>
  <c r="I15" i="31" s="1"/>
  <c r="F15" i="31"/>
  <c r="E15" i="31"/>
  <c r="D15" i="31"/>
  <c r="C15" i="31"/>
  <c r="E14" i="31"/>
  <c r="G14" i="31" s="1"/>
  <c r="I14" i="31" s="1"/>
  <c r="D14" i="31"/>
  <c r="C14" i="31"/>
  <c r="F13" i="31"/>
  <c r="H13" i="31" s="1"/>
  <c r="E13" i="31"/>
  <c r="G13" i="31" s="1"/>
  <c r="I13" i="31" s="1"/>
  <c r="D13" i="31"/>
  <c r="C13" i="31"/>
  <c r="E12" i="31"/>
  <c r="G12" i="31" s="1"/>
  <c r="I12" i="31" s="1"/>
  <c r="D12" i="31"/>
  <c r="C12" i="31"/>
  <c r="E11" i="31"/>
  <c r="E8" i="31" s="1"/>
  <c r="D11" i="31"/>
  <c r="C11" i="31"/>
  <c r="I10" i="31"/>
  <c r="H10" i="31"/>
  <c r="G10" i="31"/>
  <c r="F10" i="31"/>
  <c r="E10" i="31"/>
  <c r="D10" i="31"/>
  <c r="C10" i="31"/>
  <c r="E9" i="31"/>
  <c r="G9" i="31" s="1"/>
  <c r="D9" i="31"/>
  <c r="D8" i="31" s="1"/>
  <c r="C9" i="31"/>
  <c r="C8" i="31" s="1"/>
  <c r="H84" i="27"/>
  <c r="G84" i="27"/>
  <c r="E91" i="28"/>
  <c r="D91" i="28"/>
  <c r="C91" i="28"/>
  <c r="E90" i="28"/>
  <c r="D90" i="28"/>
  <c r="C90" i="28"/>
  <c r="E89" i="28"/>
  <c r="D89" i="28"/>
  <c r="C89" i="28"/>
  <c r="E88" i="28"/>
  <c r="D88" i="28"/>
  <c r="C88" i="28"/>
  <c r="E87" i="28"/>
  <c r="D87" i="28"/>
  <c r="C87" i="28"/>
  <c r="H80" i="27"/>
  <c r="G80" i="27"/>
  <c r="E84" i="28"/>
  <c r="D84" i="28"/>
  <c r="C84" i="28"/>
  <c r="E83" i="28"/>
  <c r="D83" i="28"/>
  <c r="C83" i="28"/>
  <c r="H69" i="27"/>
  <c r="G69" i="27"/>
  <c r="E80" i="28"/>
  <c r="D80" i="28"/>
  <c r="C80" i="28"/>
  <c r="E79" i="28"/>
  <c r="D79" i="28"/>
  <c r="C79" i="28"/>
  <c r="E78" i="28"/>
  <c r="D78" i="28"/>
  <c r="C78" i="28"/>
  <c r="E77" i="28"/>
  <c r="D77" i="28"/>
  <c r="C77" i="28"/>
  <c r="E76" i="28"/>
  <c r="D76" i="28"/>
  <c r="C76" i="28"/>
  <c r="E75" i="28"/>
  <c r="D75" i="28"/>
  <c r="C75" i="28"/>
  <c r="E74" i="28"/>
  <c r="D74" i="28"/>
  <c r="C74" i="28"/>
  <c r="E73" i="28"/>
  <c r="D73" i="28"/>
  <c r="C73" i="28"/>
  <c r="E72" i="28"/>
  <c r="D72" i="28"/>
  <c r="C72" i="28"/>
  <c r="H62" i="27"/>
  <c r="G62" i="27"/>
  <c r="H64" i="28"/>
  <c r="E69" i="28"/>
  <c r="D69" i="28"/>
  <c r="C69" i="28"/>
  <c r="E68" i="28"/>
  <c r="D68" i="28"/>
  <c r="C68" i="28"/>
  <c r="E67" i="28"/>
  <c r="D67" i="28"/>
  <c r="C67" i="28"/>
  <c r="E66" i="28"/>
  <c r="D66" i="28"/>
  <c r="C66" i="28"/>
  <c r="E65" i="28"/>
  <c r="D65" i="28"/>
  <c r="C65" i="28"/>
  <c r="G62" i="28"/>
  <c r="F62" i="28"/>
  <c r="E62" i="28"/>
  <c r="D62" i="28"/>
  <c r="C62" i="28"/>
  <c r="G61" i="28"/>
  <c r="F61" i="28"/>
  <c r="E61" i="28"/>
  <c r="D61" i="28"/>
  <c r="C61" i="28"/>
  <c r="G60" i="28"/>
  <c r="F60" i="28"/>
  <c r="E60" i="28"/>
  <c r="D60" i="28"/>
  <c r="C60" i="28"/>
  <c r="G59" i="28"/>
  <c r="F59" i="28"/>
  <c r="E59" i="28"/>
  <c r="D59" i="28"/>
  <c r="C59" i="28"/>
  <c r="G58" i="28"/>
  <c r="F58" i="28"/>
  <c r="E58" i="28"/>
  <c r="D58" i="28"/>
  <c r="C58" i="28"/>
  <c r="G57" i="28"/>
  <c r="F57" i="28"/>
  <c r="E57" i="28"/>
  <c r="D57" i="28"/>
  <c r="C57" i="28"/>
  <c r="G56" i="28"/>
  <c r="F56" i="28"/>
  <c r="E56" i="28"/>
  <c r="D56" i="28"/>
  <c r="C56" i="28"/>
  <c r="E51" i="28"/>
  <c r="D51" i="28"/>
  <c r="C51" i="28"/>
  <c r="E50" i="28"/>
  <c r="D50" i="28"/>
  <c r="C50" i="28"/>
  <c r="E49" i="28"/>
  <c r="D49" i="28"/>
  <c r="C49" i="28"/>
  <c r="E48" i="28"/>
  <c r="D48" i="28"/>
  <c r="C48" i="28"/>
  <c r="E47" i="28"/>
  <c r="D47" i="28"/>
  <c r="C47" i="28"/>
  <c r="E46" i="28"/>
  <c r="D46" i="28"/>
  <c r="C46" i="28"/>
  <c r="E45" i="28"/>
  <c r="D45" i="28"/>
  <c r="C45" i="28"/>
  <c r="E44" i="28"/>
  <c r="D44" i="28"/>
  <c r="C44" i="28"/>
  <c r="E43" i="28"/>
  <c r="D43" i="28"/>
  <c r="C43" i="28"/>
  <c r="H42" i="27"/>
  <c r="G42" i="27"/>
  <c r="E40" i="28"/>
  <c r="E39" i="28"/>
  <c r="E38" i="28"/>
  <c r="E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C40" i="28"/>
  <c r="C39" i="28"/>
  <c r="C38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H22" i="27"/>
  <c r="G22" i="27"/>
  <c r="G8" i="27"/>
  <c r="H8" i="27"/>
  <c r="I8" i="28"/>
  <c r="H8" i="28"/>
  <c r="I9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J9" i="27"/>
  <c r="K9" i="27"/>
  <c r="J10" i="27"/>
  <c r="K10" i="27"/>
  <c r="J11" i="27"/>
  <c r="K11" i="27"/>
  <c r="J12" i="27"/>
  <c r="K12" i="27"/>
  <c r="J13" i="27"/>
  <c r="K13" i="27"/>
  <c r="J14" i="27"/>
  <c r="K14" i="27"/>
  <c r="J15" i="27"/>
  <c r="K15" i="27"/>
  <c r="J16" i="27"/>
  <c r="K16" i="27"/>
  <c r="J17" i="27"/>
  <c r="K17" i="27"/>
  <c r="J18" i="27"/>
  <c r="K18" i="27"/>
  <c r="J19" i="27"/>
  <c r="K19" i="27"/>
  <c r="J20" i="27"/>
  <c r="K20" i="27"/>
  <c r="F91" i="27"/>
  <c r="H91" i="27" s="1"/>
  <c r="E91" i="27"/>
  <c r="G91" i="27" s="1"/>
  <c r="D89" i="27"/>
  <c r="F89" i="27" s="1"/>
  <c r="H89" i="27" s="1"/>
  <c r="C89" i="27"/>
  <c r="B89" i="27"/>
  <c r="D88" i="27"/>
  <c r="F88" i="27" s="1"/>
  <c r="H88" i="27" s="1"/>
  <c r="C88" i="27"/>
  <c r="B88" i="27"/>
  <c r="D87" i="27"/>
  <c r="F87" i="27" s="1"/>
  <c r="H87" i="27" s="1"/>
  <c r="C87" i="27"/>
  <c r="B87" i="27"/>
  <c r="D86" i="27"/>
  <c r="F86" i="27" s="1"/>
  <c r="H86" i="27" s="1"/>
  <c r="C86" i="27"/>
  <c r="B86" i="27"/>
  <c r="F85" i="27"/>
  <c r="H85" i="27" s="1"/>
  <c r="E85" i="27"/>
  <c r="G85" i="27" s="1"/>
  <c r="D85" i="27"/>
  <c r="C85" i="27"/>
  <c r="B85" i="27"/>
  <c r="D82" i="27"/>
  <c r="F82" i="27" s="1"/>
  <c r="H82" i="27" s="1"/>
  <c r="C82" i="27"/>
  <c r="B82" i="27"/>
  <c r="D81" i="27"/>
  <c r="F81" i="27" s="1"/>
  <c r="H81" i="27" s="1"/>
  <c r="C81" i="27"/>
  <c r="B81" i="27"/>
  <c r="E78" i="27"/>
  <c r="G78" i="27" s="1"/>
  <c r="D78" i="27"/>
  <c r="F78" i="27" s="1"/>
  <c r="H78" i="27" s="1"/>
  <c r="C78" i="27"/>
  <c r="B78" i="27"/>
  <c r="D77" i="27"/>
  <c r="F77" i="27" s="1"/>
  <c r="H77" i="27" s="1"/>
  <c r="C77" i="27"/>
  <c r="B77" i="27"/>
  <c r="D76" i="27"/>
  <c r="F76" i="27" s="1"/>
  <c r="H76" i="27" s="1"/>
  <c r="C76" i="27"/>
  <c r="B76" i="27"/>
  <c r="D75" i="27"/>
  <c r="F75" i="27" s="1"/>
  <c r="H75" i="27" s="1"/>
  <c r="C75" i="27"/>
  <c r="B75" i="27"/>
  <c r="F74" i="27"/>
  <c r="H74" i="27" s="1"/>
  <c r="E74" i="27"/>
  <c r="G74" i="27" s="1"/>
  <c r="D74" i="27"/>
  <c r="C74" i="27"/>
  <c r="B74" i="27"/>
  <c r="D73" i="27"/>
  <c r="C73" i="27"/>
  <c r="F73" i="27" s="1"/>
  <c r="H73" i="27" s="1"/>
  <c r="B73" i="27"/>
  <c r="E73" i="27" s="1"/>
  <c r="G73" i="27" s="1"/>
  <c r="D72" i="27"/>
  <c r="F72" i="27" s="1"/>
  <c r="H72" i="27" s="1"/>
  <c r="C72" i="27"/>
  <c r="B72" i="27"/>
  <c r="F71" i="27"/>
  <c r="H71" i="27" s="1"/>
  <c r="E71" i="27"/>
  <c r="G71" i="27" s="1"/>
  <c r="D71" i="27"/>
  <c r="C71" i="27"/>
  <c r="B71" i="27"/>
  <c r="D70" i="27"/>
  <c r="E70" i="27" s="1"/>
  <c r="G70" i="27" s="1"/>
  <c r="C70" i="27"/>
  <c r="B70" i="27"/>
  <c r="D67" i="27"/>
  <c r="F67" i="27" s="1"/>
  <c r="H67" i="27" s="1"/>
  <c r="C67" i="27"/>
  <c r="B67" i="27"/>
  <c r="D66" i="27"/>
  <c r="F66" i="27" s="1"/>
  <c r="H66" i="27" s="1"/>
  <c r="C66" i="27"/>
  <c r="B66" i="27"/>
  <c r="D65" i="27"/>
  <c r="F65" i="27" s="1"/>
  <c r="H65" i="27" s="1"/>
  <c r="C65" i="27"/>
  <c r="B65" i="27"/>
  <c r="D64" i="27"/>
  <c r="F64" i="27" s="1"/>
  <c r="H64" i="27" s="1"/>
  <c r="C64" i="27"/>
  <c r="B64" i="27"/>
  <c r="F63" i="27"/>
  <c r="H63" i="27" s="1"/>
  <c r="E63" i="27"/>
  <c r="G63" i="27" s="1"/>
  <c r="D63" i="27"/>
  <c r="C63" i="27"/>
  <c r="B63" i="27"/>
  <c r="D60" i="27"/>
  <c r="F60" i="27" s="1"/>
  <c r="H60" i="27" s="1"/>
  <c r="C60" i="27"/>
  <c r="B60" i="27"/>
  <c r="D59" i="27"/>
  <c r="F59" i="27" s="1"/>
  <c r="H59" i="27" s="1"/>
  <c r="C59" i="27"/>
  <c r="B59" i="27"/>
  <c r="D58" i="27"/>
  <c r="F58" i="27" s="1"/>
  <c r="H58" i="27" s="1"/>
  <c r="C58" i="27"/>
  <c r="B58" i="27"/>
  <c r="D57" i="27"/>
  <c r="F57" i="27" s="1"/>
  <c r="H57" i="27" s="1"/>
  <c r="C57" i="27"/>
  <c r="B57" i="27"/>
  <c r="E57" i="27" s="1"/>
  <c r="G57" i="27" s="1"/>
  <c r="F56" i="27"/>
  <c r="H56" i="27" s="1"/>
  <c r="E56" i="27"/>
  <c r="G56" i="27" s="1"/>
  <c r="D56" i="27"/>
  <c r="C56" i="27"/>
  <c r="B56" i="27"/>
  <c r="D55" i="27"/>
  <c r="C55" i="27"/>
  <c r="F55" i="27" s="1"/>
  <c r="H55" i="27" s="1"/>
  <c r="B55" i="27"/>
  <c r="E55" i="27" s="1"/>
  <c r="G55" i="27" s="1"/>
  <c r="D54" i="27"/>
  <c r="F54" i="27" s="1"/>
  <c r="H54" i="27" s="1"/>
  <c r="C54" i="27"/>
  <c r="B54" i="27"/>
  <c r="D51" i="27"/>
  <c r="F51" i="27" s="1"/>
  <c r="H51" i="27" s="1"/>
  <c r="C51" i="27"/>
  <c r="B51" i="27"/>
  <c r="D50" i="27"/>
  <c r="F50" i="27" s="1"/>
  <c r="H50" i="27" s="1"/>
  <c r="C50" i="27"/>
  <c r="B50" i="27"/>
  <c r="D49" i="27"/>
  <c r="F49" i="27" s="1"/>
  <c r="H49" i="27" s="1"/>
  <c r="C49" i="27"/>
  <c r="B49" i="27"/>
  <c r="D48" i="27"/>
  <c r="F48" i="27" s="1"/>
  <c r="H48" i="27" s="1"/>
  <c r="C48" i="27"/>
  <c r="B48" i="27"/>
  <c r="F47" i="27"/>
  <c r="H47" i="27" s="1"/>
  <c r="E47" i="27"/>
  <c r="G47" i="27" s="1"/>
  <c r="D47" i="27"/>
  <c r="C47" i="27"/>
  <c r="B47" i="27"/>
  <c r="F46" i="27"/>
  <c r="H46" i="27" s="1"/>
  <c r="D46" i="27"/>
  <c r="C46" i="27"/>
  <c r="B46" i="27"/>
  <c r="E46" i="27" s="1"/>
  <c r="G46" i="27" s="1"/>
  <c r="D45" i="27"/>
  <c r="F45" i="27" s="1"/>
  <c r="H45" i="27" s="1"/>
  <c r="C45" i="27"/>
  <c r="B45" i="27"/>
  <c r="D44" i="27"/>
  <c r="F44" i="27" s="1"/>
  <c r="H44" i="27" s="1"/>
  <c r="C44" i="27"/>
  <c r="B44" i="27"/>
  <c r="D43" i="27"/>
  <c r="F43" i="27" s="1"/>
  <c r="H43" i="27" s="1"/>
  <c r="C43" i="27"/>
  <c r="B43" i="27"/>
  <c r="B24" i="27"/>
  <c r="C24" i="27"/>
  <c r="D24" i="27"/>
  <c r="E24" i="27" s="1"/>
  <c r="G24" i="27" s="1"/>
  <c r="B25" i="27"/>
  <c r="C25" i="27"/>
  <c r="D25" i="27"/>
  <c r="E25" i="27" s="1"/>
  <c r="G25" i="27" s="1"/>
  <c r="F25" i="27"/>
  <c r="H25" i="27" s="1"/>
  <c r="B26" i="27"/>
  <c r="C26" i="27"/>
  <c r="D26" i="27"/>
  <c r="E26" i="27" s="1"/>
  <c r="G26" i="27" s="1"/>
  <c r="B27" i="27"/>
  <c r="C27" i="27"/>
  <c r="D27" i="27"/>
  <c r="E27" i="27" s="1"/>
  <c r="G27" i="27" s="1"/>
  <c r="B28" i="27"/>
  <c r="C28" i="27"/>
  <c r="D28" i="27"/>
  <c r="E28" i="27"/>
  <c r="G28" i="27" s="1"/>
  <c r="F28" i="27"/>
  <c r="H28" i="27" s="1"/>
  <c r="B29" i="27"/>
  <c r="C29" i="27"/>
  <c r="F29" i="27" s="1"/>
  <c r="H29" i="27" s="1"/>
  <c r="D29" i="27"/>
  <c r="E29" i="27"/>
  <c r="G29" i="27" s="1"/>
  <c r="B30" i="27"/>
  <c r="C30" i="27"/>
  <c r="D30" i="27"/>
  <c r="E30" i="27" s="1"/>
  <c r="G30" i="27" s="1"/>
  <c r="F30" i="27"/>
  <c r="H30" i="27"/>
  <c r="B31" i="27"/>
  <c r="C31" i="27"/>
  <c r="F31" i="27" s="1"/>
  <c r="H31" i="27" s="1"/>
  <c r="D31" i="27"/>
  <c r="E31" i="27"/>
  <c r="G31" i="27" s="1"/>
  <c r="B32" i="27"/>
  <c r="C32" i="27"/>
  <c r="D32" i="27"/>
  <c r="E32" i="27"/>
  <c r="G32" i="27" s="1"/>
  <c r="F32" i="27"/>
  <c r="H32" i="27"/>
  <c r="B33" i="27"/>
  <c r="C33" i="27"/>
  <c r="D33" i="27"/>
  <c r="E33" i="27" s="1"/>
  <c r="G33" i="27" s="1"/>
  <c r="B34" i="27"/>
  <c r="C34" i="27"/>
  <c r="D34" i="27"/>
  <c r="E34" i="27" s="1"/>
  <c r="G34" i="27" s="1"/>
  <c r="B35" i="27"/>
  <c r="C35" i="27"/>
  <c r="D35" i="27"/>
  <c r="F35" i="27" s="1"/>
  <c r="H35" i="27" s="1"/>
  <c r="B36" i="27"/>
  <c r="C36" i="27"/>
  <c r="D36" i="27"/>
  <c r="E36" i="27" s="1"/>
  <c r="G36" i="27" s="1"/>
  <c r="B37" i="27"/>
  <c r="C37" i="27"/>
  <c r="D37" i="27"/>
  <c r="E37" i="27" s="1"/>
  <c r="G37" i="27" s="1"/>
  <c r="B38" i="27"/>
  <c r="C38" i="27"/>
  <c r="D38" i="27"/>
  <c r="E38" i="27" s="1"/>
  <c r="G38" i="27" s="1"/>
  <c r="B39" i="27"/>
  <c r="C39" i="27"/>
  <c r="D39" i="27"/>
  <c r="E39" i="27" s="1"/>
  <c r="G39" i="27" s="1"/>
  <c r="B40" i="27"/>
  <c r="C40" i="27"/>
  <c r="D40" i="27"/>
  <c r="F40" i="27" s="1"/>
  <c r="H40" i="27" s="1"/>
  <c r="D23" i="27"/>
  <c r="F23" i="27" s="1"/>
  <c r="H23" i="27" s="1"/>
  <c r="C23" i="27"/>
  <c r="B23" i="27"/>
  <c r="B10" i="27"/>
  <c r="C10" i="27"/>
  <c r="D10" i="27"/>
  <c r="E10" i="27" s="1"/>
  <c r="G10" i="27" s="1"/>
  <c r="B11" i="27"/>
  <c r="C11" i="27"/>
  <c r="D11" i="27"/>
  <c r="E11" i="27" s="1"/>
  <c r="G11" i="27" s="1"/>
  <c r="B12" i="27"/>
  <c r="C12" i="27"/>
  <c r="D12" i="27"/>
  <c r="E12" i="27" s="1"/>
  <c r="G12" i="27" s="1"/>
  <c r="B13" i="27"/>
  <c r="C13" i="27"/>
  <c r="D13" i="27"/>
  <c r="E13" i="27" s="1"/>
  <c r="G13" i="27" s="1"/>
  <c r="F13" i="27"/>
  <c r="H13" i="27" s="1"/>
  <c r="B14" i="27"/>
  <c r="C14" i="27"/>
  <c r="D14" i="27"/>
  <c r="F14" i="27" s="1"/>
  <c r="H14" i="27" s="1"/>
  <c r="B15" i="27"/>
  <c r="C15" i="27"/>
  <c r="D15" i="27"/>
  <c r="E15" i="27" s="1"/>
  <c r="G15" i="27" s="1"/>
  <c r="F15" i="27"/>
  <c r="H15" i="27"/>
  <c r="B16" i="27"/>
  <c r="C16" i="27"/>
  <c r="D16" i="27"/>
  <c r="E16" i="27" s="1"/>
  <c r="G16" i="27" s="1"/>
  <c r="B17" i="27"/>
  <c r="C17" i="27"/>
  <c r="D17" i="27"/>
  <c r="E17" i="27" s="1"/>
  <c r="G17" i="27" s="1"/>
  <c r="B18" i="27"/>
  <c r="C18" i="27"/>
  <c r="D18" i="27"/>
  <c r="F18" i="27" s="1"/>
  <c r="H18" i="27" s="1"/>
  <c r="B19" i="27"/>
  <c r="C19" i="27"/>
  <c r="D19" i="27"/>
  <c r="E19" i="27" s="1"/>
  <c r="G19" i="27" s="1"/>
  <c r="B20" i="27"/>
  <c r="C20" i="27"/>
  <c r="D20" i="27"/>
  <c r="F20" i="27" s="1"/>
  <c r="H20" i="27" s="1"/>
  <c r="D9" i="27"/>
  <c r="C9" i="27"/>
  <c r="B9" i="27"/>
  <c r="C77" i="30"/>
  <c r="D77" i="30"/>
  <c r="E77" i="30"/>
  <c r="B77" i="30"/>
  <c r="C77" i="29"/>
  <c r="D77" i="29"/>
  <c r="E77" i="29"/>
  <c r="B77" i="29"/>
  <c r="G82" i="33" l="1"/>
  <c r="I82" i="33" s="1"/>
  <c r="I84" i="33"/>
  <c r="I66" i="33"/>
  <c r="G64" i="33"/>
  <c r="I64" i="33" s="1"/>
  <c r="C93" i="33"/>
  <c r="H65" i="33"/>
  <c r="H83" i="33"/>
  <c r="F82" i="33"/>
  <c r="H82" i="33" s="1"/>
  <c r="F22" i="33"/>
  <c r="H22" i="33" s="1"/>
  <c r="I43" i="33"/>
  <c r="F28" i="33"/>
  <c r="H28" i="33" s="1"/>
  <c r="E82" i="33"/>
  <c r="F40" i="33"/>
  <c r="H40" i="33" s="1"/>
  <c r="F14" i="33"/>
  <c r="H14" i="33" s="1"/>
  <c r="G24" i="33"/>
  <c r="I24" i="33" s="1"/>
  <c r="F31" i="33"/>
  <c r="H31" i="33" s="1"/>
  <c r="F48" i="33"/>
  <c r="H48" i="33" s="1"/>
  <c r="F69" i="33"/>
  <c r="H69" i="33" s="1"/>
  <c r="G79" i="33"/>
  <c r="I79" i="33" s="1"/>
  <c r="F88" i="33"/>
  <c r="H88" i="33" s="1"/>
  <c r="G9" i="33"/>
  <c r="G26" i="33"/>
  <c r="I26" i="33" s="1"/>
  <c r="G90" i="33"/>
  <c r="I90" i="33" s="1"/>
  <c r="G18" i="33"/>
  <c r="I18" i="33" s="1"/>
  <c r="F43" i="33"/>
  <c r="G50" i="33"/>
  <c r="I50" i="33" s="1"/>
  <c r="F12" i="33"/>
  <c r="H12" i="33" s="1"/>
  <c r="F29" i="33"/>
  <c r="H29" i="33" s="1"/>
  <c r="F46" i="33"/>
  <c r="H46" i="33" s="1"/>
  <c r="F67" i="33"/>
  <c r="H67" i="33" s="1"/>
  <c r="F11" i="33"/>
  <c r="H11" i="33" s="1"/>
  <c r="E64" i="33"/>
  <c r="I87" i="33"/>
  <c r="F16" i="33"/>
  <c r="H16" i="33" s="1"/>
  <c r="F33" i="33"/>
  <c r="H33" i="33" s="1"/>
  <c r="G72" i="33"/>
  <c r="F45" i="33"/>
  <c r="H45" i="33" s="1"/>
  <c r="F66" i="33"/>
  <c r="H66" i="33" s="1"/>
  <c r="F9" i="33"/>
  <c r="F72" i="33"/>
  <c r="G74" i="33"/>
  <c r="I74" i="33" s="1"/>
  <c r="E42" i="33"/>
  <c r="E93" i="33" s="1"/>
  <c r="F35" i="33"/>
  <c r="H35" i="33" s="1"/>
  <c r="C93" i="32"/>
  <c r="I23" i="32"/>
  <c r="H72" i="32"/>
  <c r="H43" i="32"/>
  <c r="G42" i="32"/>
  <c r="I42" i="32" s="1"/>
  <c r="I43" i="32"/>
  <c r="D93" i="32"/>
  <c r="I87" i="32"/>
  <c r="G86" i="32"/>
  <c r="I86" i="32" s="1"/>
  <c r="G8" i="32"/>
  <c r="I8" i="32" s="1"/>
  <c r="I9" i="32"/>
  <c r="H9" i="32"/>
  <c r="F87" i="32"/>
  <c r="F28" i="32"/>
  <c r="H28" i="32" s="1"/>
  <c r="E22" i="32"/>
  <c r="E93" i="32" s="1"/>
  <c r="I65" i="32"/>
  <c r="F89" i="32"/>
  <c r="H89" i="32" s="1"/>
  <c r="F13" i="32"/>
  <c r="H13" i="32" s="1"/>
  <c r="E86" i="32"/>
  <c r="F25" i="32"/>
  <c r="H25" i="32" s="1"/>
  <c r="E71" i="32"/>
  <c r="F80" i="32"/>
  <c r="H80" i="32" s="1"/>
  <c r="F23" i="32"/>
  <c r="G39" i="32"/>
  <c r="I39" i="32" s="1"/>
  <c r="F49" i="32"/>
  <c r="H49" i="32" s="1"/>
  <c r="F32" i="32"/>
  <c r="H32" i="32" s="1"/>
  <c r="G15" i="32"/>
  <c r="I15" i="32" s="1"/>
  <c r="F68" i="32"/>
  <c r="H68" i="32" s="1"/>
  <c r="F20" i="32"/>
  <c r="H20" i="32" s="1"/>
  <c r="F76" i="32"/>
  <c r="H76" i="32" s="1"/>
  <c r="F11" i="32"/>
  <c r="H11" i="32" s="1"/>
  <c r="F45" i="32"/>
  <c r="H45" i="32" s="1"/>
  <c r="F18" i="32"/>
  <c r="H18" i="32" s="1"/>
  <c r="F35" i="32"/>
  <c r="H35" i="32" s="1"/>
  <c r="G66" i="32"/>
  <c r="I66" i="32" s="1"/>
  <c r="F74" i="32"/>
  <c r="H74" i="32" s="1"/>
  <c r="G84" i="32"/>
  <c r="I84" i="32" s="1"/>
  <c r="F30" i="32"/>
  <c r="H30" i="32" s="1"/>
  <c r="F47" i="32"/>
  <c r="H47" i="32" s="1"/>
  <c r="F37" i="32"/>
  <c r="H37" i="32" s="1"/>
  <c r="I83" i="32"/>
  <c r="G71" i="32"/>
  <c r="I71" i="32" s="1"/>
  <c r="F78" i="32"/>
  <c r="H78" i="32" s="1"/>
  <c r="E93" i="31"/>
  <c r="G42" i="31"/>
  <c r="I42" i="31" s="1"/>
  <c r="I43" i="31"/>
  <c r="C93" i="31"/>
  <c r="I9" i="31"/>
  <c r="D93" i="31"/>
  <c r="I72" i="31"/>
  <c r="G28" i="31"/>
  <c r="I28" i="31" s="1"/>
  <c r="I87" i="31"/>
  <c r="F43" i="31"/>
  <c r="G74" i="31"/>
  <c r="I74" i="31" s="1"/>
  <c r="G33" i="31"/>
  <c r="I33" i="31" s="1"/>
  <c r="F14" i="31"/>
  <c r="H14" i="31" s="1"/>
  <c r="G24" i="31"/>
  <c r="I24" i="31" s="1"/>
  <c r="F31" i="31"/>
  <c r="H31" i="31" s="1"/>
  <c r="G40" i="31"/>
  <c r="I40" i="31" s="1"/>
  <c r="F48" i="31"/>
  <c r="H48" i="31" s="1"/>
  <c r="F69" i="31"/>
  <c r="H69" i="31" s="1"/>
  <c r="G79" i="31"/>
  <c r="I79" i="31" s="1"/>
  <c r="F88" i="31"/>
  <c r="H88" i="31" s="1"/>
  <c r="I23" i="31"/>
  <c r="G84" i="31"/>
  <c r="I84" i="31" s="1"/>
  <c r="G18" i="31"/>
  <c r="I18" i="31" s="1"/>
  <c r="G35" i="31"/>
  <c r="I35" i="31" s="1"/>
  <c r="G82" i="31"/>
  <c r="I82" i="31" s="1"/>
  <c r="G16" i="31"/>
  <c r="I16" i="31" s="1"/>
  <c r="G90" i="31"/>
  <c r="I90" i="31" s="1"/>
  <c r="F11" i="31"/>
  <c r="H11" i="31" s="1"/>
  <c r="G37" i="31"/>
  <c r="I37" i="31" s="1"/>
  <c r="F84" i="31"/>
  <c r="G45" i="31"/>
  <c r="I45" i="31" s="1"/>
  <c r="F12" i="31"/>
  <c r="H12" i="31" s="1"/>
  <c r="F86" i="31"/>
  <c r="H86" i="31" s="1"/>
  <c r="G20" i="31"/>
  <c r="I20" i="31" s="1"/>
  <c r="F45" i="31"/>
  <c r="H45" i="31" s="1"/>
  <c r="G76" i="31"/>
  <c r="I76" i="31" s="1"/>
  <c r="E64" i="31"/>
  <c r="F50" i="31"/>
  <c r="H50" i="31" s="1"/>
  <c r="F72" i="31"/>
  <c r="F66" i="31"/>
  <c r="G11" i="31"/>
  <c r="I11" i="31" s="1"/>
  <c r="F74" i="31"/>
  <c r="H74" i="31" s="1"/>
  <c r="F9" i="31"/>
  <c r="F26" i="31"/>
  <c r="H26" i="31" s="1"/>
  <c r="E88" i="27"/>
  <c r="G88" i="27" s="1"/>
  <c r="E86" i="27"/>
  <c r="G86" i="27" s="1"/>
  <c r="E89" i="27"/>
  <c r="G89" i="27" s="1"/>
  <c r="E87" i="27"/>
  <c r="G87" i="27" s="1"/>
  <c r="E81" i="27"/>
  <c r="G81" i="27" s="1"/>
  <c r="E82" i="27"/>
  <c r="G82" i="27" s="1"/>
  <c r="F70" i="27"/>
  <c r="H70" i="27" s="1"/>
  <c r="E77" i="27"/>
  <c r="G77" i="27" s="1"/>
  <c r="E75" i="27"/>
  <c r="G75" i="27" s="1"/>
  <c r="E72" i="27"/>
  <c r="G72" i="27" s="1"/>
  <c r="E76" i="27"/>
  <c r="G76" i="27" s="1"/>
  <c r="E66" i="27"/>
  <c r="G66" i="27" s="1"/>
  <c r="E64" i="27"/>
  <c r="G64" i="27" s="1"/>
  <c r="E67" i="27"/>
  <c r="G67" i="27" s="1"/>
  <c r="E65" i="27"/>
  <c r="G65" i="27" s="1"/>
  <c r="E54" i="27"/>
  <c r="G54" i="27" s="1"/>
  <c r="E59" i="27"/>
  <c r="G59" i="27" s="1"/>
  <c r="E60" i="27"/>
  <c r="G60" i="27" s="1"/>
  <c r="E58" i="27"/>
  <c r="G58" i="27" s="1"/>
  <c r="E45" i="27"/>
  <c r="G45" i="27" s="1"/>
  <c r="E50" i="27"/>
  <c r="G50" i="27" s="1"/>
  <c r="E48" i="27"/>
  <c r="G48" i="27" s="1"/>
  <c r="E44" i="27"/>
  <c r="G44" i="27" s="1"/>
  <c r="E51" i="27"/>
  <c r="G51" i="27" s="1"/>
  <c r="E49" i="27"/>
  <c r="G49" i="27" s="1"/>
  <c r="E43" i="27"/>
  <c r="G43" i="27" s="1"/>
  <c r="F37" i="27"/>
  <c r="H37" i="27" s="1"/>
  <c r="F34" i="27"/>
  <c r="H34" i="27" s="1"/>
  <c r="F27" i="27"/>
  <c r="H27" i="27" s="1"/>
  <c r="F36" i="27"/>
  <c r="H36" i="27" s="1"/>
  <c r="F38" i="27"/>
  <c r="H38" i="27" s="1"/>
  <c r="F39" i="27"/>
  <c r="H39" i="27" s="1"/>
  <c r="F24" i="27"/>
  <c r="H24" i="27" s="1"/>
  <c r="E40" i="27"/>
  <c r="G40" i="27" s="1"/>
  <c r="F33" i="27"/>
  <c r="H33" i="27" s="1"/>
  <c r="E35" i="27"/>
  <c r="G35" i="27" s="1"/>
  <c r="F26" i="27"/>
  <c r="H26" i="27" s="1"/>
  <c r="E23" i="27"/>
  <c r="G23" i="27" s="1"/>
  <c r="F16" i="27"/>
  <c r="H16" i="27" s="1"/>
  <c r="E18" i="27"/>
  <c r="G18" i="27" s="1"/>
  <c r="F11" i="27"/>
  <c r="H11" i="27" s="1"/>
  <c r="E20" i="27"/>
  <c r="G20" i="27" s="1"/>
  <c r="F17" i="27"/>
  <c r="H17" i="27" s="1"/>
  <c r="F10" i="27"/>
  <c r="H10" i="27" s="1"/>
  <c r="F19" i="27"/>
  <c r="H19" i="27" s="1"/>
  <c r="F12" i="27"/>
  <c r="H12" i="27" s="1"/>
  <c r="E14" i="27"/>
  <c r="G14" i="27" s="1"/>
  <c r="B8" i="27"/>
  <c r="E9" i="27"/>
  <c r="G9" i="27"/>
  <c r="F9" i="27"/>
  <c r="H9" i="27" s="1"/>
  <c r="G93" i="33" l="1"/>
  <c r="I93" i="33" s="1"/>
  <c r="F93" i="33"/>
  <c r="H93" i="33" s="1"/>
  <c r="F71" i="33"/>
  <c r="H71" i="33" s="1"/>
  <c r="H72" i="33"/>
  <c r="F8" i="33"/>
  <c r="H8" i="33" s="1"/>
  <c r="H9" i="33"/>
  <c r="G86" i="33"/>
  <c r="I86" i="33" s="1"/>
  <c r="G8" i="33"/>
  <c r="I8" i="33" s="1"/>
  <c r="I9" i="33"/>
  <c r="F64" i="33"/>
  <c r="H64" i="33" s="1"/>
  <c r="F86" i="33"/>
  <c r="H86" i="33" s="1"/>
  <c r="F42" i="33"/>
  <c r="H42" i="33" s="1"/>
  <c r="H43" i="33"/>
  <c r="G42" i="33"/>
  <c r="I42" i="33" s="1"/>
  <c r="G71" i="33"/>
  <c r="I71" i="33" s="1"/>
  <c r="I72" i="33"/>
  <c r="G22" i="33"/>
  <c r="I22" i="33" s="1"/>
  <c r="G93" i="32"/>
  <c r="I93" i="32" s="1"/>
  <c r="F93" i="32"/>
  <c r="H93" i="32" s="1"/>
  <c r="F42" i="32"/>
  <c r="H42" i="32" s="1"/>
  <c r="H87" i="32"/>
  <c r="F86" i="32"/>
  <c r="H86" i="32" s="1"/>
  <c r="F71" i="32"/>
  <c r="H71" i="32" s="1"/>
  <c r="G82" i="32"/>
  <c r="I82" i="32" s="1"/>
  <c r="G64" i="32"/>
  <c r="I64" i="32" s="1"/>
  <c r="G22" i="32"/>
  <c r="I22" i="32" s="1"/>
  <c r="F64" i="32"/>
  <c r="H64" i="32" s="1"/>
  <c r="H23" i="32"/>
  <c r="F22" i="32"/>
  <c r="H22" i="32" s="1"/>
  <c r="F8" i="32"/>
  <c r="H8" i="32" s="1"/>
  <c r="F22" i="31"/>
  <c r="H22" i="31" s="1"/>
  <c r="F42" i="31"/>
  <c r="H42" i="31" s="1"/>
  <c r="H43" i="31"/>
  <c r="H84" i="31"/>
  <c r="F82" i="31"/>
  <c r="H82" i="31" s="1"/>
  <c r="F8" i="31"/>
  <c r="H8" i="31" s="1"/>
  <c r="H9" i="31"/>
  <c r="G86" i="31"/>
  <c r="I86" i="31" s="1"/>
  <c r="H66" i="31"/>
  <c r="F64" i="31"/>
  <c r="H64" i="31" s="1"/>
  <c r="F71" i="31"/>
  <c r="H71" i="31" s="1"/>
  <c r="H72" i="31"/>
  <c r="G93" i="31"/>
  <c r="I93" i="31" s="1"/>
  <c r="F93" i="31"/>
  <c r="H93" i="31" s="1"/>
  <c r="G71" i="31"/>
  <c r="I71" i="31" s="1"/>
  <c r="G8" i="31"/>
  <c r="I8" i="31" s="1"/>
  <c r="G22" i="31"/>
  <c r="I22" i="31" s="1"/>
  <c r="E8" i="27"/>
  <c r="E20" i="28"/>
  <c r="D20" i="28"/>
  <c r="E19" i="28"/>
  <c r="D19" i="28"/>
  <c r="E18" i="28"/>
  <c r="D18" i="28"/>
  <c r="E17" i="28"/>
  <c r="D17" i="28"/>
  <c r="E16" i="28"/>
  <c r="D16" i="28"/>
  <c r="E15" i="28"/>
  <c r="D15" i="28"/>
  <c r="E14" i="28"/>
  <c r="D14" i="28"/>
  <c r="E13" i="28"/>
  <c r="D13" i="28"/>
  <c r="E12" i="28"/>
  <c r="D12" i="28"/>
  <c r="E11" i="28"/>
  <c r="D11" i="28"/>
  <c r="E10" i="28"/>
  <c r="D10" i="28"/>
  <c r="E9" i="28"/>
  <c r="D9" i="28"/>
  <c r="G91" i="28" l="1"/>
  <c r="I91" i="28" s="1"/>
  <c r="F91" i="28"/>
  <c r="H91" i="28" s="1"/>
  <c r="G90" i="28"/>
  <c r="I90" i="28" s="1"/>
  <c r="F90" i="28"/>
  <c r="H90" i="28" s="1"/>
  <c r="E86" i="28"/>
  <c r="F88" i="28"/>
  <c r="H88" i="28" s="1"/>
  <c r="G88" i="28"/>
  <c r="G87" i="28"/>
  <c r="I87" i="28" s="1"/>
  <c r="F87" i="28"/>
  <c r="D86" i="28"/>
  <c r="C86" i="28"/>
  <c r="G84" i="28"/>
  <c r="I84" i="28" s="1"/>
  <c r="F84" i="28"/>
  <c r="H84" i="28" s="1"/>
  <c r="G83" i="28"/>
  <c r="D82" i="28"/>
  <c r="C82" i="28"/>
  <c r="G80" i="28"/>
  <c r="I80" i="28" s="1"/>
  <c r="F80" i="28"/>
  <c r="H80" i="28" s="1"/>
  <c r="G79" i="28"/>
  <c r="I79" i="28" s="1"/>
  <c r="F79" i="28"/>
  <c r="H79" i="28" s="1"/>
  <c r="F78" i="28"/>
  <c r="H78" i="28" s="1"/>
  <c r="F77" i="28"/>
  <c r="H77" i="28" s="1"/>
  <c r="G77" i="28"/>
  <c r="I77" i="28" s="1"/>
  <c r="G76" i="28"/>
  <c r="I76" i="28" s="1"/>
  <c r="F76" i="28"/>
  <c r="H76" i="28" s="1"/>
  <c r="G75" i="28"/>
  <c r="I75" i="28" s="1"/>
  <c r="F75" i="28"/>
  <c r="H75" i="28" s="1"/>
  <c r="E71" i="28"/>
  <c r="F73" i="28"/>
  <c r="H73" i="28" s="1"/>
  <c r="G73" i="28"/>
  <c r="G72" i="28"/>
  <c r="I72" i="28" s="1"/>
  <c r="F72" i="28"/>
  <c r="D71" i="28"/>
  <c r="C71" i="28"/>
  <c r="G69" i="28"/>
  <c r="I69" i="28" s="1"/>
  <c r="F69" i="28"/>
  <c r="H69" i="28" s="1"/>
  <c r="G68" i="28"/>
  <c r="I68" i="28" s="1"/>
  <c r="G67" i="28"/>
  <c r="I67" i="28" s="1"/>
  <c r="G66" i="28"/>
  <c r="I66" i="28" s="1"/>
  <c r="F66" i="28"/>
  <c r="H66" i="28" s="1"/>
  <c r="G65" i="28"/>
  <c r="I65" i="28" s="1"/>
  <c r="F65" i="28"/>
  <c r="H65" i="28" s="1"/>
  <c r="E64" i="28"/>
  <c r="D64" i="28"/>
  <c r="C64" i="28"/>
  <c r="H62" i="28"/>
  <c r="I62" i="28"/>
  <c r="I61" i="28"/>
  <c r="H61" i="28"/>
  <c r="I60" i="28"/>
  <c r="H60" i="28"/>
  <c r="H59" i="28"/>
  <c r="I58" i="28"/>
  <c r="I57" i="28"/>
  <c r="H57" i="28"/>
  <c r="I56" i="28"/>
  <c r="H56" i="28"/>
  <c r="F51" i="28"/>
  <c r="H51" i="28" s="1"/>
  <c r="G50" i="28"/>
  <c r="I50" i="28" s="1"/>
  <c r="G49" i="28"/>
  <c r="I49" i="28" s="1"/>
  <c r="G48" i="28"/>
  <c r="I48" i="28" s="1"/>
  <c r="F48" i="28"/>
  <c r="H48" i="28" s="1"/>
  <c r="G47" i="28"/>
  <c r="I47" i="28" s="1"/>
  <c r="G46" i="28"/>
  <c r="I46" i="28" s="1"/>
  <c r="G45" i="28"/>
  <c r="I45" i="28" s="1"/>
  <c r="G44" i="28"/>
  <c r="I44" i="28" s="1"/>
  <c r="F44" i="28"/>
  <c r="H44" i="28" s="1"/>
  <c r="F43" i="28"/>
  <c r="D42" i="28"/>
  <c r="C42" i="28"/>
  <c r="G40" i="28"/>
  <c r="I40" i="28" s="1"/>
  <c r="F40" i="28"/>
  <c r="H40" i="28" s="1"/>
  <c r="F39" i="28"/>
  <c r="H39" i="28" s="1"/>
  <c r="G39" i="28"/>
  <c r="I39" i="28" s="1"/>
  <c r="G38" i="28"/>
  <c r="I38" i="28" s="1"/>
  <c r="F38" i="28"/>
  <c r="H38" i="28" s="1"/>
  <c r="G37" i="28"/>
  <c r="I37" i="28" s="1"/>
  <c r="G36" i="28"/>
  <c r="I36" i="28" s="1"/>
  <c r="G35" i="28"/>
  <c r="I35" i="28" s="1"/>
  <c r="G34" i="28"/>
  <c r="I34" i="28" s="1"/>
  <c r="F34" i="28"/>
  <c r="H34" i="28" s="1"/>
  <c r="G33" i="28"/>
  <c r="I33" i="28" s="1"/>
  <c r="G32" i="28"/>
  <c r="I32" i="28" s="1"/>
  <c r="G31" i="28"/>
  <c r="I31" i="28" s="1"/>
  <c r="G30" i="28"/>
  <c r="I30" i="28" s="1"/>
  <c r="F30" i="28"/>
  <c r="H30" i="28" s="1"/>
  <c r="G29" i="28"/>
  <c r="I29" i="28" s="1"/>
  <c r="G28" i="28"/>
  <c r="I28" i="28" s="1"/>
  <c r="G27" i="28"/>
  <c r="I27" i="28" s="1"/>
  <c r="G26" i="28"/>
  <c r="I26" i="28" s="1"/>
  <c r="F26" i="28"/>
  <c r="H26" i="28" s="1"/>
  <c r="G25" i="28"/>
  <c r="I25" i="28" s="1"/>
  <c r="E22" i="28"/>
  <c r="G23" i="28"/>
  <c r="D22" i="28"/>
  <c r="C22" i="28"/>
  <c r="F20" i="28"/>
  <c r="H20" i="28" s="1"/>
  <c r="F19" i="28"/>
  <c r="H19" i="28" s="1"/>
  <c r="G19" i="28"/>
  <c r="I19" i="28" s="1"/>
  <c r="G18" i="28"/>
  <c r="I18" i="28" s="1"/>
  <c r="G17" i="28"/>
  <c r="I17" i="28" s="1"/>
  <c r="F17" i="28"/>
  <c r="H17" i="28" s="1"/>
  <c r="G16" i="28"/>
  <c r="I16" i="28" s="1"/>
  <c r="F15" i="28"/>
  <c r="H15" i="28" s="1"/>
  <c r="G15" i="28"/>
  <c r="I15" i="28" s="1"/>
  <c r="G14" i="28"/>
  <c r="I14" i="28" s="1"/>
  <c r="G13" i="28"/>
  <c r="I13" i="28" s="1"/>
  <c r="F13" i="28"/>
  <c r="H13" i="28" s="1"/>
  <c r="F12" i="28"/>
  <c r="H12" i="28" s="1"/>
  <c r="F11" i="28"/>
  <c r="H11" i="28" s="1"/>
  <c r="G11" i="28"/>
  <c r="I11" i="28" s="1"/>
  <c r="G10" i="28"/>
  <c r="I10" i="28" s="1"/>
  <c r="D8" i="28"/>
  <c r="G9" i="28"/>
  <c r="F9" i="28"/>
  <c r="E8" i="28"/>
  <c r="C8" i="28"/>
  <c r="D84" i="27"/>
  <c r="C84" i="27"/>
  <c r="B84" i="27"/>
  <c r="C80" i="27"/>
  <c r="B80" i="27"/>
  <c r="D69" i="27"/>
  <c r="C69" i="27"/>
  <c r="B69" i="27"/>
  <c r="D62" i="27"/>
  <c r="C62" i="27"/>
  <c r="B62" i="27"/>
  <c r="D42" i="27"/>
  <c r="C42" i="27"/>
  <c r="B42" i="27"/>
  <c r="D22" i="27"/>
  <c r="C22" i="27"/>
  <c r="D8" i="27"/>
  <c r="J8" i="27" s="1"/>
  <c r="C8" i="27"/>
  <c r="C93" i="28" l="1"/>
  <c r="K8" i="27"/>
  <c r="I83" i="28"/>
  <c r="G82" i="28"/>
  <c r="I82" i="28" s="1"/>
  <c r="I73" i="28"/>
  <c r="I23" i="28"/>
  <c r="I88" i="28"/>
  <c r="H72" i="28"/>
  <c r="D93" i="28"/>
  <c r="H43" i="28"/>
  <c r="H87" i="28"/>
  <c r="H9" i="28"/>
  <c r="F16" i="28"/>
  <c r="H16" i="28" s="1"/>
  <c r="F47" i="28"/>
  <c r="H47" i="28" s="1"/>
  <c r="G12" i="28"/>
  <c r="I12" i="28" s="1"/>
  <c r="G20" i="28"/>
  <c r="I20" i="28" s="1"/>
  <c r="F25" i="28"/>
  <c r="H25" i="28" s="1"/>
  <c r="F29" i="28"/>
  <c r="H29" i="28" s="1"/>
  <c r="F33" i="28"/>
  <c r="H33" i="28" s="1"/>
  <c r="F37" i="28"/>
  <c r="H37" i="28" s="1"/>
  <c r="E42" i="28"/>
  <c r="G43" i="28"/>
  <c r="G51" i="28"/>
  <c r="I51" i="28" s="1"/>
  <c r="I59" i="28"/>
  <c r="F68" i="28"/>
  <c r="H68" i="28" s="1"/>
  <c r="G74" i="28"/>
  <c r="I74" i="28" s="1"/>
  <c r="G78" i="28"/>
  <c r="I78" i="28" s="1"/>
  <c r="F83" i="28"/>
  <c r="G89" i="28"/>
  <c r="I89" i="28" s="1"/>
  <c r="F46" i="28"/>
  <c r="H46" i="28" s="1"/>
  <c r="F50" i="28"/>
  <c r="H50" i="28" s="1"/>
  <c r="H58" i="28"/>
  <c r="G64" i="28"/>
  <c r="I64" i="28" s="1"/>
  <c r="E82" i="28"/>
  <c r="F89" i="28"/>
  <c r="H89" i="28" s="1"/>
  <c r="F24" i="28"/>
  <c r="H24" i="28" s="1"/>
  <c r="F28" i="28"/>
  <c r="H28" i="28" s="1"/>
  <c r="F32" i="28"/>
  <c r="H32" i="28" s="1"/>
  <c r="F36" i="28"/>
  <c r="H36" i="28" s="1"/>
  <c r="F67" i="28"/>
  <c r="H67" i="28" s="1"/>
  <c r="F10" i="28"/>
  <c r="H10" i="28" s="1"/>
  <c r="F14" i="28"/>
  <c r="H14" i="28" s="1"/>
  <c r="F18" i="28"/>
  <c r="H18" i="28" s="1"/>
  <c r="G24" i="28"/>
  <c r="I24" i="28" s="1"/>
  <c r="F45" i="28"/>
  <c r="H45" i="28" s="1"/>
  <c r="F49" i="28"/>
  <c r="H49" i="28" s="1"/>
  <c r="F74" i="28"/>
  <c r="H74" i="28" s="1"/>
  <c r="F23" i="28"/>
  <c r="F27" i="28"/>
  <c r="H27" i="28" s="1"/>
  <c r="F31" i="28"/>
  <c r="H31" i="28" s="1"/>
  <c r="F35" i="28"/>
  <c r="H35" i="28" s="1"/>
  <c r="C91" i="27"/>
  <c r="F80" i="27"/>
  <c r="D80" i="27"/>
  <c r="D91" i="27" s="1"/>
  <c r="D91" i="25"/>
  <c r="D90" i="25"/>
  <c r="D89" i="25"/>
  <c r="D88" i="25"/>
  <c r="D86" i="25" s="1"/>
  <c r="D87" i="25"/>
  <c r="D84" i="25"/>
  <c r="D83" i="25"/>
  <c r="D80" i="25"/>
  <c r="D79" i="25"/>
  <c r="D78" i="25"/>
  <c r="D77" i="25"/>
  <c r="G77" i="25" s="1"/>
  <c r="I77" i="25" s="1"/>
  <c r="D76" i="25"/>
  <c r="G76" i="25" s="1"/>
  <c r="I76" i="25" s="1"/>
  <c r="D75" i="25"/>
  <c r="D71" i="25" s="1"/>
  <c r="D74" i="25"/>
  <c r="D73" i="25"/>
  <c r="D72" i="25"/>
  <c r="D69" i="25"/>
  <c r="D68" i="25"/>
  <c r="D67" i="25"/>
  <c r="G67" i="25" s="1"/>
  <c r="I67" i="25" s="1"/>
  <c r="D66" i="25"/>
  <c r="G66" i="25" s="1"/>
  <c r="I66" i="25" s="1"/>
  <c r="D65" i="25"/>
  <c r="D62" i="25"/>
  <c r="D61" i="25"/>
  <c r="D60" i="25"/>
  <c r="D59" i="25"/>
  <c r="D58" i="25"/>
  <c r="D57" i="25"/>
  <c r="G57" i="25" s="1"/>
  <c r="I57" i="25" s="1"/>
  <c r="D56" i="25"/>
  <c r="G56" i="25" s="1"/>
  <c r="I56" i="25" s="1"/>
  <c r="D51" i="25"/>
  <c r="D50" i="25"/>
  <c r="D49" i="25"/>
  <c r="D48" i="25"/>
  <c r="D47" i="25"/>
  <c r="D46" i="25"/>
  <c r="D45" i="25"/>
  <c r="G45" i="25" s="1"/>
  <c r="I45" i="25" s="1"/>
  <c r="D44" i="25"/>
  <c r="G44" i="25" s="1"/>
  <c r="I44" i="25" s="1"/>
  <c r="D43" i="25"/>
  <c r="D42" i="25" s="1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E91" i="25"/>
  <c r="E90" i="25"/>
  <c r="E89" i="25"/>
  <c r="E88" i="25"/>
  <c r="E87" i="25"/>
  <c r="E84" i="25"/>
  <c r="E83" i="25"/>
  <c r="E80" i="25"/>
  <c r="E79" i="25"/>
  <c r="E78" i="25"/>
  <c r="E77" i="25"/>
  <c r="E76" i="25"/>
  <c r="E75" i="25"/>
  <c r="E74" i="25"/>
  <c r="E73" i="25"/>
  <c r="E71" i="25" s="1"/>
  <c r="E72" i="25"/>
  <c r="G72" i="25" s="1"/>
  <c r="E69" i="25"/>
  <c r="E68" i="25"/>
  <c r="E67" i="25"/>
  <c r="E66" i="25"/>
  <c r="E65" i="25"/>
  <c r="E62" i="25"/>
  <c r="E61" i="25"/>
  <c r="E60" i="25"/>
  <c r="E59" i="25"/>
  <c r="E58" i="25"/>
  <c r="E57" i="25"/>
  <c r="E56" i="25"/>
  <c r="E51" i="25"/>
  <c r="E50" i="25"/>
  <c r="E49" i="25"/>
  <c r="G49" i="25" s="1"/>
  <c r="I49" i="25" s="1"/>
  <c r="E48" i="25"/>
  <c r="E47" i="25"/>
  <c r="E46" i="25"/>
  <c r="E45" i="25"/>
  <c r="E44" i="25"/>
  <c r="E43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 s="1"/>
  <c r="E20" i="25"/>
  <c r="E19" i="25"/>
  <c r="E18" i="25"/>
  <c r="E17" i="25"/>
  <c r="E16" i="25"/>
  <c r="E15" i="25"/>
  <c r="E14" i="25"/>
  <c r="E13" i="25"/>
  <c r="E12" i="25"/>
  <c r="E11" i="25"/>
  <c r="E10" i="25"/>
  <c r="E9" i="25"/>
  <c r="G84" i="25"/>
  <c r="I84" i="25" s="1"/>
  <c r="D82" i="25"/>
  <c r="D22" i="25"/>
  <c r="D89" i="24"/>
  <c r="D88" i="24"/>
  <c r="D87" i="24"/>
  <c r="D86" i="24"/>
  <c r="D85" i="24"/>
  <c r="D82" i="24"/>
  <c r="D81" i="24"/>
  <c r="F81" i="24" s="1"/>
  <c r="D78" i="24"/>
  <c r="E78" i="24" s="1"/>
  <c r="G78" i="24" s="1"/>
  <c r="D77" i="24"/>
  <c r="D76" i="24"/>
  <c r="D75" i="24"/>
  <c r="D74" i="24"/>
  <c r="D73" i="24"/>
  <c r="D72" i="24"/>
  <c r="D71" i="24"/>
  <c r="F71" i="24" s="1"/>
  <c r="H71" i="24" s="1"/>
  <c r="D70" i="24"/>
  <c r="E70" i="24" s="1"/>
  <c r="D67" i="24"/>
  <c r="D66" i="24"/>
  <c r="D65" i="24"/>
  <c r="D64" i="24"/>
  <c r="D63" i="24"/>
  <c r="D60" i="24"/>
  <c r="D59" i="24"/>
  <c r="D58" i="24"/>
  <c r="F58" i="24" s="1"/>
  <c r="H58" i="24" s="1"/>
  <c r="D57" i="24"/>
  <c r="D56" i="24"/>
  <c r="D55" i="24"/>
  <c r="D54" i="24"/>
  <c r="D51" i="24"/>
  <c r="D50" i="24"/>
  <c r="D49" i="24"/>
  <c r="F49" i="24" s="1"/>
  <c r="H49" i="24" s="1"/>
  <c r="D48" i="24"/>
  <c r="D42" i="24" s="1"/>
  <c r="D47" i="24"/>
  <c r="D46" i="24"/>
  <c r="D45" i="24"/>
  <c r="D44" i="24"/>
  <c r="D43" i="24"/>
  <c r="D40" i="24"/>
  <c r="D39" i="24"/>
  <c r="F39" i="24" s="1"/>
  <c r="H39" i="24" s="1"/>
  <c r="D38" i="24"/>
  <c r="F38" i="24" s="1"/>
  <c r="H38" i="24" s="1"/>
  <c r="D37" i="24"/>
  <c r="D36" i="24"/>
  <c r="D35" i="24"/>
  <c r="D34" i="24"/>
  <c r="D33" i="24"/>
  <c r="D32" i="24"/>
  <c r="D31" i="24"/>
  <c r="F31" i="24" s="1"/>
  <c r="H31" i="24" s="1"/>
  <c r="D30" i="24"/>
  <c r="D22" i="24" s="1"/>
  <c r="D29" i="24"/>
  <c r="D28" i="24"/>
  <c r="D27" i="24"/>
  <c r="D26" i="24"/>
  <c r="D25" i="24"/>
  <c r="D24" i="24"/>
  <c r="D23" i="24"/>
  <c r="F23" i="24" s="1"/>
  <c r="H23" i="24" s="1"/>
  <c r="D20" i="24"/>
  <c r="F20" i="24" s="1"/>
  <c r="H20" i="24" s="1"/>
  <c r="D19" i="24"/>
  <c r="D18" i="24"/>
  <c r="D17" i="24"/>
  <c r="D16" i="24"/>
  <c r="D15" i="24"/>
  <c r="D14" i="24"/>
  <c r="D13" i="24"/>
  <c r="F13" i="24" s="1"/>
  <c r="H13" i="24" s="1"/>
  <c r="D12" i="24"/>
  <c r="F12" i="24" s="1"/>
  <c r="H12" i="24" s="1"/>
  <c r="D11" i="24"/>
  <c r="D10" i="24"/>
  <c r="F10" i="24" s="1"/>
  <c r="H10" i="24" s="1"/>
  <c r="D9" i="24"/>
  <c r="F9" i="24" s="1"/>
  <c r="G91" i="25"/>
  <c r="I91" i="25" s="1"/>
  <c r="G90" i="25"/>
  <c r="I90" i="25" s="1"/>
  <c r="F90" i="25"/>
  <c r="H90" i="25" s="1"/>
  <c r="F89" i="25"/>
  <c r="H89" i="25" s="1"/>
  <c r="F88" i="25"/>
  <c r="H88" i="25" s="1"/>
  <c r="E86" i="25"/>
  <c r="G87" i="25"/>
  <c r="C86" i="25"/>
  <c r="F84" i="25"/>
  <c r="H84" i="25" s="1"/>
  <c r="C82" i="25"/>
  <c r="G80" i="25"/>
  <c r="I80" i="25" s="1"/>
  <c r="G79" i="25"/>
  <c r="I79" i="25" s="1"/>
  <c r="F79" i="25"/>
  <c r="H79" i="25" s="1"/>
  <c r="F78" i="25"/>
  <c r="H78" i="25" s="1"/>
  <c r="F77" i="25"/>
  <c r="H77" i="25" s="1"/>
  <c r="G75" i="25"/>
  <c r="I75" i="25" s="1"/>
  <c r="F75" i="25"/>
  <c r="H75" i="25" s="1"/>
  <c r="G74" i="25"/>
  <c r="I74" i="25" s="1"/>
  <c r="F73" i="25"/>
  <c r="H73" i="25" s="1"/>
  <c r="C71" i="25"/>
  <c r="G69" i="25"/>
  <c r="I69" i="25" s="1"/>
  <c r="F69" i="25"/>
  <c r="H69" i="25" s="1"/>
  <c r="G68" i="25"/>
  <c r="I68" i="25" s="1"/>
  <c r="G65" i="25"/>
  <c r="I65" i="25" s="1"/>
  <c r="F65" i="25"/>
  <c r="H65" i="25" s="1"/>
  <c r="E64" i="25"/>
  <c r="C64" i="25"/>
  <c r="F62" i="25"/>
  <c r="H62" i="25" s="1"/>
  <c r="G60" i="25"/>
  <c r="I60" i="25" s="1"/>
  <c r="F60" i="25"/>
  <c r="H60" i="25" s="1"/>
  <c r="F59" i="25"/>
  <c r="H59" i="25" s="1"/>
  <c r="F58" i="25"/>
  <c r="H58" i="25" s="1"/>
  <c r="G58" i="25"/>
  <c r="I58" i="25" s="1"/>
  <c r="F56" i="25"/>
  <c r="H56" i="25" s="1"/>
  <c r="F51" i="25"/>
  <c r="H51" i="25" s="1"/>
  <c r="F50" i="25"/>
  <c r="H50" i="25" s="1"/>
  <c r="G50" i="25"/>
  <c r="I50" i="25" s="1"/>
  <c r="G48" i="25"/>
  <c r="I48" i="25" s="1"/>
  <c r="F48" i="25"/>
  <c r="H48" i="25" s="1"/>
  <c r="G47" i="25"/>
  <c r="I47" i="25" s="1"/>
  <c r="F46" i="25"/>
  <c r="H46" i="25" s="1"/>
  <c r="G46" i="25"/>
  <c r="I46" i="25" s="1"/>
  <c r="F44" i="25"/>
  <c r="H44" i="25" s="1"/>
  <c r="F43" i="25"/>
  <c r="C42" i="25"/>
  <c r="C93" i="25" s="1"/>
  <c r="F40" i="25"/>
  <c r="H40" i="25" s="1"/>
  <c r="G38" i="25"/>
  <c r="I38" i="25" s="1"/>
  <c r="F38" i="25"/>
  <c r="H38" i="25" s="1"/>
  <c r="G37" i="25"/>
  <c r="I37" i="25" s="1"/>
  <c r="G36" i="25"/>
  <c r="I36" i="25" s="1"/>
  <c r="G35" i="25"/>
  <c r="I35" i="25" s="1"/>
  <c r="G34" i="25"/>
  <c r="I34" i="25" s="1"/>
  <c r="F34" i="25"/>
  <c r="H34" i="25" s="1"/>
  <c r="G33" i="25"/>
  <c r="I33" i="25" s="1"/>
  <c r="G30" i="25"/>
  <c r="I30" i="25" s="1"/>
  <c r="F30" i="25"/>
  <c r="H30" i="25" s="1"/>
  <c r="G29" i="25"/>
  <c r="I29" i="25" s="1"/>
  <c r="G28" i="25"/>
  <c r="I28" i="25" s="1"/>
  <c r="G27" i="25"/>
  <c r="I27" i="25" s="1"/>
  <c r="G26" i="25"/>
  <c r="I26" i="25" s="1"/>
  <c r="F26" i="25"/>
  <c r="H26" i="25" s="1"/>
  <c r="G25" i="25"/>
  <c r="I25" i="25" s="1"/>
  <c r="C22" i="25"/>
  <c r="F20" i="25"/>
  <c r="H20" i="25" s="1"/>
  <c r="G19" i="25"/>
  <c r="I19" i="25" s="1"/>
  <c r="F18" i="25"/>
  <c r="H18" i="25" s="1"/>
  <c r="G18" i="25"/>
  <c r="I18" i="25" s="1"/>
  <c r="G17" i="25"/>
  <c r="I17" i="25" s="1"/>
  <c r="F17" i="25"/>
  <c r="H17" i="25" s="1"/>
  <c r="F16" i="25"/>
  <c r="H16" i="25" s="1"/>
  <c r="G15" i="25"/>
  <c r="I15" i="25" s="1"/>
  <c r="F13" i="25"/>
  <c r="H13" i="25" s="1"/>
  <c r="F12" i="25"/>
  <c r="H12" i="25" s="1"/>
  <c r="G11" i="25"/>
  <c r="I11" i="25" s="1"/>
  <c r="G10" i="25"/>
  <c r="I10" i="25" s="1"/>
  <c r="D8" i="25"/>
  <c r="C8" i="25"/>
  <c r="F89" i="24"/>
  <c r="H89" i="24" s="1"/>
  <c r="F88" i="24"/>
  <c r="H88" i="24" s="1"/>
  <c r="F87" i="24"/>
  <c r="H87" i="24" s="1"/>
  <c r="E87" i="24"/>
  <c r="G87" i="24" s="1"/>
  <c r="F86" i="24"/>
  <c r="H86" i="24" s="1"/>
  <c r="E86" i="24"/>
  <c r="G86" i="24" s="1"/>
  <c r="H85" i="24"/>
  <c r="F85" i="24"/>
  <c r="D84" i="24"/>
  <c r="C84" i="24"/>
  <c r="B84" i="24"/>
  <c r="F82" i="24"/>
  <c r="H82" i="24" s="1"/>
  <c r="C80" i="24"/>
  <c r="B80" i="24"/>
  <c r="H77" i="24"/>
  <c r="F77" i="24"/>
  <c r="E77" i="24"/>
  <c r="G77" i="24" s="1"/>
  <c r="F76" i="24"/>
  <c r="H76" i="24" s="1"/>
  <c r="F75" i="24"/>
  <c r="H75" i="24" s="1"/>
  <c r="F74" i="24"/>
  <c r="H74" i="24" s="1"/>
  <c r="E74" i="24"/>
  <c r="G74" i="24" s="1"/>
  <c r="F73" i="24"/>
  <c r="H73" i="24" s="1"/>
  <c r="E73" i="24"/>
  <c r="G73" i="24" s="1"/>
  <c r="H72" i="24"/>
  <c r="F72" i="24"/>
  <c r="E72" i="24"/>
  <c r="G72" i="24" s="1"/>
  <c r="F70" i="24"/>
  <c r="H70" i="24" s="1"/>
  <c r="C69" i="24"/>
  <c r="B69" i="24"/>
  <c r="F67" i="24"/>
  <c r="H67" i="24" s="1"/>
  <c r="E67" i="24"/>
  <c r="G67" i="24" s="1"/>
  <c r="F66" i="24"/>
  <c r="H66" i="24" s="1"/>
  <c r="E66" i="24"/>
  <c r="G66" i="24" s="1"/>
  <c r="H65" i="24"/>
  <c r="F65" i="24"/>
  <c r="E65" i="24"/>
  <c r="G65" i="24" s="1"/>
  <c r="F64" i="24"/>
  <c r="H64" i="24" s="1"/>
  <c r="E64" i="24"/>
  <c r="G64" i="24" s="1"/>
  <c r="F63" i="24"/>
  <c r="F62" i="24" s="1"/>
  <c r="H62" i="24" s="1"/>
  <c r="E63" i="24"/>
  <c r="D62" i="24"/>
  <c r="C62" i="24"/>
  <c r="B62" i="24"/>
  <c r="F60" i="24"/>
  <c r="H60" i="24" s="1"/>
  <c r="E60" i="24"/>
  <c r="G60" i="24" s="1"/>
  <c r="F59" i="24"/>
  <c r="H59" i="24" s="1"/>
  <c r="E59" i="24"/>
  <c r="G59" i="24" s="1"/>
  <c r="F57" i="24"/>
  <c r="H57" i="24" s="1"/>
  <c r="E57" i="24"/>
  <c r="G57" i="24" s="1"/>
  <c r="F56" i="24"/>
  <c r="H56" i="24" s="1"/>
  <c r="E56" i="24"/>
  <c r="G56" i="24" s="1"/>
  <c r="F55" i="24"/>
  <c r="H55" i="24" s="1"/>
  <c r="E55" i="24"/>
  <c r="G55" i="24" s="1"/>
  <c r="F54" i="24"/>
  <c r="H54" i="24" s="1"/>
  <c r="F51" i="24"/>
  <c r="H51" i="24" s="1"/>
  <c r="F50" i="24"/>
  <c r="H50" i="24" s="1"/>
  <c r="E50" i="24"/>
  <c r="G50" i="24" s="1"/>
  <c r="F47" i="24"/>
  <c r="H47" i="24" s="1"/>
  <c r="E47" i="24"/>
  <c r="G47" i="24" s="1"/>
  <c r="F46" i="24"/>
  <c r="H46" i="24" s="1"/>
  <c r="E46" i="24"/>
  <c r="G46" i="24" s="1"/>
  <c r="F45" i="24"/>
  <c r="H45" i="24" s="1"/>
  <c r="E45" i="24"/>
  <c r="G45" i="24" s="1"/>
  <c r="F44" i="24"/>
  <c r="H44" i="24" s="1"/>
  <c r="C42" i="24"/>
  <c r="B42" i="24"/>
  <c r="F40" i="24"/>
  <c r="H40" i="24" s="1"/>
  <c r="E40" i="24"/>
  <c r="G40" i="24" s="1"/>
  <c r="F37" i="24"/>
  <c r="H37" i="24" s="1"/>
  <c r="F36" i="24"/>
  <c r="H36" i="24" s="1"/>
  <c r="F35" i="24"/>
  <c r="H35" i="24" s="1"/>
  <c r="E35" i="24"/>
  <c r="G35" i="24" s="1"/>
  <c r="F34" i="24"/>
  <c r="H34" i="24" s="1"/>
  <c r="E34" i="24"/>
  <c r="G34" i="24" s="1"/>
  <c r="H33" i="24"/>
  <c r="F33" i="24"/>
  <c r="E33" i="24"/>
  <c r="G33" i="24" s="1"/>
  <c r="F32" i="24"/>
  <c r="H32" i="24" s="1"/>
  <c r="E32" i="24"/>
  <c r="G32" i="24" s="1"/>
  <c r="F29" i="24"/>
  <c r="H29" i="24" s="1"/>
  <c r="F28" i="24"/>
  <c r="H28" i="24" s="1"/>
  <c r="F27" i="24"/>
  <c r="H27" i="24" s="1"/>
  <c r="E27" i="24"/>
  <c r="G27" i="24" s="1"/>
  <c r="F26" i="24"/>
  <c r="H26" i="24" s="1"/>
  <c r="E26" i="24"/>
  <c r="G26" i="24" s="1"/>
  <c r="F25" i="24"/>
  <c r="H25" i="24" s="1"/>
  <c r="E25" i="24"/>
  <c r="G25" i="24" s="1"/>
  <c r="H24" i="24"/>
  <c r="F24" i="24"/>
  <c r="E24" i="24"/>
  <c r="G24" i="24" s="1"/>
  <c r="C22" i="24"/>
  <c r="B22" i="24"/>
  <c r="F19" i="24"/>
  <c r="H19" i="24" s="1"/>
  <c r="F18" i="24"/>
  <c r="H18" i="24" s="1"/>
  <c r="E18" i="24"/>
  <c r="G18" i="24" s="1"/>
  <c r="H17" i="24"/>
  <c r="F17" i="24"/>
  <c r="E17" i="24"/>
  <c r="G17" i="24" s="1"/>
  <c r="F16" i="24"/>
  <c r="H16" i="24" s="1"/>
  <c r="E16" i="24"/>
  <c r="G16" i="24" s="1"/>
  <c r="F15" i="24"/>
  <c r="H15" i="24" s="1"/>
  <c r="E15" i="24"/>
  <c r="G15" i="24" s="1"/>
  <c r="F14" i="24"/>
  <c r="H14" i="24" s="1"/>
  <c r="F11" i="24"/>
  <c r="H11" i="24" s="1"/>
  <c r="E11" i="24"/>
  <c r="G11" i="24" s="1"/>
  <c r="C8" i="24"/>
  <c r="B8" i="24"/>
  <c r="B91" i="24" s="1"/>
  <c r="D8" i="23"/>
  <c r="E8" i="23"/>
  <c r="F8" i="23"/>
  <c r="G8" i="23"/>
  <c r="C8" i="23"/>
  <c r="F42" i="27" l="1"/>
  <c r="E93" i="28"/>
  <c r="G93" i="28" s="1"/>
  <c r="I93" i="28" s="1"/>
  <c r="G22" i="28"/>
  <c r="I22" i="28" s="1"/>
  <c r="F86" i="28"/>
  <c r="H86" i="28" s="1"/>
  <c r="F42" i="28"/>
  <c r="H42" i="28" s="1"/>
  <c r="I43" i="28"/>
  <c r="G42" i="28"/>
  <c r="I42" i="28" s="1"/>
  <c r="G8" i="28"/>
  <c r="G71" i="28"/>
  <c r="I71" i="28" s="1"/>
  <c r="H83" i="28"/>
  <c r="F82" i="28"/>
  <c r="H82" i="28" s="1"/>
  <c r="H23" i="28"/>
  <c r="F22" i="28"/>
  <c r="H22" i="28" s="1"/>
  <c r="F64" i="28"/>
  <c r="F71" i="28"/>
  <c r="H71" i="28" s="1"/>
  <c r="F8" i="28"/>
  <c r="G86" i="28"/>
  <c r="I86" i="28" s="1"/>
  <c r="F69" i="27"/>
  <c r="E22" i="27"/>
  <c r="E80" i="27"/>
  <c r="F62" i="27"/>
  <c r="E42" i="27"/>
  <c r="E84" i="27"/>
  <c r="E69" i="27"/>
  <c r="F84" i="27"/>
  <c r="F8" i="27"/>
  <c r="E62" i="27"/>
  <c r="D64" i="25"/>
  <c r="D93" i="25" s="1"/>
  <c r="G9" i="25"/>
  <c r="I9" i="25" s="1"/>
  <c r="G13" i="25"/>
  <c r="I13" i="25" s="1"/>
  <c r="E8" i="25"/>
  <c r="F9" i="25"/>
  <c r="G14" i="25"/>
  <c r="I14" i="25" s="1"/>
  <c r="G32" i="25"/>
  <c r="I32" i="25" s="1"/>
  <c r="G39" i="25"/>
  <c r="I39" i="25" s="1"/>
  <c r="G40" i="25"/>
  <c r="I40" i="25" s="1"/>
  <c r="G23" i="25"/>
  <c r="I23" i="25" s="1"/>
  <c r="G61" i="25"/>
  <c r="I61" i="25" s="1"/>
  <c r="G83" i="25"/>
  <c r="I83" i="25" s="1"/>
  <c r="G62" i="25"/>
  <c r="I62" i="25" s="1"/>
  <c r="G31" i="25"/>
  <c r="I31" i="25" s="1"/>
  <c r="E30" i="24"/>
  <c r="G30" i="24" s="1"/>
  <c r="E23" i="24"/>
  <c r="F30" i="24"/>
  <c r="H30" i="24" s="1"/>
  <c r="E48" i="24"/>
  <c r="G48" i="24" s="1"/>
  <c r="E71" i="24"/>
  <c r="G71" i="24" s="1"/>
  <c r="F78" i="24"/>
  <c r="H78" i="24" s="1"/>
  <c r="H63" i="24"/>
  <c r="E38" i="24"/>
  <c r="G38" i="24" s="1"/>
  <c r="F48" i="24"/>
  <c r="H48" i="24" s="1"/>
  <c r="F84" i="24"/>
  <c r="H84" i="24" s="1"/>
  <c r="E31" i="24"/>
  <c r="G31" i="24" s="1"/>
  <c r="E12" i="24"/>
  <c r="G12" i="24" s="1"/>
  <c r="E20" i="24"/>
  <c r="G20" i="24" s="1"/>
  <c r="E49" i="24"/>
  <c r="G49" i="24" s="1"/>
  <c r="E58" i="24"/>
  <c r="G58" i="24" s="1"/>
  <c r="F22" i="24"/>
  <c r="H22" i="24" s="1"/>
  <c r="E39" i="24"/>
  <c r="G39" i="24" s="1"/>
  <c r="D69" i="24"/>
  <c r="E10" i="24"/>
  <c r="G10" i="24" s="1"/>
  <c r="F8" i="24"/>
  <c r="H8" i="24" s="1"/>
  <c r="H9" i="24"/>
  <c r="E9" i="24"/>
  <c r="D8" i="24"/>
  <c r="C91" i="24"/>
  <c r="H9" i="25"/>
  <c r="H43" i="25"/>
  <c r="I87" i="25"/>
  <c r="I72" i="25"/>
  <c r="F47" i="25"/>
  <c r="H47" i="25" s="1"/>
  <c r="F74" i="25"/>
  <c r="H74" i="25" s="1"/>
  <c r="G12" i="25"/>
  <c r="I12" i="25" s="1"/>
  <c r="G16" i="25"/>
  <c r="I16" i="25" s="1"/>
  <c r="G20" i="25"/>
  <c r="I20" i="25" s="1"/>
  <c r="F25" i="25"/>
  <c r="H25" i="25" s="1"/>
  <c r="F29" i="25"/>
  <c r="H29" i="25" s="1"/>
  <c r="F33" i="25"/>
  <c r="H33" i="25" s="1"/>
  <c r="F37" i="25"/>
  <c r="H37" i="25" s="1"/>
  <c r="E42" i="25"/>
  <c r="G43" i="25"/>
  <c r="G51" i="25"/>
  <c r="I51" i="25" s="1"/>
  <c r="G59" i="25"/>
  <c r="I59" i="25" s="1"/>
  <c r="F68" i="25"/>
  <c r="H68" i="25" s="1"/>
  <c r="G78" i="25"/>
  <c r="I78" i="25" s="1"/>
  <c r="F83" i="25"/>
  <c r="G89" i="25"/>
  <c r="I89" i="25" s="1"/>
  <c r="F11" i="25"/>
  <c r="H11" i="25" s="1"/>
  <c r="F15" i="25"/>
  <c r="H15" i="25" s="1"/>
  <c r="F19" i="25"/>
  <c r="H19" i="25" s="1"/>
  <c r="G64" i="25"/>
  <c r="E82" i="25"/>
  <c r="F24" i="25"/>
  <c r="H24" i="25" s="1"/>
  <c r="F28" i="25"/>
  <c r="H28" i="25" s="1"/>
  <c r="F32" i="25"/>
  <c r="H32" i="25" s="1"/>
  <c r="F36" i="25"/>
  <c r="H36" i="25" s="1"/>
  <c r="F67" i="25"/>
  <c r="H67" i="25" s="1"/>
  <c r="G73" i="25"/>
  <c r="I73" i="25" s="1"/>
  <c r="G88" i="25"/>
  <c r="I88" i="25" s="1"/>
  <c r="F10" i="25"/>
  <c r="H10" i="25" s="1"/>
  <c r="F14" i="25"/>
  <c r="H14" i="25" s="1"/>
  <c r="G24" i="25"/>
  <c r="I24" i="25" s="1"/>
  <c r="F45" i="25"/>
  <c r="H45" i="25" s="1"/>
  <c r="F49" i="25"/>
  <c r="H49" i="25" s="1"/>
  <c r="F57" i="25"/>
  <c r="H57" i="25" s="1"/>
  <c r="F61" i="25"/>
  <c r="H61" i="25" s="1"/>
  <c r="F72" i="25"/>
  <c r="F76" i="25"/>
  <c r="H76" i="25" s="1"/>
  <c r="F80" i="25"/>
  <c r="H80" i="25" s="1"/>
  <c r="F87" i="25"/>
  <c r="F91" i="25"/>
  <c r="H91" i="25" s="1"/>
  <c r="F23" i="25"/>
  <c r="F27" i="25"/>
  <c r="H27" i="25" s="1"/>
  <c r="F31" i="25"/>
  <c r="H31" i="25" s="1"/>
  <c r="F35" i="25"/>
  <c r="H35" i="25" s="1"/>
  <c r="F39" i="25"/>
  <c r="H39" i="25" s="1"/>
  <c r="F66" i="25"/>
  <c r="H66" i="25" s="1"/>
  <c r="E62" i="24"/>
  <c r="G62" i="24" s="1"/>
  <c r="F80" i="24"/>
  <c r="H80" i="24" s="1"/>
  <c r="H81" i="24"/>
  <c r="E81" i="24"/>
  <c r="E88" i="24"/>
  <c r="G88" i="24" s="1"/>
  <c r="E85" i="24"/>
  <c r="E14" i="24"/>
  <c r="G14" i="24" s="1"/>
  <c r="E37" i="24"/>
  <c r="G37" i="24" s="1"/>
  <c r="E44" i="24"/>
  <c r="G44" i="24" s="1"/>
  <c r="E76" i="24"/>
  <c r="G76" i="24" s="1"/>
  <c r="D80" i="24"/>
  <c r="E29" i="24"/>
  <c r="G29" i="24" s="1"/>
  <c r="E54" i="24"/>
  <c r="G54" i="24" s="1"/>
  <c r="E19" i="24"/>
  <c r="G19" i="24" s="1"/>
  <c r="E13" i="24"/>
  <c r="G13" i="24" s="1"/>
  <c r="E28" i="24"/>
  <c r="G28" i="24" s="1"/>
  <c r="E36" i="24"/>
  <c r="G36" i="24" s="1"/>
  <c r="E43" i="24"/>
  <c r="E51" i="24"/>
  <c r="G51" i="24" s="1"/>
  <c r="E75" i="24"/>
  <c r="G75" i="24" s="1"/>
  <c r="E82" i="24"/>
  <c r="G82" i="24" s="1"/>
  <c r="E89" i="24"/>
  <c r="G89" i="24" s="1"/>
  <c r="G23" i="24"/>
  <c r="F43" i="24"/>
  <c r="G63" i="24"/>
  <c r="G70" i="24"/>
  <c r="D91" i="6"/>
  <c r="D90" i="6"/>
  <c r="D89" i="6"/>
  <c r="D88" i="6"/>
  <c r="D87" i="6"/>
  <c r="D84" i="6"/>
  <c r="D83" i="6"/>
  <c r="D80" i="6"/>
  <c r="D79" i="6"/>
  <c r="D78" i="6"/>
  <c r="D77" i="6"/>
  <c r="D76" i="6"/>
  <c r="D75" i="6"/>
  <c r="D74" i="6"/>
  <c r="D73" i="6"/>
  <c r="D72" i="6"/>
  <c r="D69" i="6"/>
  <c r="D68" i="6"/>
  <c r="D67" i="6"/>
  <c r="D66" i="6"/>
  <c r="D65" i="6"/>
  <c r="D62" i="6"/>
  <c r="D61" i="6"/>
  <c r="D60" i="6"/>
  <c r="D59" i="6"/>
  <c r="D58" i="6"/>
  <c r="D57" i="6"/>
  <c r="D56" i="6"/>
  <c r="D51" i="6"/>
  <c r="D50" i="6"/>
  <c r="D49" i="6"/>
  <c r="D48" i="6"/>
  <c r="D47" i="6"/>
  <c r="D46" i="6"/>
  <c r="D45" i="6"/>
  <c r="D44" i="6"/>
  <c r="D43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0" i="6"/>
  <c r="D19" i="6"/>
  <c r="D18" i="6"/>
  <c r="D17" i="6"/>
  <c r="D16" i="6"/>
  <c r="D15" i="6"/>
  <c r="D14" i="6"/>
  <c r="D13" i="6"/>
  <c r="D12" i="6"/>
  <c r="D11" i="6"/>
  <c r="D10" i="6"/>
  <c r="D9" i="6"/>
  <c r="D89" i="21"/>
  <c r="E91" i="6" s="1"/>
  <c r="F91" i="6" s="1"/>
  <c r="H91" i="6" s="1"/>
  <c r="D88" i="21"/>
  <c r="E90" i="6" s="1"/>
  <c r="F90" i="6" s="1"/>
  <c r="H90" i="6" s="1"/>
  <c r="D87" i="21"/>
  <c r="E89" i="6" s="1"/>
  <c r="F89" i="6" s="1"/>
  <c r="H89" i="6" s="1"/>
  <c r="D86" i="21"/>
  <c r="E88" i="6" s="1"/>
  <c r="D85" i="21"/>
  <c r="E87" i="6" s="1"/>
  <c r="G87" i="6" s="1"/>
  <c r="D82" i="21"/>
  <c r="E82" i="21" s="1"/>
  <c r="D81" i="21"/>
  <c r="F81" i="21" s="1"/>
  <c r="H81" i="21" s="1"/>
  <c r="D78" i="21"/>
  <c r="F78" i="21" s="1"/>
  <c r="H78" i="21" s="1"/>
  <c r="D77" i="21"/>
  <c r="D76" i="21"/>
  <c r="F76" i="21" s="1"/>
  <c r="H76" i="21" s="1"/>
  <c r="D75" i="21"/>
  <c r="E77" i="6" s="1"/>
  <c r="F77" i="6" s="1"/>
  <c r="H77" i="6" s="1"/>
  <c r="D74" i="21"/>
  <c r="E76" i="6" s="1"/>
  <c r="F76" i="6" s="1"/>
  <c r="H76" i="6" s="1"/>
  <c r="D73" i="21"/>
  <c r="E75" i="6" s="1"/>
  <c r="F75" i="6" s="1"/>
  <c r="H75" i="6" s="1"/>
  <c r="D72" i="21"/>
  <c r="E74" i="6" s="1"/>
  <c r="D71" i="21"/>
  <c r="F71" i="21" s="1"/>
  <c r="H71" i="21" s="1"/>
  <c r="D70" i="21"/>
  <c r="F70" i="21" s="1"/>
  <c r="H70" i="21" s="1"/>
  <c r="D67" i="21"/>
  <c r="E69" i="6" s="1"/>
  <c r="D66" i="21"/>
  <c r="D65" i="21"/>
  <c r="E67" i="6" s="1"/>
  <c r="D64" i="21"/>
  <c r="E66" i="6" s="1"/>
  <c r="F66" i="6" s="1"/>
  <c r="H66" i="6" s="1"/>
  <c r="D63" i="21"/>
  <c r="E65" i="6" s="1"/>
  <c r="F65" i="6" s="1"/>
  <c r="D60" i="21"/>
  <c r="E62" i="6" s="1"/>
  <c r="F62" i="6" s="1"/>
  <c r="H62" i="6" s="1"/>
  <c r="D59" i="21"/>
  <c r="E61" i="6" s="1"/>
  <c r="F61" i="6" s="1"/>
  <c r="H61" i="6" s="1"/>
  <c r="D58" i="21"/>
  <c r="E60" i="6" s="1"/>
  <c r="F60" i="6" s="1"/>
  <c r="H60" i="6" s="1"/>
  <c r="D57" i="21"/>
  <c r="E59" i="6" s="1"/>
  <c r="F59" i="6" s="1"/>
  <c r="H59" i="6" s="1"/>
  <c r="D56" i="21"/>
  <c r="F56" i="21" s="1"/>
  <c r="H56" i="21" s="1"/>
  <c r="D55" i="21"/>
  <c r="E57" i="6" s="1"/>
  <c r="F57" i="6" s="1"/>
  <c r="H57" i="6" s="1"/>
  <c r="D54" i="21"/>
  <c r="E56" i="6" s="1"/>
  <c r="F56" i="6" s="1"/>
  <c r="H56" i="6" s="1"/>
  <c r="D51" i="21"/>
  <c r="D50" i="21"/>
  <c r="D49" i="21"/>
  <c r="F49" i="21" s="1"/>
  <c r="H49" i="21" s="1"/>
  <c r="D48" i="21"/>
  <c r="F48" i="21" s="1"/>
  <c r="H48" i="21" s="1"/>
  <c r="D47" i="21"/>
  <c r="D46" i="21"/>
  <c r="D45" i="21"/>
  <c r="E45" i="6" s="1"/>
  <c r="F45" i="6" s="1"/>
  <c r="H45" i="6" s="1"/>
  <c r="D44" i="21"/>
  <c r="F44" i="21" s="1"/>
  <c r="H44" i="21" s="1"/>
  <c r="D43" i="21"/>
  <c r="E43" i="6" s="1"/>
  <c r="D40" i="21"/>
  <c r="E40" i="6" s="1"/>
  <c r="F40" i="6" s="1"/>
  <c r="H40" i="6" s="1"/>
  <c r="D39" i="21"/>
  <c r="F39" i="21" s="1"/>
  <c r="H39" i="21" s="1"/>
  <c r="D38" i="21"/>
  <c r="E38" i="21" s="1"/>
  <c r="G38" i="21" s="1"/>
  <c r="D37" i="21"/>
  <c r="E37" i="6" s="1"/>
  <c r="D36" i="21"/>
  <c r="E36" i="6" s="1"/>
  <c r="F36" i="6" s="1"/>
  <c r="H36" i="6" s="1"/>
  <c r="D35" i="21"/>
  <c r="F35" i="21" s="1"/>
  <c r="H35" i="21" s="1"/>
  <c r="D34" i="21"/>
  <c r="D33" i="21"/>
  <c r="E33" i="6" s="1"/>
  <c r="D32" i="21"/>
  <c r="E32" i="6" s="1"/>
  <c r="F32" i="6" s="1"/>
  <c r="H32" i="6" s="1"/>
  <c r="D31" i="21"/>
  <c r="E31" i="21" s="1"/>
  <c r="G31" i="21" s="1"/>
  <c r="D30" i="21"/>
  <c r="E30" i="6" s="1"/>
  <c r="F30" i="6" s="1"/>
  <c r="H30" i="6" s="1"/>
  <c r="D29" i="21"/>
  <c r="E29" i="6" s="1"/>
  <c r="D28" i="21"/>
  <c r="E28" i="6" s="1"/>
  <c r="F28" i="6" s="1"/>
  <c r="H28" i="6" s="1"/>
  <c r="D27" i="21"/>
  <c r="E27" i="6" s="1"/>
  <c r="F27" i="6" s="1"/>
  <c r="H27" i="6" s="1"/>
  <c r="D26" i="21"/>
  <c r="E26" i="6" s="1"/>
  <c r="D25" i="21"/>
  <c r="F25" i="21" s="1"/>
  <c r="H25" i="21" s="1"/>
  <c r="D24" i="21"/>
  <c r="E24" i="6" s="1"/>
  <c r="F24" i="6" s="1"/>
  <c r="H24" i="6" s="1"/>
  <c r="D23" i="21"/>
  <c r="E23" i="6" s="1"/>
  <c r="D20" i="21"/>
  <c r="E20" i="6" s="1"/>
  <c r="F20" i="6" s="1"/>
  <c r="H20" i="6" s="1"/>
  <c r="D19" i="21"/>
  <c r="E19" i="6" s="1"/>
  <c r="D18" i="21"/>
  <c r="E18" i="6" s="1"/>
  <c r="F18" i="6" s="1"/>
  <c r="H18" i="6" s="1"/>
  <c r="D17" i="21"/>
  <c r="E17" i="6" s="1"/>
  <c r="D16" i="21"/>
  <c r="E16" i="6" s="1"/>
  <c r="F16" i="6" s="1"/>
  <c r="H16" i="6" s="1"/>
  <c r="D15" i="21"/>
  <c r="E15" i="6" s="1"/>
  <c r="D14" i="21"/>
  <c r="E14" i="6" s="1"/>
  <c r="D13" i="21"/>
  <c r="F13" i="21" s="1"/>
  <c r="H13" i="21" s="1"/>
  <c r="D12" i="21"/>
  <c r="F12" i="21" s="1"/>
  <c r="H12" i="21" s="1"/>
  <c r="D11" i="21"/>
  <c r="E11" i="6" s="1"/>
  <c r="F11" i="6" s="1"/>
  <c r="H11" i="6" s="1"/>
  <c r="D10" i="21"/>
  <c r="E10" i="6" s="1"/>
  <c r="F10" i="6" s="1"/>
  <c r="H10" i="6" s="1"/>
  <c r="D9" i="21"/>
  <c r="D89" i="22"/>
  <c r="C89" i="22"/>
  <c r="C88" i="22"/>
  <c r="C87" i="22"/>
  <c r="C86" i="22"/>
  <c r="C85" i="22"/>
  <c r="C84" i="22" s="1"/>
  <c r="B84" i="22"/>
  <c r="C82" i="22"/>
  <c r="C81" i="22"/>
  <c r="B80" i="22"/>
  <c r="C78" i="22"/>
  <c r="C77" i="22"/>
  <c r="C76" i="22"/>
  <c r="C75" i="22"/>
  <c r="C74" i="22"/>
  <c r="C73" i="22"/>
  <c r="C69" i="22" s="1"/>
  <c r="C72" i="22"/>
  <c r="C71" i="22"/>
  <c r="C70" i="22"/>
  <c r="B69" i="22"/>
  <c r="C67" i="22"/>
  <c r="C66" i="22"/>
  <c r="C65" i="22"/>
  <c r="C64" i="22"/>
  <c r="C63" i="22"/>
  <c r="B62" i="22"/>
  <c r="C60" i="22"/>
  <c r="C59" i="22"/>
  <c r="C58" i="22"/>
  <c r="C57" i="22"/>
  <c r="C56" i="22"/>
  <c r="C55" i="22"/>
  <c r="C54" i="22"/>
  <c r="C51" i="22"/>
  <c r="C50" i="22"/>
  <c r="C49" i="22"/>
  <c r="C48" i="22"/>
  <c r="D47" i="22"/>
  <c r="F47" i="22" s="1"/>
  <c r="H47" i="22" s="1"/>
  <c r="C47" i="22"/>
  <c r="C46" i="22"/>
  <c r="C45" i="22"/>
  <c r="C44" i="22"/>
  <c r="C43" i="22"/>
  <c r="C42" i="22" s="1"/>
  <c r="B42" i="22"/>
  <c r="C40" i="22"/>
  <c r="C39" i="22"/>
  <c r="C38" i="22"/>
  <c r="C37" i="22"/>
  <c r="C36" i="22"/>
  <c r="C35" i="22"/>
  <c r="C34" i="22"/>
  <c r="C33" i="22"/>
  <c r="C32" i="22"/>
  <c r="C31" i="22"/>
  <c r="F31" i="22"/>
  <c r="H31" i="22" s="1"/>
  <c r="C30" i="22"/>
  <c r="C29" i="22"/>
  <c r="C28" i="22"/>
  <c r="C27" i="22"/>
  <c r="C26" i="22"/>
  <c r="C25" i="22"/>
  <c r="C24" i="22"/>
  <c r="C23" i="22"/>
  <c r="B22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B8" i="22"/>
  <c r="B91" i="22" s="1"/>
  <c r="F89" i="21"/>
  <c r="H89" i="21" s="1"/>
  <c r="E89" i="21"/>
  <c r="G89" i="21"/>
  <c r="F88" i="21"/>
  <c r="H88" i="21" s="1"/>
  <c r="F87" i="21"/>
  <c r="H87" i="21" s="1"/>
  <c r="F86" i="21"/>
  <c r="H86" i="21" s="1"/>
  <c r="E86" i="21"/>
  <c r="G86" i="21" s="1"/>
  <c r="C84" i="21"/>
  <c r="B84" i="21"/>
  <c r="C80" i="21"/>
  <c r="B80" i="21"/>
  <c r="F75" i="21"/>
  <c r="H75" i="21" s="1"/>
  <c r="E75" i="21"/>
  <c r="G75" i="21" s="1"/>
  <c r="F74" i="21"/>
  <c r="H74" i="21" s="1"/>
  <c r="F72" i="21"/>
  <c r="H72" i="21" s="1"/>
  <c r="E72" i="21"/>
  <c r="G72" i="21" s="1"/>
  <c r="C69" i="21"/>
  <c r="B69" i="21"/>
  <c r="F66" i="21"/>
  <c r="H66" i="21"/>
  <c r="F64" i="21"/>
  <c r="H64" i="21" s="1"/>
  <c r="E64" i="21"/>
  <c r="G64" i="21" s="1"/>
  <c r="H63" i="21"/>
  <c r="F63" i="21"/>
  <c r="E63" i="21"/>
  <c r="G63" i="21" s="1"/>
  <c r="C62" i="21"/>
  <c r="B62" i="21"/>
  <c r="F60" i="21"/>
  <c r="H60" i="21" s="1"/>
  <c r="F59" i="21"/>
  <c r="H59" i="21" s="1"/>
  <c r="E55" i="21"/>
  <c r="G55" i="21" s="1"/>
  <c r="F54" i="21"/>
  <c r="H54" i="21" s="1"/>
  <c r="F46" i="21"/>
  <c r="H46" i="21" s="1"/>
  <c r="E45" i="21"/>
  <c r="G45" i="21" s="1"/>
  <c r="F43" i="21"/>
  <c r="H43" i="21" s="1"/>
  <c r="E43" i="21"/>
  <c r="G43" i="21" s="1"/>
  <c r="C42" i="21"/>
  <c r="C91" i="21" s="1"/>
  <c r="B42" i="21"/>
  <c r="F40" i="21"/>
  <c r="H40" i="21" s="1"/>
  <c r="E40" i="21"/>
  <c r="G40" i="21" s="1"/>
  <c r="F37" i="21"/>
  <c r="H37" i="21"/>
  <c r="E37" i="21"/>
  <c r="G37" i="21" s="1"/>
  <c r="F36" i="21"/>
  <c r="H36" i="21" s="1"/>
  <c r="E36" i="21"/>
  <c r="G36" i="21" s="1"/>
  <c r="F29" i="21"/>
  <c r="H29" i="21" s="1"/>
  <c r="E29" i="21"/>
  <c r="G29" i="21" s="1"/>
  <c r="F28" i="21"/>
  <c r="H28" i="21" s="1"/>
  <c r="E28" i="21"/>
  <c r="G28" i="21" s="1"/>
  <c r="F27" i="21"/>
  <c r="H27" i="21" s="1"/>
  <c r="F24" i="21"/>
  <c r="H24" i="21" s="1"/>
  <c r="F23" i="21"/>
  <c r="H23" i="21" s="1"/>
  <c r="E23" i="21"/>
  <c r="G23" i="21" s="1"/>
  <c r="C22" i="21"/>
  <c r="B22" i="21"/>
  <c r="E18" i="21"/>
  <c r="G18" i="21" s="1"/>
  <c r="F18" i="21"/>
  <c r="H18" i="21" s="1"/>
  <c r="F17" i="21"/>
  <c r="H17" i="21" s="1"/>
  <c r="E17" i="21"/>
  <c r="G17" i="21" s="1"/>
  <c r="E15" i="21"/>
  <c r="G15" i="21"/>
  <c r="F14" i="21"/>
  <c r="H14" i="21" s="1"/>
  <c r="E14" i="21"/>
  <c r="G14" i="21" s="1"/>
  <c r="F11" i="21"/>
  <c r="H11" i="21" s="1"/>
  <c r="E10" i="21"/>
  <c r="G10" i="21" s="1"/>
  <c r="F10" i="21"/>
  <c r="H10" i="21" s="1"/>
  <c r="C8" i="21"/>
  <c r="B8" i="21"/>
  <c r="E48" i="21"/>
  <c r="G48" i="21"/>
  <c r="E39" i="21"/>
  <c r="G39" i="21" s="1"/>
  <c r="E58" i="21"/>
  <c r="G58" i="21" s="1"/>
  <c r="E70" i="21"/>
  <c r="G70" i="21" s="1"/>
  <c r="F82" i="21"/>
  <c r="H82" i="21" s="1"/>
  <c r="E56" i="21"/>
  <c r="G56" i="21"/>
  <c r="E24" i="21"/>
  <c r="G24" i="21" s="1"/>
  <c r="E33" i="21"/>
  <c r="G33" i="21" s="1"/>
  <c r="E13" i="21"/>
  <c r="G13" i="21" s="1"/>
  <c r="E12" i="21"/>
  <c r="G12" i="21" s="1"/>
  <c r="F15" i="21"/>
  <c r="H15" i="21" s="1"/>
  <c r="F38" i="21"/>
  <c r="H38" i="21" s="1"/>
  <c r="F45" i="21"/>
  <c r="H45" i="21" s="1"/>
  <c r="F55" i="21"/>
  <c r="H55" i="21" s="1"/>
  <c r="E67" i="21"/>
  <c r="G67" i="21" s="1"/>
  <c r="E74" i="21"/>
  <c r="G74" i="21" s="1"/>
  <c r="F77" i="21"/>
  <c r="H77" i="21" s="1"/>
  <c r="E81" i="21"/>
  <c r="E88" i="21"/>
  <c r="G88" i="21" s="1"/>
  <c r="E30" i="21"/>
  <c r="G30" i="21"/>
  <c r="E20" i="21"/>
  <c r="G20" i="21" s="1"/>
  <c r="E27" i="21"/>
  <c r="G27" i="21" s="1"/>
  <c r="F30" i="21"/>
  <c r="H30" i="21" s="1"/>
  <c r="E26" i="21"/>
  <c r="G26" i="21" s="1"/>
  <c r="E49" i="21"/>
  <c r="G49" i="21" s="1"/>
  <c r="E59" i="21"/>
  <c r="G59" i="21" s="1"/>
  <c r="E87" i="21"/>
  <c r="G87" i="21" s="1"/>
  <c r="D89" i="5"/>
  <c r="F89" i="5" s="1"/>
  <c r="H89" i="5" s="1"/>
  <c r="D88" i="5"/>
  <c r="D88" i="22" s="1"/>
  <c r="F88" i="22" s="1"/>
  <c r="H88" i="22" s="1"/>
  <c r="D87" i="5"/>
  <c r="D87" i="22" s="1"/>
  <c r="D86" i="5"/>
  <c r="D85" i="5"/>
  <c r="D85" i="22" s="1"/>
  <c r="D82" i="5"/>
  <c r="D82" i="22" s="1"/>
  <c r="D81" i="5"/>
  <c r="D81" i="22" s="1"/>
  <c r="D78" i="5"/>
  <c r="D78" i="22" s="1"/>
  <c r="F78" i="5"/>
  <c r="H78" i="5" s="1"/>
  <c r="D77" i="5"/>
  <c r="D76" i="5"/>
  <c r="D76" i="22" s="1"/>
  <c r="F76" i="22" s="1"/>
  <c r="H76" i="22" s="1"/>
  <c r="D75" i="5"/>
  <c r="D75" i="22" s="1"/>
  <c r="D74" i="5"/>
  <c r="D74" i="22" s="1"/>
  <c r="D73" i="5"/>
  <c r="D73" i="22" s="1"/>
  <c r="D72" i="5"/>
  <c r="D72" i="22" s="1"/>
  <c r="D71" i="5"/>
  <c r="F71" i="5" s="1"/>
  <c r="H71" i="5" s="1"/>
  <c r="D70" i="5"/>
  <c r="D67" i="5"/>
  <c r="D66" i="5"/>
  <c r="D66" i="22" s="1"/>
  <c r="D65" i="5"/>
  <c r="D65" i="22" s="1"/>
  <c r="D64" i="5"/>
  <c r="D64" i="22" s="1"/>
  <c r="D63" i="5"/>
  <c r="D63" i="22" s="1"/>
  <c r="D60" i="5"/>
  <c r="D60" i="22" s="1"/>
  <c r="E60" i="22" s="1"/>
  <c r="G60" i="22" s="1"/>
  <c r="D59" i="5"/>
  <c r="D58" i="5"/>
  <c r="D57" i="5"/>
  <c r="D57" i="22" s="1"/>
  <c r="D56" i="5"/>
  <c r="D56" i="22" s="1"/>
  <c r="D55" i="5"/>
  <c r="D55" i="22" s="1"/>
  <c r="D54" i="5"/>
  <c r="D54" i="22" s="1"/>
  <c r="D51" i="5"/>
  <c r="D51" i="22" s="1"/>
  <c r="D50" i="5"/>
  <c r="D50" i="22" s="1"/>
  <c r="E50" i="22" s="1"/>
  <c r="G50" i="22" s="1"/>
  <c r="D49" i="5"/>
  <c r="D48" i="5"/>
  <c r="D47" i="5"/>
  <c r="D46" i="5"/>
  <c r="D46" i="22" s="1"/>
  <c r="D45" i="5"/>
  <c r="D45" i="22" s="1"/>
  <c r="D44" i="5"/>
  <c r="D44" i="22" s="1"/>
  <c r="D43" i="5"/>
  <c r="D43" i="22" s="1"/>
  <c r="F43" i="22" s="1"/>
  <c r="D40" i="5"/>
  <c r="D40" i="22" s="1"/>
  <c r="D39" i="5"/>
  <c r="D38" i="5"/>
  <c r="D37" i="5"/>
  <c r="D37" i="22" s="1"/>
  <c r="D36" i="5"/>
  <c r="D36" i="22" s="1"/>
  <c r="F36" i="22" s="1"/>
  <c r="H36" i="22" s="1"/>
  <c r="D35" i="5"/>
  <c r="D35" i="22" s="1"/>
  <c r="D34" i="5"/>
  <c r="D34" i="22" s="1"/>
  <c r="D33" i="5"/>
  <c r="D33" i="22" s="1"/>
  <c r="F33" i="5"/>
  <c r="H33" i="5"/>
  <c r="D32" i="5"/>
  <c r="E32" i="5" s="1"/>
  <c r="G32" i="5" s="1"/>
  <c r="D31" i="5"/>
  <c r="D31" i="22" s="1"/>
  <c r="E31" i="22" s="1"/>
  <c r="G31" i="22" s="1"/>
  <c r="D30" i="5"/>
  <c r="D30" i="22" s="1"/>
  <c r="D29" i="5"/>
  <c r="D29" i="22" s="1"/>
  <c r="D28" i="5"/>
  <c r="D28" i="22" s="1"/>
  <c r="D27" i="5"/>
  <c r="D26" i="5"/>
  <c r="D25" i="5"/>
  <c r="D25" i="22" s="1"/>
  <c r="F25" i="22" s="1"/>
  <c r="H25" i="22" s="1"/>
  <c r="D24" i="5"/>
  <c r="D24" i="22" s="1"/>
  <c r="E24" i="22" s="1"/>
  <c r="G24" i="22" s="1"/>
  <c r="D23" i="5"/>
  <c r="D23" i="22" s="1"/>
  <c r="E23" i="22" s="1"/>
  <c r="D20" i="5"/>
  <c r="D20" i="22" s="1"/>
  <c r="D19" i="5"/>
  <c r="D19" i="22" s="1"/>
  <c r="D18" i="5"/>
  <c r="D18" i="22" s="1"/>
  <c r="E18" i="22" s="1"/>
  <c r="G18" i="22" s="1"/>
  <c r="D17" i="5"/>
  <c r="D16" i="5"/>
  <c r="D16" i="22" s="1"/>
  <c r="D15" i="5"/>
  <c r="D15" i="22" s="1"/>
  <c r="E15" i="22" s="1"/>
  <c r="G15" i="22" s="1"/>
  <c r="D14" i="5"/>
  <c r="D14" i="22" s="1"/>
  <c r="D13" i="5"/>
  <c r="F13" i="5" s="1"/>
  <c r="H13" i="5" s="1"/>
  <c r="D12" i="5"/>
  <c r="D12" i="22" s="1"/>
  <c r="D11" i="5"/>
  <c r="D10" i="5"/>
  <c r="D10" i="22" s="1"/>
  <c r="E10" i="22" s="1"/>
  <c r="G10" i="22" s="1"/>
  <c r="D9" i="5"/>
  <c r="D9" i="22" s="1"/>
  <c r="F74" i="6"/>
  <c r="H74" i="6" s="1"/>
  <c r="C71" i="6"/>
  <c r="C82" i="6"/>
  <c r="C42" i="5"/>
  <c r="C84" i="5"/>
  <c r="C80" i="5"/>
  <c r="C69" i="5"/>
  <c r="C62" i="5"/>
  <c r="C22" i="5"/>
  <c r="C91" i="5" s="1"/>
  <c r="D80" i="5"/>
  <c r="B8" i="5"/>
  <c r="B22" i="5"/>
  <c r="B42" i="5"/>
  <c r="B62" i="5"/>
  <c r="B69" i="5"/>
  <c r="B80" i="5"/>
  <c r="B84" i="5"/>
  <c r="C8" i="5"/>
  <c r="E81" i="5"/>
  <c r="G81" i="5" s="1"/>
  <c r="E89" i="5"/>
  <c r="G89" i="5" s="1"/>
  <c r="F88" i="5"/>
  <c r="H88" i="5" s="1"/>
  <c r="E88" i="5"/>
  <c r="G88" i="5" s="1"/>
  <c r="F87" i="5"/>
  <c r="H87" i="5" s="1"/>
  <c r="E87" i="5"/>
  <c r="G87" i="5" s="1"/>
  <c r="F85" i="5"/>
  <c r="F82" i="5"/>
  <c r="H82" i="5"/>
  <c r="E82" i="5"/>
  <c r="F81" i="5"/>
  <c r="F76" i="5"/>
  <c r="H76" i="5" s="1"/>
  <c r="F75" i="5"/>
  <c r="H75" i="5" s="1"/>
  <c r="E75" i="5"/>
  <c r="G75" i="5"/>
  <c r="F74" i="5"/>
  <c r="H74" i="5" s="1"/>
  <c r="E74" i="5"/>
  <c r="G74" i="5" s="1"/>
  <c r="E73" i="5"/>
  <c r="G73" i="5" s="1"/>
  <c r="F72" i="5"/>
  <c r="H72" i="5" s="1"/>
  <c r="E72" i="5"/>
  <c r="G72" i="5" s="1"/>
  <c r="E67" i="5"/>
  <c r="G67" i="5" s="1"/>
  <c r="E66" i="5"/>
  <c r="G66" i="5" s="1"/>
  <c r="F65" i="5"/>
  <c r="H65" i="5" s="1"/>
  <c r="E65" i="5"/>
  <c r="G65" i="5" s="1"/>
  <c r="F64" i="5"/>
  <c r="H64" i="5" s="1"/>
  <c r="E64" i="5"/>
  <c r="G64" i="5" s="1"/>
  <c r="E63" i="5"/>
  <c r="E62" i="5" s="1"/>
  <c r="G62" i="5" s="1"/>
  <c r="F60" i="5"/>
  <c r="H60" i="5" s="1"/>
  <c r="F57" i="5"/>
  <c r="H57" i="5" s="1"/>
  <c r="E57" i="5"/>
  <c r="G57" i="5" s="1"/>
  <c r="F55" i="5"/>
  <c r="H55" i="5" s="1"/>
  <c r="E55" i="5"/>
  <c r="G55" i="5" s="1"/>
  <c r="F54" i="5"/>
  <c r="H54" i="5" s="1"/>
  <c r="E54" i="5"/>
  <c r="G54" i="5" s="1"/>
  <c r="E51" i="5"/>
  <c r="G51" i="5" s="1"/>
  <c r="F47" i="5"/>
  <c r="H47" i="5" s="1"/>
  <c r="E47" i="5"/>
  <c r="G47" i="5" s="1"/>
  <c r="F45" i="5"/>
  <c r="H45" i="5" s="1"/>
  <c r="E45" i="5"/>
  <c r="G45" i="5" s="1"/>
  <c r="F44" i="5"/>
  <c r="H44" i="5" s="1"/>
  <c r="E44" i="5"/>
  <c r="G44" i="5"/>
  <c r="E43" i="5"/>
  <c r="F37" i="5"/>
  <c r="H37" i="5" s="1"/>
  <c r="E37" i="5"/>
  <c r="G37" i="5"/>
  <c r="F35" i="5"/>
  <c r="H35" i="5" s="1"/>
  <c r="E35" i="5"/>
  <c r="G35" i="5" s="1"/>
  <c r="F34" i="5"/>
  <c r="H34" i="5" s="1"/>
  <c r="E34" i="5"/>
  <c r="G34" i="5" s="1"/>
  <c r="F31" i="5"/>
  <c r="H31" i="5" s="1"/>
  <c r="E31" i="5"/>
  <c r="G31" i="5"/>
  <c r="F29" i="5"/>
  <c r="H29" i="5" s="1"/>
  <c r="E29" i="5"/>
  <c r="G29" i="5" s="1"/>
  <c r="E27" i="5"/>
  <c r="G27" i="5" s="1"/>
  <c r="F24" i="5"/>
  <c r="H24" i="5" s="1"/>
  <c r="E24" i="5"/>
  <c r="F23" i="5"/>
  <c r="H23" i="5" s="1"/>
  <c r="F19" i="5"/>
  <c r="H19" i="5" s="1"/>
  <c r="E19" i="5"/>
  <c r="G19" i="5"/>
  <c r="F14" i="5"/>
  <c r="H14" i="5" s="1"/>
  <c r="E14" i="5"/>
  <c r="G14" i="5" s="1"/>
  <c r="E10" i="5"/>
  <c r="F9" i="5"/>
  <c r="H9" i="5" s="1"/>
  <c r="C86" i="6"/>
  <c r="C64" i="6"/>
  <c r="C42" i="6"/>
  <c r="C22" i="6"/>
  <c r="C8" i="6"/>
  <c r="F26" i="6"/>
  <c r="H26" i="6" s="1"/>
  <c r="F14" i="6"/>
  <c r="H14" i="6" s="1"/>
  <c r="F80" i="21"/>
  <c r="H80" i="21"/>
  <c r="G81" i="21"/>
  <c r="F20" i="5"/>
  <c r="H20" i="5" s="1"/>
  <c r="F12" i="5"/>
  <c r="H85" i="5"/>
  <c r="G10" i="5"/>
  <c r="G43" i="5"/>
  <c r="H81" i="5"/>
  <c r="F80" i="5"/>
  <c r="H80" i="5" s="1"/>
  <c r="E20" i="5"/>
  <c r="G20" i="5" s="1"/>
  <c r="F43" i="5"/>
  <c r="F51" i="5"/>
  <c r="H51" i="5" s="1"/>
  <c r="F63" i="5"/>
  <c r="H63" i="5" s="1"/>
  <c r="F73" i="5"/>
  <c r="H73" i="5" s="1"/>
  <c r="E25" i="5"/>
  <c r="G25" i="5"/>
  <c r="E33" i="5"/>
  <c r="G33" i="5" s="1"/>
  <c r="E78" i="5"/>
  <c r="G78" i="5" s="1"/>
  <c r="F25" i="5"/>
  <c r="H25" i="5" s="1"/>
  <c r="H12" i="5"/>
  <c r="F93" i="28" l="1"/>
  <c r="H93" i="28" s="1"/>
  <c r="I64" i="25"/>
  <c r="E93" i="25"/>
  <c r="G93" i="25" s="1"/>
  <c r="I93" i="25" s="1"/>
  <c r="G8" i="25"/>
  <c r="I8" i="25" s="1"/>
  <c r="G82" i="25"/>
  <c r="I82" i="25" s="1"/>
  <c r="G71" i="25"/>
  <c r="I71" i="25" s="1"/>
  <c r="F69" i="24"/>
  <c r="H69" i="24" s="1"/>
  <c r="E8" i="24"/>
  <c r="G8" i="24" s="1"/>
  <c r="G9" i="24"/>
  <c r="D91" i="24"/>
  <c r="F91" i="24" s="1"/>
  <c r="H91" i="24" s="1"/>
  <c r="E69" i="24"/>
  <c r="G69" i="24" s="1"/>
  <c r="F93" i="25"/>
  <c r="H93" i="25" s="1"/>
  <c r="H87" i="25"/>
  <c r="F86" i="25"/>
  <c r="H86" i="25" s="1"/>
  <c r="H83" i="25"/>
  <c r="F82" i="25"/>
  <c r="H82" i="25" s="1"/>
  <c r="G22" i="25"/>
  <c r="I22" i="25" s="1"/>
  <c r="G86" i="25"/>
  <c r="I86" i="25" s="1"/>
  <c r="H72" i="25"/>
  <c r="F71" i="25"/>
  <c r="H71" i="25" s="1"/>
  <c r="F64" i="25"/>
  <c r="H64" i="25" s="1"/>
  <c r="F42" i="25"/>
  <c r="H42" i="25" s="1"/>
  <c r="H23" i="25"/>
  <c r="F22" i="25"/>
  <c r="H22" i="25" s="1"/>
  <c r="I43" i="25"/>
  <c r="G42" i="25"/>
  <c r="I42" i="25" s="1"/>
  <c r="F8" i="25"/>
  <c r="H8" i="25" s="1"/>
  <c r="E80" i="24"/>
  <c r="G80" i="24" s="1"/>
  <c r="G81" i="24"/>
  <c r="F42" i="24"/>
  <c r="H42" i="24" s="1"/>
  <c r="H43" i="24"/>
  <c r="E22" i="24"/>
  <c r="G22" i="24" s="1"/>
  <c r="E84" i="24"/>
  <c r="G84" i="24" s="1"/>
  <c r="G85" i="24"/>
  <c r="G43" i="24"/>
  <c r="E42" i="24"/>
  <c r="G42" i="24" s="1"/>
  <c r="E66" i="22"/>
  <c r="G66" i="22" s="1"/>
  <c r="F66" i="22"/>
  <c r="H66" i="22" s="1"/>
  <c r="F46" i="5"/>
  <c r="H46" i="5" s="1"/>
  <c r="G63" i="5"/>
  <c r="F66" i="5"/>
  <c r="H66" i="5" s="1"/>
  <c r="E65" i="21"/>
  <c r="G65" i="21" s="1"/>
  <c r="E31" i="6"/>
  <c r="F31" i="6" s="1"/>
  <c r="H31" i="6" s="1"/>
  <c r="E83" i="6"/>
  <c r="F65" i="21"/>
  <c r="H65" i="21" s="1"/>
  <c r="F26" i="21"/>
  <c r="H26" i="21" s="1"/>
  <c r="F32" i="21"/>
  <c r="H32" i="21" s="1"/>
  <c r="F73" i="21"/>
  <c r="H73" i="21" s="1"/>
  <c r="E39" i="6"/>
  <c r="F10" i="5"/>
  <c r="H10" i="5" s="1"/>
  <c r="E56" i="5"/>
  <c r="G56" i="5" s="1"/>
  <c r="F60" i="22"/>
  <c r="H60" i="22" s="1"/>
  <c r="E19" i="21"/>
  <c r="G19" i="21" s="1"/>
  <c r="E60" i="21"/>
  <c r="G60" i="21" s="1"/>
  <c r="E25" i="21"/>
  <c r="G25" i="21" s="1"/>
  <c r="F31" i="21"/>
  <c r="H31" i="21" s="1"/>
  <c r="E57" i="21"/>
  <c r="G57" i="21" s="1"/>
  <c r="F20" i="21"/>
  <c r="H20" i="21" s="1"/>
  <c r="E49" i="6"/>
  <c r="F49" i="6" s="1"/>
  <c r="H49" i="6" s="1"/>
  <c r="D84" i="21"/>
  <c r="E15" i="5"/>
  <c r="G15" i="5" s="1"/>
  <c r="E13" i="5"/>
  <c r="G13" i="5" s="1"/>
  <c r="F56" i="5"/>
  <c r="H56" i="5" s="1"/>
  <c r="B91" i="5"/>
  <c r="F73" i="22"/>
  <c r="H73" i="22" s="1"/>
  <c r="F24" i="22"/>
  <c r="H24" i="22" s="1"/>
  <c r="E16" i="21"/>
  <c r="G16" i="21" s="1"/>
  <c r="F19" i="21"/>
  <c r="H19" i="21" s="1"/>
  <c r="F57" i="21"/>
  <c r="H57" i="21" s="1"/>
  <c r="D13" i="22"/>
  <c r="C62" i="22"/>
  <c r="F33" i="21"/>
  <c r="H33" i="21" s="1"/>
  <c r="F58" i="21"/>
  <c r="H58" i="21" s="1"/>
  <c r="E13" i="6"/>
  <c r="G61" i="6"/>
  <c r="I61" i="6" s="1"/>
  <c r="F15" i="5"/>
  <c r="H15" i="5" s="1"/>
  <c r="E36" i="5"/>
  <c r="G36" i="5" s="1"/>
  <c r="E76" i="5"/>
  <c r="G76" i="5" s="1"/>
  <c r="E9" i="5"/>
  <c r="G9" i="5" s="1"/>
  <c r="E12" i="5"/>
  <c r="G12" i="5" s="1"/>
  <c r="F19" i="22"/>
  <c r="H19" i="22" s="1"/>
  <c r="E11" i="21"/>
  <c r="G11" i="21" s="1"/>
  <c r="E76" i="22"/>
  <c r="G76" i="22" s="1"/>
  <c r="F16" i="21"/>
  <c r="H16" i="21" s="1"/>
  <c r="B91" i="21"/>
  <c r="E32" i="21"/>
  <c r="G32" i="21" s="1"/>
  <c r="D71" i="22"/>
  <c r="E30" i="5"/>
  <c r="G30" i="5" s="1"/>
  <c r="G59" i="6"/>
  <c r="I59" i="6" s="1"/>
  <c r="F36" i="5"/>
  <c r="H36" i="5" s="1"/>
  <c r="E23" i="5"/>
  <c r="G23" i="5" s="1"/>
  <c r="E46" i="5"/>
  <c r="G46" i="5" s="1"/>
  <c r="F30" i="5"/>
  <c r="H30" i="5" s="1"/>
  <c r="E73" i="21"/>
  <c r="G73" i="21" s="1"/>
  <c r="E85" i="21"/>
  <c r="E47" i="22"/>
  <c r="G47" i="22" s="1"/>
  <c r="E44" i="21"/>
  <c r="G44" i="21" s="1"/>
  <c r="E54" i="21"/>
  <c r="G54" i="21" s="1"/>
  <c r="E78" i="21"/>
  <c r="G78" i="21" s="1"/>
  <c r="F50" i="22"/>
  <c r="H50" i="22" s="1"/>
  <c r="C80" i="22"/>
  <c r="G45" i="6"/>
  <c r="I45" i="6" s="1"/>
  <c r="G37" i="6"/>
  <c r="I37" i="6" s="1"/>
  <c r="G89" i="6"/>
  <c r="I89" i="6" s="1"/>
  <c r="E86" i="6"/>
  <c r="G75" i="6"/>
  <c r="I75" i="6" s="1"/>
  <c r="F87" i="6"/>
  <c r="H87" i="6" s="1"/>
  <c r="G17" i="6"/>
  <c r="I17" i="6" s="1"/>
  <c r="G60" i="6"/>
  <c r="I60" i="6" s="1"/>
  <c r="G11" i="6"/>
  <c r="I11" i="6" s="1"/>
  <c r="G19" i="6"/>
  <c r="I19" i="6" s="1"/>
  <c r="G49" i="6"/>
  <c r="I49" i="6" s="1"/>
  <c r="G77" i="6"/>
  <c r="I77" i="6" s="1"/>
  <c r="G23" i="6"/>
  <c r="I23" i="6" s="1"/>
  <c r="F37" i="6"/>
  <c r="H37" i="6" s="1"/>
  <c r="F17" i="6"/>
  <c r="H17" i="6" s="1"/>
  <c r="F19" i="6"/>
  <c r="H19" i="6" s="1"/>
  <c r="G13" i="6"/>
  <c r="I13" i="6" s="1"/>
  <c r="D71" i="6"/>
  <c r="G31" i="6"/>
  <c r="I31" i="6" s="1"/>
  <c r="G57" i="6"/>
  <c r="I57" i="6" s="1"/>
  <c r="G65" i="6"/>
  <c r="I65" i="6" s="1"/>
  <c r="G91" i="6"/>
  <c r="I91" i="6" s="1"/>
  <c r="G56" i="6"/>
  <c r="I56" i="6" s="1"/>
  <c r="G83" i="6"/>
  <c r="I83" i="6" s="1"/>
  <c r="F23" i="6"/>
  <c r="H23" i="6" s="1"/>
  <c r="D64" i="6"/>
  <c r="D22" i="6"/>
  <c r="D8" i="6"/>
  <c r="F16" i="22"/>
  <c r="H16" i="22" s="1"/>
  <c r="E16" i="22"/>
  <c r="G16" i="22" s="1"/>
  <c r="D58" i="22"/>
  <c r="E58" i="5"/>
  <c r="G58" i="5" s="1"/>
  <c r="F58" i="5"/>
  <c r="H58" i="5" s="1"/>
  <c r="D49" i="22"/>
  <c r="F49" i="5"/>
  <c r="H49" i="5" s="1"/>
  <c r="G82" i="21"/>
  <c r="E80" i="21"/>
  <c r="G80" i="21" s="1"/>
  <c r="H43" i="5"/>
  <c r="G82" i="5"/>
  <c r="E80" i="5"/>
  <c r="G80" i="5" s="1"/>
  <c r="E81" i="22"/>
  <c r="F81" i="22"/>
  <c r="D80" i="22"/>
  <c r="F88" i="6"/>
  <c r="H88" i="6" s="1"/>
  <c r="G88" i="6"/>
  <c r="I88" i="6" s="1"/>
  <c r="D48" i="22"/>
  <c r="F48" i="5"/>
  <c r="H48" i="5" s="1"/>
  <c r="E48" i="5"/>
  <c r="G48" i="5" s="1"/>
  <c r="D42" i="5"/>
  <c r="D39" i="22"/>
  <c r="F39" i="5"/>
  <c r="H39" i="5" s="1"/>
  <c r="D17" i="22"/>
  <c r="F17" i="5"/>
  <c r="H17" i="5" s="1"/>
  <c r="H65" i="6"/>
  <c r="E29" i="22"/>
  <c r="G29" i="22" s="1"/>
  <c r="F29" i="22"/>
  <c r="H29" i="22" s="1"/>
  <c r="F44" i="22"/>
  <c r="H44" i="22" s="1"/>
  <c r="E44" i="22"/>
  <c r="G44" i="22" s="1"/>
  <c r="F54" i="22"/>
  <c r="H54" i="22" s="1"/>
  <c r="E54" i="22"/>
  <c r="G54" i="22" s="1"/>
  <c r="E74" i="22"/>
  <c r="G74" i="22" s="1"/>
  <c r="F74" i="22"/>
  <c r="H74" i="22" s="1"/>
  <c r="F71" i="22"/>
  <c r="H71" i="22" s="1"/>
  <c r="E71" i="22"/>
  <c r="G71" i="22" s="1"/>
  <c r="G69" i="6"/>
  <c r="I69" i="6" s="1"/>
  <c r="F69" i="6"/>
  <c r="H69" i="6" s="1"/>
  <c r="D38" i="22"/>
  <c r="F38" i="5"/>
  <c r="H38" i="5" s="1"/>
  <c r="E38" i="5"/>
  <c r="G38" i="5" s="1"/>
  <c r="D59" i="22"/>
  <c r="F59" i="5"/>
  <c r="H59" i="5" s="1"/>
  <c r="E59" i="5"/>
  <c r="G59" i="5" s="1"/>
  <c r="D11" i="22"/>
  <c r="D8" i="5"/>
  <c r="F11" i="5"/>
  <c r="G67" i="6"/>
  <c r="I67" i="6" s="1"/>
  <c r="I87" i="6"/>
  <c r="E35" i="22"/>
  <c r="G35" i="22" s="1"/>
  <c r="F35" i="22"/>
  <c r="H35" i="22" s="1"/>
  <c r="G29" i="6"/>
  <c r="I29" i="6" s="1"/>
  <c r="F29" i="6"/>
  <c r="H29" i="6" s="1"/>
  <c r="G33" i="6"/>
  <c r="I33" i="6" s="1"/>
  <c r="F33" i="6"/>
  <c r="H33" i="6" s="1"/>
  <c r="E50" i="6"/>
  <c r="F50" i="6" s="1"/>
  <c r="H50" i="6" s="1"/>
  <c r="E50" i="21"/>
  <c r="G50" i="21" s="1"/>
  <c r="F50" i="21"/>
  <c r="H50" i="21" s="1"/>
  <c r="D70" i="22"/>
  <c r="D69" i="5"/>
  <c r="F70" i="5"/>
  <c r="E70" i="5"/>
  <c r="F83" i="6"/>
  <c r="H83" i="6" s="1"/>
  <c r="D26" i="22"/>
  <c r="F26" i="5"/>
  <c r="H26" i="5" s="1"/>
  <c r="E26" i="5"/>
  <c r="G26" i="5" s="1"/>
  <c r="D22" i="5"/>
  <c r="G23" i="22"/>
  <c r="F34" i="22"/>
  <c r="H34" i="22" s="1"/>
  <c r="E34" i="22"/>
  <c r="G34" i="22" s="1"/>
  <c r="G39" i="6"/>
  <c r="I39" i="6" s="1"/>
  <c r="F39" i="6"/>
  <c r="H39" i="6" s="1"/>
  <c r="G24" i="5"/>
  <c r="F46" i="22"/>
  <c r="H46" i="22" s="1"/>
  <c r="E46" i="22"/>
  <c r="G46" i="22" s="1"/>
  <c r="F56" i="22"/>
  <c r="H56" i="22" s="1"/>
  <c r="E56" i="22"/>
  <c r="G56" i="22" s="1"/>
  <c r="F86" i="5"/>
  <c r="D84" i="5"/>
  <c r="E86" i="5"/>
  <c r="G86" i="5" s="1"/>
  <c r="D86" i="22"/>
  <c r="G15" i="6"/>
  <c r="I15" i="6" s="1"/>
  <c r="F15" i="6"/>
  <c r="H15" i="6" s="1"/>
  <c r="D32" i="22"/>
  <c r="F32" i="5"/>
  <c r="H32" i="5" s="1"/>
  <c r="F16" i="5"/>
  <c r="H16" i="5" s="1"/>
  <c r="E16" i="5"/>
  <c r="G16" i="5" s="1"/>
  <c r="D27" i="22"/>
  <c r="F27" i="5"/>
  <c r="H27" i="5" s="1"/>
  <c r="C93" i="6"/>
  <c r="E11" i="5"/>
  <c r="E17" i="5"/>
  <c r="G17" i="5" s="1"/>
  <c r="E39" i="5"/>
  <c r="G39" i="5" s="1"/>
  <c r="E49" i="5"/>
  <c r="G49" i="5" s="1"/>
  <c r="D67" i="22"/>
  <c r="F67" i="5"/>
  <c r="D77" i="22"/>
  <c r="F77" i="5"/>
  <c r="H77" i="5" s="1"/>
  <c r="E77" i="5"/>
  <c r="G77" i="5" s="1"/>
  <c r="E87" i="22"/>
  <c r="G87" i="22" s="1"/>
  <c r="F87" i="22"/>
  <c r="H87" i="22" s="1"/>
  <c r="F89" i="22"/>
  <c r="H89" i="22" s="1"/>
  <c r="E89" i="22"/>
  <c r="G89" i="22" s="1"/>
  <c r="E34" i="21"/>
  <c r="D22" i="21"/>
  <c r="E34" i="6"/>
  <c r="F34" i="6" s="1"/>
  <c r="H34" i="6" s="1"/>
  <c r="F34" i="21"/>
  <c r="G27" i="6"/>
  <c r="I27" i="6" s="1"/>
  <c r="E28" i="22"/>
  <c r="G28" i="22" s="1"/>
  <c r="F28" i="22"/>
  <c r="H28" i="22" s="1"/>
  <c r="F13" i="22"/>
  <c r="H13" i="22" s="1"/>
  <c r="E13" i="22"/>
  <c r="G13" i="22" s="1"/>
  <c r="F43" i="6"/>
  <c r="H43" i="6" s="1"/>
  <c r="F69" i="21"/>
  <c r="H69" i="21" s="1"/>
  <c r="E12" i="22"/>
  <c r="G12" i="22" s="1"/>
  <c r="F12" i="22"/>
  <c r="H12" i="22" s="1"/>
  <c r="F33" i="22"/>
  <c r="H33" i="22" s="1"/>
  <c r="E33" i="22"/>
  <c r="G33" i="22" s="1"/>
  <c r="H43" i="22"/>
  <c r="E51" i="22"/>
  <c r="G51" i="22" s="1"/>
  <c r="F51" i="22"/>
  <c r="H51" i="22" s="1"/>
  <c r="D62" i="5"/>
  <c r="F72" i="22"/>
  <c r="H72" i="22" s="1"/>
  <c r="E72" i="22"/>
  <c r="G72" i="22" s="1"/>
  <c r="E78" i="22"/>
  <c r="G78" i="22" s="1"/>
  <c r="F78" i="22"/>
  <c r="H78" i="22" s="1"/>
  <c r="E43" i="22"/>
  <c r="E71" i="21"/>
  <c r="D69" i="21"/>
  <c r="E35" i="6"/>
  <c r="D8" i="21"/>
  <c r="F9" i="21"/>
  <c r="E9" i="21"/>
  <c r="F40" i="22"/>
  <c r="H40" i="22" s="1"/>
  <c r="E40" i="22"/>
  <c r="G40" i="22" s="1"/>
  <c r="E79" i="6"/>
  <c r="E77" i="21"/>
  <c r="G77" i="21" s="1"/>
  <c r="G43" i="6"/>
  <c r="I43" i="6" s="1"/>
  <c r="E28" i="5"/>
  <c r="G28" i="5" s="1"/>
  <c r="E40" i="5"/>
  <c r="G40" i="5" s="1"/>
  <c r="F20" i="22"/>
  <c r="H20" i="22" s="1"/>
  <c r="E20" i="22"/>
  <c r="G20" i="22" s="1"/>
  <c r="D62" i="22"/>
  <c r="E63" i="22"/>
  <c r="F18" i="22"/>
  <c r="H18" i="22" s="1"/>
  <c r="F63" i="22"/>
  <c r="D42" i="21"/>
  <c r="E46" i="6"/>
  <c r="F46" i="6" s="1"/>
  <c r="H46" i="6" s="1"/>
  <c r="E46" i="21"/>
  <c r="F13" i="6"/>
  <c r="H13" i="6" s="1"/>
  <c r="E18" i="5"/>
  <c r="G18" i="5" s="1"/>
  <c r="E50" i="5"/>
  <c r="G50" i="5" s="1"/>
  <c r="E71" i="5"/>
  <c r="G71" i="5" s="1"/>
  <c r="F14" i="22"/>
  <c r="H14" i="22" s="1"/>
  <c r="E14" i="22"/>
  <c r="G14" i="22" s="1"/>
  <c r="F45" i="22"/>
  <c r="H45" i="22" s="1"/>
  <c r="E45" i="22"/>
  <c r="G45" i="22" s="1"/>
  <c r="F55" i="22"/>
  <c r="H55" i="22" s="1"/>
  <c r="E55" i="22"/>
  <c r="G55" i="22" s="1"/>
  <c r="E64" i="22"/>
  <c r="G64" i="22" s="1"/>
  <c r="F64" i="22"/>
  <c r="H64" i="22" s="1"/>
  <c r="E82" i="22"/>
  <c r="G82" i="22" s="1"/>
  <c r="F82" i="22"/>
  <c r="H82" i="22" s="1"/>
  <c r="D42" i="22"/>
  <c r="F10" i="22"/>
  <c r="H10" i="22" s="1"/>
  <c r="F15" i="22"/>
  <c r="H15" i="22" s="1"/>
  <c r="C22" i="22"/>
  <c r="E73" i="22"/>
  <c r="G73" i="22" s="1"/>
  <c r="F47" i="21"/>
  <c r="E47" i="6"/>
  <c r="E47" i="21"/>
  <c r="G47" i="21" s="1"/>
  <c r="E9" i="6"/>
  <c r="E51" i="6"/>
  <c r="F51" i="21"/>
  <c r="H51" i="21" s="1"/>
  <c r="E51" i="21"/>
  <c r="G51" i="21" s="1"/>
  <c r="C8" i="22"/>
  <c r="F23" i="22"/>
  <c r="E57" i="22"/>
  <c r="G57" i="22" s="1"/>
  <c r="F57" i="22"/>
  <c r="H57" i="22" s="1"/>
  <c r="F28" i="5"/>
  <c r="H28" i="5" s="1"/>
  <c r="F40" i="5"/>
  <c r="H40" i="5" s="1"/>
  <c r="F9" i="22"/>
  <c r="E9" i="22"/>
  <c r="E30" i="22"/>
  <c r="G30" i="22" s="1"/>
  <c r="F30" i="22"/>
  <c r="H30" i="22" s="1"/>
  <c r="E65" i="22"/>
  <c r="G65" i="22" s="1"/>
  <c r="F65" i="22"/>
  <c r="H65" i="22" s="1"/>
  <c r="E75" i="22"/>
  <c r="G75" i="22" s="1"/>
  <c r="F75" i="22"/>
  <c r="H75" i="22" s="1"/>
  <c r="E85" i="5"/>
  <c r="E35" i="21"/>
  <c r="G35" i="21" s="1"/>
  <c r="E25" i="22"/>
  <c r="G25" i="22" s="1"/>
  <c r="E19" i="22"/>
  <c r="G19" i="22" s="1"/>
  <c r="E36" i="22"/>
  <c r="G36" i="22" s="1"/>
  <c r="E88" i="22"/>
  <c r="G88" i="22" s="1"/>
  <c r="E66" i="21"/>
  <c r="E68" i="6"/>
  <c r="D62" i="21"/>
  <c r="D80" i="21"/>
  <c r="E84" i="6"/>
  <c r="F84" i="6" s="1"/>
  <c r="H84" i="6" s="1"/>
  <c r="E73" i="6"/>
  <c r="E78" i="6"/>
  <c r="F78" i="6" s="1"/>
  <c r="H78" i="6" s="1"/>
  <c r="E76" i="21"/>
  <c r="G76" i="21" s="1"/>
  <c r="F67" i="6"/>
  <c r="H67" i="6" s="1"/>
  <c r="F18" i="5"/>
  <c r="H18" i="5" s="1"/>
  <c r="F50" i="5"/>
  <c r="H50" i="5" s="1"/>
  <c r="E60" i="5"/>
  <c r="G60" i="5" s="1"/>
  <c r="F37" i="22"/>
  <c r="H37" i="22" s="1"/>
  <c r="E37" i="22"/>
  <c r="G37" i="22" s="1"/>
  <c r="D84" i="22"/>
  <c r="F85" i="22"/>
  <c r="E85" i="22"/>
  <c r="E12" i="6"/>
  <c r="E38" i="6"/>
  <c r="E44" i="6"/>
  <c r="F44" i="6" s="1"/>
  <c r="H44" i="6" s="1"/>
  <c r="E48" i="6"/>
  <c r="F48" i="6" s="1"/>
  <c r="H48" i="6" s="1"/>
  <c r="E72" i="6"/>
  <c r="E80" i="6"/>
  <c r="F80" i="6" s="1"/>
  <c r="H80" i="6" s="1"/>
  <c r="F67" i="21"/>
  <c r="H67" i="21" s="1"/>
  <c r="F85" i="21"/>
  <c r="G10" i="6"/>
  <c r="I10" i="6" s="1"/>
  <c r="G14" i="6"/>
  <c r="I14" i="6" s="1"/>
  <c r="G18" i="6"/>
  <c r="I18" i="6" s="1"/>
  <c r="G24" i="6"/>
  <c r="I24" i="6" s="1"/>
  <c r="G28" i="6"/>
  <c r="I28" i="6" s="1"/>
  <c r="G32" i="6"/>
  <c r="I32" i="6" s="1"/>
  <c r="G36" i="6"/>
  <c r="I36" i="6" s="1"/>
  <c r="G40" i="6"/>
  <c r="I40" i="6" s="1"/>
  <c r="G62" i="6"/>
  <c r="I62" i="6" s="1"/>
  <c r="G74" i="6"/>
  <c r="I74" i="6" s="1"/>
  <c r="G78" i="6"/>
  <c r="I78" i="6" s="1"/>
  <c r="G90" i="6"/>
  <c r="I90" i="6" s="1"/>
  <c r="E58" i="6"/>
  <c r="F58" i="6" s="1"/>
  <c r="H58" i="6" s="1"/>
  <c r="E25" i="6"/>
  <c r="G16" i="6"/>
  <c r="I16" i="6" s="1"/>
  <c r="G20" i="6"/>
  <c r="I20" i="6" s="1"/>
  <c r="G26" i="6"/>
  <c r="I26" i="6" s="1"/>
  <c r="G30" i="6"/>
  <c r="I30" i="6" s="1"/>
  <c r="G34" i="6"/>
  <c r="I34" i="6" s="1"/>
  <c r="D42" i="6"/>
  <c r="G66" i="6"/>
  <c r="I66" i="6" s="1"/>
  <c r="G76" i="6"/>
  <c r="I76" i="6" s="1"/>
  <c r="D86" i="6"/>
  <c r="D82" i="6"/>
  <c r="E91" i="24" l="1"/>
  <c r="G91" i="24" s="1"/>
  <c r="F62" i="21"/>
  <c r="H62" i="21" s="1"/>
  <c r="C91" i="22"/>
  <c r="D22" i="22"/>
  <c r="G85" i="21"/>
  <c r="E84" i="21"/>
  <c r="G84" i="21" s="1"/>
  <c r="D93" i="6"/>
  <c r="F86" i="6"/>
  <c r="H86" i="6" s="1"/>
  <c r="F82" i="6"/>
  <c r="H82" i="6" s="1"/>
  <c r="G86" i="6"/>
  <c r="I86" i="6" s="1"/>
  <c r="G80" i="6"/>
  <c r="I80" i="6" s="1"/>
  <c r="F72" i="6"/>
  <c r="E71" i="6"/>
  <c r="F58" i="22"/>
  <c r="H58" i="22" s="1"/>
  <c r="E58" i="22"/>
  <c r="G58" i="22" s="1"/>
  <c r="F47" i="6"/>
  <c r="H47" i="6" s="1"/>
  <c r="G47" i="6"/>
  <c r="I47" i="6" s="1"/>
  <c r="H63" i="22"/>
  <c r="F35" i="6"/>
  <c r="H35" i="6" s="1"/>
  <c r="G35" i="6"/>
  <c r="I35" i="6" s="1"/>
  <c r="H34" i="21"/>
  <c r="F22" i="21"/>
  <c r="H22" i="21" s="1"/>
  <c r="E8" i="5"/>
  <c r="G8" i="5" s="1"/>
  <c r="G11" i="5"/>
  <c r="E42" i="6"/>
  <c r="E82" i="6"/>
  <c r="F48" i="22"/>
  <c r="H48" i="22" s="1"/>
  <c r="E48" i="22"/>
  <c r="G48" i="22" s="1"/>
  <c r="F22" i="5"/>
  <c r="H22" i="5" s="1"/>
  <c r="G72" i="6"/>
  <c r="G58" i="6"/>
  <c r="I58" i="6" s="1"/>
  <c r="G44" i="6"/>
  <c r="I44" i="6" s="1"/>
  <c r="F25" i="6"/>
  <c r="E22" i="6"/>
  <c r="G25" i="6"/>
  <c r="G50" i="6"/>
  <c r="I50" i="6" s="1"/>
  <c r="G38" i="6"/>
  <c r="I38" i="6" s="1"/>
  <c r="F38" i="6"/>
  <c r="H38" i="6" s="1"/>
  <c r="G9" i="22"/>
  <c r="H23" i="22"/>
  <c r="H47" i="21"/>
  <c r="F42" i="21"/>
  <c r="H42" i="21" s="1"/>
  <c r="E69" i="5"/>
  <c r="G69" i="5" s="1"/>
  <c r="G70" i="5"/>
  <c r="H11" i="5"/>
  <c r="F8" i="5"/>
  <c r="H8" i="5" s="1"/>
  <c r="F38" i="22"/>
  <c r="H38" i="22" s="1"/>
  <c r="E38" i="22"/>
  <c r="G38" i="22" s="1"/>
  <c r="F51" i="6"/>
  <c r="H51" i="6" s="1"/>
  <c r="G51" i="6"/>
  <c r="I51" i="6" s="1"/>
  <c r="F84" i="5"/>
  <c r="H84" i="5" s="1"/>
  <c r="H86" i="5"/>
  <c r="F73" i="6"/>
  <c r="H73" i="6" s="1"/>
  <c r="G73" i="6"/>
  <c r="I73" i="6" s="1"/>
  <c r="E32" i="22"/>
  <c r="G32" i="22" s="1"/>
  <c r="F32" i="22"/>
  <c r="H32" i="22" s="1"/>
  <c r="G12" i="6"/>
  <c r="I12" i="6" s="1"/>
  <c r="F12" i="6"/>
  <c r="H12" i="6" s="1"/>
  <c r="E84" i="5"/>
  <c r="G84" i="5" s="1"/>
  <c r="G85" i="5"/>
  <c r="H9" i="22"/>
  <c r="G63" i="22"/>
  <c r="G79" i="6"/>
  <c r="I79" i="6" s="1"/>
  <c r="F79" i="6"/>
  <c r="H79" i="6" s="1"/>
  <c r="G71" i="21"/>
  <c r="E69" i="21"/>
  <c r="G69" i="21" s="1"/>
  <c r="E77" i="22"/>
  <c r="G77" i="22" s="1"/>
  <c r="F77" i="22"/>
  <c r="H77" i="22" s="1"/>
  <c r="F69" i="5"/>
  <c r="H69" i="5" s="1"/>
  <c r="H70" i="5"/>
  <c r="D91" i="5"/>
  <c r="F17" i="22"/>
  <c r="H17" i="22" s="1"/>
  <c r="E17" i="22"/>
  <c r="G17" i="22" s="1"/>
  <c r="G46" i="21"/>
  <c r="E42" i="21"/>
  <c r="G42" i="21" s="1"/>
  <c r="G9" i="6"/>
  <c r="F9" i="6"/>
  <c r="E8" i="6"/>
  <c r="H9" i="21"/>
  <c r="F8" i="21"/>
  <c r="H8" i="21" s="1"/>
  <c r="D91" i="21"/>
  <c r="F84" i="21"/>
  <c r="H84" i="21" s="1"/>
  <c r="H85" i="21"/>
  <c r="G85" i="22"/>
  <c r="G68" i="6"/>
  <c r="E64" i="6"/>
  <c r="F68" i="6"/>
  <c r="G43" i="22"/>
  <c r="G34" i="21"/>
  <c r="E22" i="21"/>
  <c r="G22" i="21" s="1"/>
  <c r="H67" i="5"/>
  <c r="F62" i="5"/>
  <c r="H62" i="5" s="1"/>
  <c r="E27" i="22"/>
  <c r="G27" i="22" s="1"/>
  <c r="F27" i="22"/>
  <c r="H27" i="22" s="1"/>
  <c r="F86" i="22"/>
  <c r="H86" i="22" s="1"/>
  <c r="E86" i="22"/>
  <c r="G86" i="22" s="1"/>
  <c r="E22" i="5"/>
  <c r="G22" i="5" s="1"/>
  <c r="F11" i="22"/>
  <c r="H11" i="22" s="1"/>
  <c r="E11" i="22"/>
  <c r="G11" i="22" s="1"/>
  <c r="D8" i="22"/>
  <c r="E42" i="5"/>
  <c r="G42" i="5" s="1"/>
  <c r="E8" i="21"/>
  <c r="G8" i="21" s="1"/>
  <c r="G9" i="21"/>
  <c r="E80" i="22"/>
  <c r="G80" i="22" s="1"/>
  <c r="G81" i="22"/>
  <c r="E26" i="22"/>
  <c r="G26" i="22" s="1"/>
  <c r="F26" i="22"/>
  <c r="H26" i="22" s="1"/>
  <c r="E59" i="22"/>
  <c r="G59" i="22" s="1"/>
  <c r="F59" i="22"/>
  <c r="H59" i="22" s="1"/>
  <c r="G48" i="6"/>
  <c r="I48" i="6" s="1"/>
  <c r="G46" i="6"/>
  <c r="I46" i="6" s="1"/>
  <c r="G84" i="6"/>
  <c r="H85" i="22"/>
  <c r="G66" i="21"/>
  <c r="E62" i="21"/>
  <c r="G62" i="21" s="1"/>
  <c r="E67" i="22"/>
  <c r="G67" i="22" s="1"/>
  <c r="F67" i="22"/>
  <c r="H67" i="22" s="1"/>
  <c r="D69" i="22"/>
  <c r="F70" i="22"/>
  <c r="E70" i="22"/>
  <c r="F39" i="22"/>
  <c r="H39" i="22" s="1"/>
  <c r="E39" i="22"/>
  <c r="G39" i="22" s="1"/>
  <c r="F80" i="22"/>
  <c r="H80" i="22" s="1"/>
  <c r="H81" i="22"/>
  <c r="E49" i="22"/>
  <c r="G49" i="22" s="1"/>
  <c r="F49" i="22"/>
  <c r="H49" i="22" s="1"/>
  <c r="F42" i="5"/>
  <c r="H42" i="5" s="1"/>
  <c r="E8" i="22" l="1"/>
  <c r="G8" i="22" s="1"/>
  <c r="D91" i="22"/>
  <c r="F42" i="6"/>
  <c r="H42" i="6" s="1"/>
  <c r="F84" i="22"/>
  <c r="H84" i="22" s="1"/>
  <c r="E91" i="5"/>
  <c r="G91" i="5" s="1"/>
  <c r="F91" i="5"/>
  <c r="H91" i="5" s="1"/>
  <c r="E42" i="22"/>
  <c r="G42" i="22" s="1"/>
  <c r="H68" i="6"/>
  <c r="F64" i="6"/>
  <c r="H64" i="6" s="1"/>
  <c r="I72" i="6"/>
  <c r="G71" i="6"/>
  <c r="I71" i="6" s="1"/>
  <c r="E22" i="22"/>
  <c r="G22" i="22" s="1"/>
  <c r="E62" i="22"/>
  <c r="G62" i="22" s="1"/>
  <c r="I25" i="6"/>
  <c r="G22" i="6"/>
  <c r="I22" i="6" s="1"/>
  <c r="G42" i="6"/>
  <c r="I42" i="6" s="1"/>
  <c r="I68" i="6"/>
  <c r="G64" i="6"/>
  <c r="I64" i="6" s="1"/>
  <c r="G70" i="22"/>
  <c r="E69" i="22"/>
  <c r="G69" i="22" s="1"/>
  <c r="E93" i="6"/>
  <c r="H70" i="22"/>
  <c r="F69" i="22"/>
  <c r="H69" i="22" s="1"/>
  <c r="G82" i="6"/>
  <c r="I82" i="6" s="1"/>
  <c r="I84" i="6"/>
  <c r="E84" i="22"/>
  <c r="G84" i="22" s="1"/>
  <c r="H9" i="6"/>
  <c r="F8" i="6"/>
  <c r="H8" i="6" s="1"/>
  <c r="F22" i="22"/>
  <c r="H22" i="22" s="1"/>
  <c r="H72" i="6"/>
  <c r="F71" i="6"/>
  <c r="H71" i="6" s="1"/>
  <c r="F91" i="21"/>
  <c r="H91" i="21" s="1"/>
  <c r="E91" i="21"/>
  <c r="G91" i="21" s="1"/>
  <c r="E91" i="22"/>
  <c r="G91" i="22" s="1"/>
  <c r="F91" i="22"/>
  <c r="H91" i="22" s="1"/>
  <c r="F42" i="22"/>
  <c r="H42" i="22" s="1"/>
  <c r="I9" i="6"/>
  <c r="G8" i="6"/>
  <c r="I8" i="6" s="1"/>
  <c r="F8" i="22"/>
  <c r="H8" i="22" s="1"/>
  <c r="H25" i="6"/>
  <c r="F22" i="6"/>
  <c r="H22" i="6" s="1"/>
  <c r="F62" i="22"/>
  <c r="H62" i="22" s="1"/>
  <c r="F93" i="6" l="1"/>
  <c r="H93" i="6" s="1"/>
  <c r="G93" i="6"/>
  <c r="I93" i="6" s="1"/>
  <c r="F22" i="27"/>
  <c r="B22" i="27"/>
  <c r="B91" i="27" s="1"/>
</calcChain>
</file>

<file path=xl/sharedStrings.xml><?xml version="1.0" encoding="utf-8"?>
<sst xmlns="http://schemas.openxmlformats.org/spreadsheetml/2006/main" count="2795" uniqueCount="781">
  <si>
    <t>District Summary 
by County</t>
  </si>
  <si>
    <t>US</t>
  </si>
  <si>
    <t>Final</t>
  </si>
  <si>
    <t>Current</t>
  </si>
  <si>
    <t xml:space="preserve">         Numerical Change</t>
  </si>
  <si>
    <t xml:space="preserve">         Percentage Change</t>
  </si>
  <si>
    <t>Census</t>
  </si>
  <si>
    <t>Estimate</t>
  </si>
  <si>
    <t>April 1, 2020</t>
  </si>
  <si>
    <t>April 1, 2022</t>
  </si>
  <si>
    <t>April 1, 2023</t>
  </si>
  <si>
    <t>District 1</t>
  </si>
  <si>
    <t>Charlotte</t>
  </si>
  <si>
    <t xml:space="preserve">Collier </t>
  </si>
  <si>
    <t xml:space="preserve">DeSoto </t>
  </si>
  <si>
    <t xml:space="preserve">Glades </t>
  </si>
  <si>
    <t xml:space="preserve">Hardee </t>
  </si>
  <si>
    <t xml:space="preserve">Hendry </t>
  </si>
  <si>
    <t xml:space="preserve">Highlands </t>
  </si>
  <si>
    <t>Lee</t>
  </si>
  <si>
    <t xml:space="preserve">Manatee </t>
  </si>
  <si>
    <t xml:space="preserve">Okeechobee </t>
  </si>
  <si>
    <t xml:space="preserve">Polk </t>
  </si>
  <si>
    <t>Sarasota</t>
  </si>
  <si>
    <t>District 2</t>
  </si>
  <si>
    <t xml:space="preserve">Alachua </t>
  </si>
  <si>
    <t xml:space="preserve">Baker </t>
  </si>
  <si>
    <t xml:space="preserve">Bradford </t>
  </si>
  <si>
    <t xml:space="preserve">Clay </t>
  </si>
  <si>
    <t xml:space="preserve">Columbia </t>
  </si>
  <si>
    <t xml:space="preserve">Dixie </t>
  </si>
  <si>
    <t xml:space="preserve">Duval </t>
  </si>
  <si>
    <t xml:space="preserve">Gilchrist </t>
  </si>
  <si>
    <t>Hamilton</t>
  </si>
  <si>
    <t xml:space="preserve">Lafayette </t>
  </si>
  <si>
    <t xml:space="preserve">Levy </t>
  </si>
  <si>
    <t xml:space="preserve">Madison </t>
  </si>
  <si>
    <t xml:space="preserve">Nassau </t>
  </si>
  <si>
    <t>Putnam</t>
  </si>
  <si>
    <t>St. Johns</t>
  </si>
  <si>
    <t xml:space="preserve">Suwannee </t>
  </si>
  <si>
    <t xml:space="preserve">Taylor </t>
  </si>
  <si>
    <t xml:space="preserve">Union </t>
  </si>
  <si>
    <t>District 3</t>
  </si>
  <si>
    <t xml:space="preserve">Bay </t>
  </si>
  <si>
    <t xml:space="preserve">Calhoun </t>
  </si>
  <si>
    <t>Escambia</t>
  </si>
  <si>
    <t xml:space="preserve">Franklin </t>
  </si>
  <si>
    <t xml:space="preserve">Gadsden </t>
  </si>
  <si>
    <t xml:space="preserve">Gulf </t>
  </si>
  <si>
    <t xml:space="preserve">Holmes </t>
  </si>
  <si>
    <t xml:space="preserve">Jackson </t>
  </si>
  <si>
    <t xml:space="preserve">Jefferson </t>
  </si>
  <si>
    <t>District 3 (continued)</t>
  </si>
  <si>
    <t xml:space="preserve">Leon </t>
  </si>
  <si>
    <t xml:space="preserve">Liberty </t>
  </si>
  <si>
    <t xml:space="preserve">Okaloosa </t>
  </si>
  <si>
    <t>Santa Rosa</t>
  </si>
  <si>
    <t xml:space="preserve">Wakulla </t>
  </si>
  <si>
    <t xml:space="preserve">Walton </t>
  </si>
  <si>
    <t xml:space="preserve">Washington </t>
  </si>
  <si>
    <t>District 4</t>
  </si>
  <si>
    <t xml:space="preserve">Broward </t>
  </si>
  <si>
    <t>Indian River</t>
  </si>
  <si>
    <t xml:space="preserve">Martin </t>
  </si>
  <si>
    <t xml:space="preserve">Palm Beach </t>
  </si>
  <si>
    <t>St. Lucie</t>
  </si>
  <si>
    <t>District 5</t>
  </si>
  <si>
    <t xml:space="preserve">Brevard </t>
  </si>
  <si>
    <t xml:space="preserve">Flagler </t>
  </si>
  <si>
    <t xml:space="preserve">Lake </t>
  </si>
  <si>
    <t xml:space="preserve">Marion </t>
  </si>
  <si>
    <t xml:space="preserve">Orange </t>
  </si>
  <si>
    <t xml:space="preserve">Osceola </t>
  </si>
  <si>
    <t xml:space="preserve">Seminole </t>
  </si>
  <si>
    <t xml:space="preserve">Sumter </t>
  </si>
  <si>
    <t xml:space="preserve">Volusia </t>
  </si>
  <si>
    <t>District 6</t>
  </si>
  <si>
    <t xml:space="preserve">Miami-Dade </t>
  </si>
  <si>
    <t>Monroe</t>
  </si>
  <si>
    <t>District 7</t>
  </si>
  <si>
    <t xml:space="preserve">Citrus </t>
  </si>
  <si>
    <t xml:space="preserve">Hernando </t>
  </si>
  <si>
    <t xml:space="preserve">Hillsborough </t>
  </si>
  <si>
    <t xml:space="preserve">Pasco </t>
  </si>
  <si>
    <t xml:space="preserve">Pinellas </t>
  </si>
  <si>
    <t>Florida</t>
  </si>
  <si>
    <t>SOURCES:</t>
  </si>
  <si>
    <t>The U.S. Census Bureau</t>
  </si>
  <si>
    <t>University of Florida, Bureau of Economic and Business Research (BEBR)</t>
  </si>
  <si>
    <t>Florida Department of Transportation, Systems Forecasting &amp; Trends Office</t>
  </si>
  <si>
    <r>
      <t xml:space="preserve">District 3 </t>
    </r>
    <r>
      <rPr>
        <sz val="13"/>
        <color theme="0"/>
        <rFont val="Arial"/>
        <family val="2"/>
      </rPr>
      <t>(continued</t>
    </r>
    <r>
      <rPr>
        <b/>
        <sz val="13"/>
        <color theme="0"/>
        <rFont val="Arial"/>
        <family val="2"/>
      </rPr>
      <t>)</t>
    </r>
  </si>
  <si>
    <t>University of Florida, Bureau of Economic and Business Research</t>
  </si>
  <si>
    <t>Florida Department of Transportation, Forecasting and Trends Office</t>
  </si>
  <si>
    <t>OFFICIAL POPULATION ESTIMATES</t>
  </si>
  <si>
    <t>Numerical Change</t>
  </si>
  <si>
    <t>Percentage Change</t>
  </si>
  <si>
    <t>Collier</t>
  </si>
  <si>
    <t>DeSoto</t>
  </si>
  <si>
    <t>Glades</t>
  </si>
  <si>
    <t>Hardee</t>
  </si>
  <si>
    <t>Hendry</t>
  </si>
  <si>
    <t>Highlands</t>
  </si>
  <si>
    <t>Manatee</t>
  </si>
  <si>
    <t>Okeechobee</t>
  </si>
  <si>
    <t>Polk</t>
  </si>
  <si>
    <t>Alachua</t>
  </si>
  <si>
    <t>Baker</t>
  </si>
  <si>
    <t>Bradford</t>
  </si>
  <si>
    <t>Clay</t>
  </si>
  <si>
    <t>Columbia</t>
  </si>
  <si>
    <t>Dixie</t>
  </si>
  <si>
    <t>Duval</t>
  </si>
  <si>
    <t>Gilchrist</t>
  </si>
  <si>
    <t>Lafayette</t>
  </si>
  <si>
    <t>Levy</t>
  </si>
  <si>
    <t>Madison</t>
  </si>
  <si>
    <t>Nassau</t>
  </si>
  <si>
    <t>Saint Johns</t>
  </si>
  <si>
    <t>Suwannee</t>
  </si>
  <si>
    <t>Taylor</t>
  </si>
  <si>
    <t>Union</t>
  </si>
  <si>
    <t>Bay</t>
  </si>
  <si>
    <t>Calhoun</t>
  </si>
  <si>
    <t>Franklin</t>
  </si>
  <si>
    <t>Gadsden</t>
  </si>
  <si>
    <t>Gulf</t>
  </si>
  <si>
    <t>Holmes</t>
  </si>
  <si>
    <t>Jackson</t>
  </si>
  <si>
    <t>Jefferson</t>
  </si>
  <si>
    <t>Leon</t>
  </si>
  <si>
    <t>Liberty</t>
  </si>
  <si>
    <t>Okaloosa</t>
  </si>
  <si>
    <t>Wakulla</t>
  </si>
  <si>
    <t>Walton</t>
  </si>
  <si>
    <t>Washington</t>
  </si>
  <si>
    <t>Broward</t>
  </si>
  <si>
    <t>Martin</t>
  </si>
  <si>
    <t>Palm Beach</t>
  </si>
  <si>
    <t>Saint Lucie</t>
  </si>
  <si>
    <t>Brevard</t>
  </si>
  <si>
    <t>Flagler</t>
  </si>
  <si>
    <t>Lake</t>
  </si>
  <si>
    <t>Marion</t>
  </si>
  <si>
    <t>Orange</t>
  </si>
  <si>
    <t>Osceola</t>
  </si>
  <si>
    <t>Seminole</t>
  </si>
  <si>
    <t>Sumter</t>
  </si>
  <si>
    <t>Volusia</t>
  </si>
  <si>
    <t>Miami-Dade</t>
  </si>
  <si>
    <t>Citrus</t>
  </si>
  <si>
    <t>Hernando</t>
  </si>
  <si>
    <t>Hillsborough</t>
  </si>
  <si>
    <t>Pasco</t>
  </si>
  <si>
    <t>Pinellas</t>
  </si>
  <si>
    <t>U.S. Department of Commerce - Bureau of the Census</t>
  </si>
  <si>
    <t>University of Florida - Bureau of Economic and Business Research</t>
  </si>
  <si>
    <t>Florida Department of Transportation - Forecasting and Trends Office</t>
  </si>
  <si>
    <t>NOTE:</t>
  </si>
  <si>
    <t>County totals are rounded to the nearest 100 persons, county may not add to statewide totals due to rounding.</t>
  </si>
  <si>
    <t>Table 3. Population and Population Change for Counties in Florida, 2000 to 2022</t>
  </si>
  <si>
    <t>Percent Change</t>
  </si>
  <si>
    <t>State and</t>
  </si>
  <si>
    <t>Population</t>
  </si>
  <si>
    <t>County</t>
  </si>
  <si>
    <t>to 2022</t>
  </si>
  <si>
    <t>to 2020</t>
  </si>
  <si>
    <t>to 2010</t>
  </si>
  <si>
    <t>FLORIDA</t>
  </si>
  <si>
    <t/>
  </si>
  <si>
    <t>Sources: US Census Bureau (2020, 2010, and 2000 Census) and University of Florida, Bureau of Economic and Business Research (2022 Estimates).</t>
  </si>
  <si>
    <t>Table 3. Population and Population Change for Counties in Florida, 2000 to 2023</t>
  </si>
  <si>
    <t>to 2023</t>
  </si>
  <si>
    <t>Sources: U.S. Census Bureau (2020, 2010, and 2000 Census) and University of Florida, Bureau of Economic and Business Research (2023 Estimates).</t>
  </si>
  <si>
    <t>Table 1. Estimates of Population by County and City in Florida: April 1, 2020</t>
  </si>
  <si>
    <t>Revenue Sharing Use Only ‡</t>
  </si>
  <si>
    <t>April 1</t>
  </si>
  <si>
    <t>Estimates</t>
  </si>
  <si>
    <t>County, City,</t>
  </si>
  <si>
    <t>Total</t>
  </si>
  <si>
    <t>less Inmates</t>
  </si>
  <si>
    <t>and State</t>
  </si>
  <si>
    <t>(Estimate)</t>
  </si>
  <si>
    <t>Change</t>
  </si>
  <si>
    <t>(Census)</t>
  </si>
  <si>
    <t>Inmates</t>
  </si>
  <si>
    <t>Florida*</t>
  </si>
  <si>
    <t>Florida *</t>
  </si>
  <si>
    <t>Incorporated *</t>
  </si>
  <si>
    <t>Unincorporated *</t>
  </si>
  <si>
    <t>Notes:</t>
  </si>
  <si>
    <t>‡ Because 2020 is a decennial census year, the 2020 Census counts will be used if they are available. Otherwise,</t>
  </si>
  <si>
    <t xml:space="preserve">    these estimates will be used for the revenue-sharing calculations.</t>
  </si>
  <si>
    <t>* Includes all Census corrections as of February 11, 2014.</t>
  </si>
  <si>
    <t>** The City of Estero was incorporated on December 31, 2014.</t>
  </si>
  <si>
    <t>*** The Village of Indiantown was incorporated on December 31, 2017.</t>
  </si>
  <si>
    <t>**** The City of Islandia was disincorporated on March 6, 2012.</t>
  </si>
  <si>
    <t>***** The City of Westlake was incorporated on June 20, 2016.</t>
  </si>
  <si>
    <t>****** The City of Hastings was disincorporated on February 28, 2018.</t>
  </si>
  <si>
    <t xml:space="preserve">Sources: </t>
  </si>
  <si>
    <t>U.S. Census Bureau and University of Florida, Bureau of Economic and Business Research, 2020.</t>
  </si>
  <si>
    <t>April 1, 2010</t>
  </si>
  <si>
    <t>April 1, 2018</t>
  </si>
  <si>
    <t>April 1, 2019</t>
  </si>
  <si>
    <t>County totals are rounded to the nearest 100 persons. Therefore, county estimates may not add to statewide totals due to rounding.</t>
  </si>
  <si>
    <t>Table 1. Estimates of Population by County and City in Florida: April 1, 2019</t>
  </si>
  <si>
    <t>Revenue Sharing Use Only</t>
  </si>
  <si>
    <t>2010</t>
  </si>
  <si>
    <t>2010–2019</t>
  </si>
  <si>
    <t>Incorporated*</t>
  </si>
  <si>
    <t>Unincorporated*</t>
  </si>
  <si>
    <t>** The Village of Estero was incorporated on December 31, 2014.</t>
  </si>
  <si>
    <t>Sources: US Census Bureau and University of Florida, Bureau of Economic and Business Research, 2019.</t>
  </si>
  <si>
    <t>Table 1. Estimates of Population by County and City in Florida: April 1, 2018</t>
  </si>
  <si>
    <t>&amp; Place</t>
  </si>
  <si>
    <t>2018</t>
  </si>
  <si>
    <t>FIPS</t>
  </si>
  <si>
    <t>00100000</t>
  </si>
  <si>
    <t>00300000</t>
  </si>
  <si>
    <t>00500000</t>
  </si>
  <si>
    <t>00700000</t>
  </si>
  <si>
    <t>00900000</t>
  </si>
  <si>
    <t>01100000</t>
  </si>
  <si>
    <t>01300000</t>
  </si>
  <si>
    <t>01500000</t>
  </si>
  <si>
    <t>01700000</t>
  </si>
  <si>
    <t>01900000</t>
  </si>
  <si>
    <t>02100000</t>
  </si>
  <si>
    <t>02300000</t>
  </si>
  <si>
    <t>02700000</t>
  </si>
  <si>
    <t>02900000</t>
  </si>
  <si>
    <t>03100000</t>
  </si>
  <si>
    <t>03300000</t>
  </si>
  <si>
    <t>03500000</t>
  </si>
  <si>
    <t>03700000</t>
  </si>
  <si>
    <t>03900000</t>
  </si>
  <si>
    <t>04100000</t>
  </si>
  <si>
    <t>04300000</t>
  </si>
  <si>
    <t>04500000</t>
  </si>
  <si>
    <t>04700000</t>
  </si>
  <si>
    <t>04900000</t>
  </si>
  <si>
    <t>05100000</t>
  </si>
  <si>
    <t>05300000</t>
  </si>
  <si>
    <t>05500000</t>
  </si>
  <si>
    <t>05700000</t>
  </si>
  <si>
    <t>05900000</t>
  </si>
  <si>
    <t>06100000</t>
  </si>
  <si>
    <t>06300000</t>
  </si>
  <si>
    <t>06500000</t>
  </si>
  <si>
    <t>06700000</t>
  </si>
  <si>
    <t>06900000</t>
  </si>
  <si>
    <t>07100000</t>
  </si>
  <si>
    <t>07300000</t>
  </si>
  <si>
    <t>07500000</t>
  </si>
  <si>
    <t>07700000</t>
  </si>
  <si>
    <t>07900000</t>
  </si>
  <si>
    <t>08100000</t>
  </si>
  <si>
    <t>08300000</t>
  </si>
  <si>
    <t>08500000</t>
  </si>
  <si>
    <t>08600000</t>
  </si>
  <si>
    <t>08700000</t>
  </si>
  <si>
    <t>08900000</t>
  </si>
  <si>
    <t>09100000</t>
  </si>
  <si>
    <t>09300000</t>
  </si>
  <si>
    <t>09500000</t>
  </si>
  <si>
    <t>09700000</t>
  </si>
  <si>
    <t>09900000</t>
  </si>
  <si>
    <t>10100000</t>
  </si>
  <si>
    <t>10300000</t>
  </si>
  <si>
    <t>10500000</t>
  </si>
  <si>
    <t>10700000</t>
  </si>
  <si>
    <t>10900000</t>
  </si>
  <si>
    <t>11100000</t>
  </si>
  <si>
    <t>11300000</t>
  </si>
  <si>
    <t>11500000</t>
  </si>
  <si>
    <t>11700000</t>
  </si>
  <si>
    <t>11900000</t>
  </si>
  <si>
    <t>12100000</t>
  </si>
  <si>
    <t>12300000</t>
  </si>
  <si>
    <t>12500000</t>
  </si>
  <si>
    <t>12700000</t>
  </si>
  <si>
    <t>12900000</t>
  </si>
  <si>
    <t>13100000</t>
  </si>
  <si>
    <t>13300000</t>
  </si>
  <si>
    <t>99999999</t>
  </si>
  <si>
    <t>99899998</t>
  </si>
  <si>
    <t>99799997</t>
  </si>
  <si>
    <t>Table 1. Estimates of Population by County and City in Florida: April 1, 2017</t>
  </si>
  <si>
    <t>2017</t>
  </si>
  <si>
    <t>April 1, 2017</t>
  </si>
  <si>
    <t>Incorporated</t>
  </si>
  <si>
    <t>Unincorporated</t>
  </si>
  <si>
    <t>*** The City of Islandia was disincorporated as of March 6, 2012.</t>
  </si>
  <si>
    <t>**** The City of Westlake was incorporated on June 20, 2016</t>
  </si>
  <si>
    <t>Table 1. Estimates of Population by County and City in Florida: April 1, 2016</t>
  </si>
  <si>
    <t>2016</t>
  </si>
  <si>
    <t>2010–2016</t>
  </si>
  <si>
    <t>April 1, 2016</t>
  </si>
  <si>
    <t>Source: University of Florida, Bureau of Economic and Business Research, December 2016.</t>
  </si>
  <si>
    <t>Table 1. Estimates of Population by County and City in Florida: April 1, 2015</t>
  </si>
  <si>
    <t>2015</t>
  </si>
  <si>
    <t>April 1, 2015</t>
  </si>
  <si>
    <t>* Includes US Census Bureau corrections as of February 11, 2014.</t>
  </si>
  <si>
    <t>Source: University of Florida, Bureau of Economic and Business Research, October 2015.</t>
  </si>
  <si>
    <t>Alachua County</t>
  </si>
  <si>
    <t>Archer</t>
  </si>
  <si>
    <t>Gainesville*</t>
  </si>
  <si>
    <t>Hawthorne</t>
  </si>
  <si>
    <t>High Springs</t>
  </si>
  <si>
    <t>La Crosse</t>
  </si>
  <si>
    <t>Micanopy</t>
  </si>
  <si>
    <t>Newberry</t>
  </si>
  <si>
    <t>Waldo</t>
  </si>
  <si>
    <t>UNINCORPORATED*</t>
  </si>
  <si>
    <t>Baker County</t>
  </si>
  <si>
    <t>Glen St. Mary</t>
  </si>
  <si>
    <t>Macclenny</t>
  </si>
  <si>
    <t>UNINCORPORATED</t>
  </si>
  <si>
    <t>Bay County</t>
  </si>
  <si>
    <t>Callaway</t>
  </si>
  <si>
    <t>Lynn Haven</t>
  </si>
  <si>
    <t>Mexico Beach</t>
  </si>
  <si>
    <t>Panama City*</t>
  </si>
  <si>
    <t>Panama City Beach</t>
  </si>
  <si>
    <t>Parker</t>
  </si>
  <si>
    <t>Springfield</t>
  </si>
  <si>
    <t>Bradford County</t>
  </si>
  <si>
    <t>Brooker</t>
  </si>
  <si>
    <t>Hampton</t>
  </si>
  <si>
    <t>Lawtey</t>
  </si>
  <si>
    <t>Starke</t>
  </si>
  <si>
    <t>Brevard County</t>
  </si>
  <si>
    <t>Cape Canaveral</t>
  </si>
  <si>
    <t>Cocoa</t>
  </si>
  <si>
    <t>Cocoa Beach</t>
  </si>
  <si>
    <t>Grant-Valkaria</t>
  </si>
  <si>
    <t>Indialantic</t>
  </si>
  <si>
    <t>Indian Harbour Beach</t>
  </si>
  <si>
    <t>Malabar</t>
  </si>
  <si>
    <t>Melbourne*</t>
  </si>
  <si>
    <t>Melbourne Beach</t>
  </si>
  <si>
    <t>Melbourne Village</t>
  </si>
  <si>
    <t>Palm Bay</t>
  </si>
  <si>
    <t>Palm Shores</t>
  </si>
  <si>
    <t>Rockledge</t>
  </si>
  <si>
    <t>Satellite Beach</t>
  </si>
  <si>
    <t>Titusville</t>
  </si>
  <si>
    <t>West Melbourne</t>
  </si>
  <si>
    <t>Broward County</t>
  </si>
  <si>
    <t>Coconut Creek</t>
  </si>
  <si>
    <t>Cooper City</t>
  </si>
  <si>
    <t>Coral Springs</t>
  </si>
  <si>
    <t>Dania Beach</t>
  </si>
  <si>
    <t>Davie</t>
  </si>
  <si>
    <t>Deerfield Beach</t>
  </si>
  <si>
    <t>Fort Lauderdale</t>
  </si>
  <si>
    <t>Hallandale Beach</t>
  </si>
  <si>
    <t>Hillsboro Beach</t>
  </si>
  <si>
    <t>Hollywood</t>
  </si>
  <si>
    <t>Lauderdale-By-The-Sea</t>
  </si>
  <si>
    <t>Lauderdale Lakes</t>
  </si>
  <si>
    <t>Lauderhill</t>
  </si>
  <si>
    <t>Lazy Lake</t>
  </si>
  <si>
    <t>Lighthouse Point</t>
  </si>
  <si>
    <t>Margate</t>
  </si>
  <si>
    <t>Miramar</t>
  </si>
  <si>
    <t>North Lauderdale</t>
  </si>
  <si>
    <t>Oakland Park</t>
  </si>
  <si>
    <t>Parkland</t>
  </si>
  <si>
    <t>Pembroke Park</t>
  </si>
  <si>
    <t>Pembroke Pines*</t>
  </si>
  <si>
    <t>Plantation</t>
  </si>
  <si>
    <t>Pompano Beach</t>
  </si>
  <si>
    <t>Sea Ranch Lakes</t>
  </si>
  <si>
    <t>Southwest Ranches</t>
  </si>
  <si>
    <t>Sunrise</t>
  </si>
  <si>
    <t>Tamarac</t>
  </si>
  <si>
    <t>Weston</t>
  </si>
  <si>
    <t>West Park</t>
  </si>
  <si>
    <t>Wilton Manors</t>
  </si>
  <si>
    <t>Calhoun County</t>
  </si>
  <si>
    <t>Altha</t>
  </si>
  <si>
    <t>Blountstown</t>
  </si>
  <si>
    <t>Charlotte County</t>
  </si>
  <si>
    <t>Punta Gorda</t>
  </si>
  <si>
    <t>Citrus County</t>
  </si>
  <si>
    <t>Crystal River</t>
  </si>
  <si>
    <t>Inverness</t>
  </si>
  <si>
    <t>Clay County</t>
  </si>
  <si>
    <t>Green Cove Springs</t>
  </si>
  <si>
    <t>Keystone Heights</t>
  </si>
  <si>
    <t>Orange Park</t>
  </si>
  <si>
    <t>Penney Farms</t>
  </si>
  <si>
    <t>Collier County</t>
  </si>
  <si>
    <t>Everglades</t>
  </si>
  <si>
    <t>Marco Island</t>
  </si>
  <si>
    <t>Naples</t>
  </si>
  <si>
    <t>Columbia County</t>
  </si>
  <si>
    <t>Fort White</t>
  </si>
  <si>
    <t>Lake City</t>
  </si>
  <si>
    <t>DeSoto County</t>
  </si>
  <si>
    <t>Arcadia</t>
  </si>
  <si>
    <t>Dixie County</t>
  </si>
  <si>
    <t>Cross City</t>
  </si>
  <si>
    <t>Horseshoe Beach</t>
  </si>
  <si>
    <t>Duval County</t>
  </si>
  <si>
    <t>Atlantic Beach</t>
  </si>
  <si>
    <t>Baldwin</t>
  </si>
  <si>
    <t>Jacksonville</t>
  </si>
  <si>
    <t>Jacksonville Beach</t>
  </si>
  <si>
    <t>Neptune Beach</t>
  </si>
  <si>
    <t>Escambia County</t>
  </si>
  <si>
    <t>Century</t>
  </si>
  <si>
    <t>Pensacola</t>
  </si>
  <si>
    <t>Flagler County</t>
  </si>
  <si>
    <t>Beverly Beach</t>
  </si>
  <si>
    <t>Bunnell</t>
  </si>
  <si>
    <t>Flagler Beach (part)</t>
  </si>
  <si>
    <t>Marineland (part)</t>
  </si>
  <si>
    <t>Palm Coast</t>
  </si>
  <si>
    <t>Franklin County</t>
  </si>
  <si>
    <t>Apalachicola</t>
  </si>
  <si>
    <t>Carrabelle</t>
  </si>
  <si>
    <t>Gadsden County</t>
  </si>
  <si>
    <t>Chattahoochee</t>
  </si>
  <si>
    <t>Greensboro</t>
  </si>
  <si>
    <t>Gretna</t>
  </si>
  <si>
    <t>Havana</t>
  </si>
  <si>
    <t>Midway</t>
  </si>
  <si>
    <t>Quincy</t>
  </si>
  <si>
    <t>Gilchrist County</t>
  </si>
  <si>
    <t>Bell</t>
  </si>
  <si>
    <t>Fanning Springs (part)</t>
  </si>
  <si>
    <t>Trenton</t>
  </si>
  <si>
    <t>Glades County</t>
  </si>
  <si>
    <t>Moore Haven</t>
  </si>
  <si>
    <t>Gulf County</t>
  </si>
  <si>
    <t>Port St. Joe</t>
  </si>
  <si>
    <t>Wewahitchka</t>
  </si>
  <si>
    <t>Hamilton County</t>
  </si>
  <si>
    <t>Jasper</t>
  </si>
  <si>
    <t>Jennings</t>
  </si>
  <si>
    <t>White Springs</t>
  </si>
  <si>
    <t>Hardee County</t>
  </si>
  <si>
    <t>Bowling Green</t>
  </si>
  <si>
    <t>Wauchula</t>
  </si>
  <si>
    <t>Zolfo Springs</t>
  </si>
  <si>
    <t>Hendry County</t>
  </si>
  <si>
    <t>Clewiston</t>
  </si>
  <si>
    <t>LaBelle</t>
  </si>
  <si>
    <t>Hernando County</t>
  </si>
  <si>
    <t>Brooksville</t>
  </si>
  <si>
    <t>Weeki Wachee</t>
  </si>
  <si>
    <t>Highlands County</t>
  </si>
  <si>
    <t>Avon Park</t>
  </si>
  <si>
    <t>Lake Placid</t>
  </si>
  <si>
    <t>Sebring</t>
  </si>
  <si>
    <t>Hillsborough County</t>
  </si>
  <si>
    <t>Plant City</t>
  </si>
  <si>
    <t>Tampa</t>
  </si>
  <si>
    <t>Temple Terrace</t>
  </si>
  <si>
    <t>Holmes County</t>
  </si>
  <si>
    <t>Bonifay</t>
  </si>
  <si>
    <t>Esto</t>
  </si>
  <si>
    <t>Noma</t>
  </si>
  <si>
    <t>Ponce de Leon</t>
  </si>
  <si>
    <t>Westville</t>
  </si>
  <si>
    <t>Indian River County</t>
  </si>
  <si>
    <t>Fellsmere</t>
  </si>
  <si>
    <t>Indian River Shores</t>
  </si>
  <si>
    <t>Orchid</t>
  </si>
  <si>
    <t>Sebastian</t>
  </si>
  <si>
    <t>Vero Beach*</t>
  </si>
  <si>
    <t>Jackson County</t>
  </si>
  <si>
    <t>Alford</t>
  </si>
  <si>
    <t>Bascom</t>
  </si>
  <si>
    <t>Campbellton</t>
  </si>
  <si>
    <t>Cottondale</t>
  </si>
  <si>
    <t>Graceville</t>
  </si>
  <si>
    <t>Grand Ridge</t>
  </si>
  <si>
    <t>Greenwood</t>
  </si>
  <si>
    <t>Jacob City</t>
  </si>
  <si>
    <t>Malone</t>
  </si>
  <si>
    <t>Marianna</t>
  </si>
  <si>
    <t>Sneads</t>
  </si>
  <si>
    <t>Jefferson County</t>
  </si>
  <si>
    <t>Monticello</t>
  </si>
  <si>
    <t>Lafayette County</t>
  </si>
  <si>
    <t>Mayo</t>
  </si>
  <si>
    <t>Lake County*</t>
  </si>
  <si>
    <t>Astatula</t>
  </si>
  <si>
    <t>Clermont</t>
  </si>
  <si>
    <t>Eustis</t>
  </si>
  <si>
    <t>Fruitland Park</t>
  </si>
  <si>
    <t>Groveland</t>
  </si>
  <si>
    <t>Howey-in-the-Hills</t>
  </si>
  <si>
    <t>Lady Lake</t>
  </si>
  <si>
    <t>Leesburg</t>
  </si>
  <si>
    <t>Mascotte</t>
  </si>
  <si>
    <t>Minneola</t>
  </si>
  <si>
    <t>Montverde</t>
  </si>
  <si>
    <t>Mount Dora</t>
  </si>
  <si>
    <t>Tavares</t>
  </si>
  <si>
    <t>Umatilla</t>
  </si>
  <si>
    <t>Lee County</t>
  </si>
  <si>
    <t>Bonita Springs*</t>
  </si>
  <si>
    <t>Cape Coral</t>
  </si>
  <si>
    <t>Estero**</t>
  </si>
  <si>
    <t>Fort Myers</t>
  </si>
  <si>
    <t>Fort Myers Beach</t>
  </si>
  <si>
    <t>Sanibel</t>
  </si>
  <si>
    <t>Leon County</t>
  </si>
  <si>
    <t>Tallahassee</t>
  </si>
  <si>
    <t>Levy County</t>
  </si>
  <si>
    <t>Bronson</t>
  </si>
  <si>
    <t>Cedar Key</t>
  </si>
  <si>
    <t>Chiefland</t>
  </si>
  <si>
    <t>Inglis</t>
  </si>
  <si>
    <t>Otter Creek</t>
  </si>
  <si>
    <t>Williston</t>
  </si>
  <si>
    <t>Yankeetown</t>
  </si>
  <si>
    <t>Liberty County</t>
  </si>
  <si>
    <t>Bristol</t>
  </si>
  <si>
    <t>Madison County</t>
  </si>
  <si>
    <t>Greenville</t>
  </si>
  <si>
    <t>Madison*</t>
  </si>
  <si>
    <t>Manatee County</t>
  </si>
  <si>
    <t>Anna Maria</t>
  </si>
  <si>
    <t>Bradenton</t>
  </si>
  <si>
    <t>Bradenton Beach</t>
  </si>
  <si>
    <t>Holmes Beach</t>
  </si>
  <si>
    <t>Longboat Key (part)</t>
  </si>
  <si>
    <t>Palmetto</t>
  </si>
  <si>
    <t>Marion County*</t>
  </si>
  <si>
    <t>Belleview</t>
  </si>
  <si>
    <t>Dunnellon</t>
  </si>
  <si>
    <t>McIntosh</t>
  </si>
  <si>
    <t>Ocala</t>
  </si>
  <si>
    <t>Reddick</t>
  </si>
  <si>
    <t>Martin County</t>
  </si>
  <si>
    <t>Jupiter Island</t>
  </si>
  <si>
    <t>Ocean Breeze</t>
  </si>
  <si>
    <t>Sewall's Point</t>
  </si>
  <si>
    <t>Stuart</t>
  </si>
  <si>
    <t>Miami-Dade County*</t>
  </si>
  <si>
    <t>Aventura</t>
  </si>
  <si>
    <t>Bal Harbour</t>
  </si>
  <si>
    <t>Bay Harbor Islands</t>
  </si>
  <si>
    <t>Biscayne Park</t>
  </si>
  <si>
    <t>Coral Gables*</t>
  </si>
  <si>
    <t>Cutler Bay</t>
  </si>
  <si>
    <t>Doral*</t>
  </si>
  <si>
    <t>El Portal</t>
  </si>
  <si>
    <t>Florida City</t>
  </si>
  <si>
    <t>Golden Beach</t>
  </si>
  <si>
    <t>Hialeah*</t>
  </si>
  <si>
    <t>Hialeah Gardens</t>
  </si>
  <si>
    <t>Homestead*</t>
  </si>
  <si>
    <t>Indian Creek</t>
  </si>
  <si>
    <t>Islandia***</t>
  </si>
  <si>
    <t>Key Biscayne</t>
  </si>
  <si>
    <t>Medley</t>
  </si>
  <si>
    <t>Miami*</t>
  </si>
  <si>
    <t>Miami Beach*</t>
  </si>
  <si>
    <t>Miami Gardens*</t>
  </si>
  <si>
    <t>Miami Lakes</t>
  </si>
  <si>
    <t>Miami Shores</t>
  </si>
  <si>
    <t>Miami Springs</t>
  </si>
  <si>
    <t>North Bay Village</t>
  </si>
  <si>
    <t>North Miami*</t>
  </si>
  <si>
    <t>North Miami Beach</t>
  </si>
  <si>
    <t>Opa-locka</t>
  </si>
  <si>
    <t>Palmetto Bay*</t>
  </si>
  <si>
    <t>Pinecrest</t>
  </si>
  <si>
    <t>South Miami</t>
  </si>
  <si>
    <t>Sunny Isles Beach</t>
  </si>
  <si>
    <t>Surfside</t>
  </si>
  <si>
    <t>Sweetwater</t>
  </si>
  <si>
    <t>Virginia Gardens</t>
  </si>
  <si>
    <t>West Miami</t>
  </si>
  <si>
    <t>Monroe County</t>
  </si>
  <si>
    <t>Islamorada, Village of Islands</t>
  </si>
  <si>
    <t>Key Colony Beach</t>
  </si>
  <si>
    <t>Key West</t>
  </si>
  <si>
    <t>Layton</t>
  </si>
  <si>
    <t>Marathon</t>
  </si>
  <si>
    <t>Nassau County</t>
  </si>
  <si>
    <t>Callahan</t>
  </si>
  <si>
    <t>Fernandina Beach</t>
  </si>
  <si>
    <t>Hilliard</t>
  </si>
  <si>
    <t>Okaloosa County</t>
  </si>
  <si>
    <t>Cinco Bayou</t>
  </si>
  <si>
    <t>Crestview</t>
  </si>
  <si>
    <t>Destin</t>
  </si>
  <si>
    <t>Fort Walton Beach</t>
  </si>
  <si>
    <t>Laurel Hill</t>
  </si>
  <si>
    <t>Mary Esther</t>
  </si>
  <si>
    <t>Niceville</t>
  </si>
  <si>
    <t>Shalimar</t>
  </si>
  <si>
    <t>Valparaiso</t>
  </si>
  <si>
    <t>Okeechobee County</t>
  </si>
  <si>
    <t>Orange County</t>
  </si>
  <si>
    <t>Apopka</t>
  </si>
  <si>
    <t>Bay Lake</t>
  </si>
  <si>
    <t>Belle Isle</t>
  </si>
  <si>
    <t>Eatonville</t>
  </si>
  <si>
    <t>Edgewood</t>
  </si>
  <si>
    <t>Lake Buena Vista</t>
  </si>
  <si>
    <t>Maitland</t>
  </si>
  <si>
    <t>Oakland</t>
  </si>
  <si>
    <t>Ocoee</t>
  </si>
  <si>
    <t>Orlando</t>
  </si>
  <si>
    <t>Windermere</t>
  </si>
  <si>
    <t>Winter Garden</t>
  </si>
  <si>
    <t>Winter Park</t>
  </si>
  <si>
    <t>Osceola County</t>
  </si>
  <si>
    <t>Kissimmee</t>
  </si>
  <si>
    <t>St. Cloud</t>
  </si>
  <si>
    <t>Palm Beach County</t>
  </si>
  <si>
    <t>Atlantis</t>
  </si>
  <si>
    <t>Belle Glade</t>
  </si>
  <si>
    <t>Boca Raton</t>
  </si>
  <si>
    <t>Boynton Beach</t>
  </si>
  <si>
    <t>Briny Breezes</t>
  </si>
  <si>
    <t>Cloud Lake</t>
  </si>
  <si>
    <t>Delray Beach</t>
  </si>
  <si>
    <t>Glen Ridge</t>
  </si>
  <si>
    <t>Golf</t>
  </si>
  <si>
    <t>Greenacres</t>
  </si>
  <si>
    <t>Gulf Stream</t>
  </si>
  <si>
    <t>Haverhill</t>
  </si>
  <si>
    <t>Highland Beach</t>
  </si>
  <si>
    <t>Hypoluxo</t>
  </si>
  <si>
    <t>Juno Beach</t>
  </si>
  <si>
    <t>Jupiter</t>
  </si>
  <si>
    <t>Jupiter Inlet Colony</t>
  </si>
  <si>
    <t>Lake Clarke Shores</t>
  </si>
  <si>
    <t>Lake Park</t>
  </si>
  <si>
    <t>Lake Worth</t>
  </si>
  <si>
    <t>Lantana</t>
  </si>
  <si>
    <t>Loxahatchee Groves</t>
  </si>
  <si>
    <t>Manalapan</t>
  </si>
  <si>
    <t>Mangonia Park</t>
  </si>
  <si>
    <t>North Palm Beach</t>
  </si>
  <si>
    <t>Ocean Ridge</t>
  </si>
  <si>
    <t>Pahokee</t>
  </si>
  <si>
    <t>Palm Beach*</t>
  </si>
  <si>
    <t>Palm Beach Gardens*</t>
  </si>
  <si>
    <t>Palm Beach Shores</t>
  </si>
  <si>
    <t>Palm Springs</t>
  </si>
  <si>
    <t>Riviera Beach</t>
  </si>
  <si>
    <t>Royal Palm Beach</t>
  </si>
  <si>
    <t>South Bay</t>
  </si>
  <si>
    <t>South Palm Beach*</t>
  </si>
  <si>
    <t>Tequesta</t>
  </si>
  <si>
    <t>Wellington</t>
  </si>
  <si>
    <t>West Palm Beach*</t>
  </si>
  <si>
    <t>Pasco County</t>
  </si>
  <si>
    <t>Dade City</t>
  </si>
  <si>
    <t>New Port Richey</t>
  </si>
  <si>
    <t>Port Richey</t>
  </si>
  <si>
    <t>St. Leo</t>
  </si>
  <si>
    <t>San Antonio</t>
  </si>
  <si>
    <t>Zephyrhills</t>
  </si>
  <si>
    <t>Pinellas County</t>
  </si>
  <si>
    <t>Belleair</t>
  </si>
  <si>
    <t>Belleair Beach</t>
  </si>
  <si>
    <t>Belleair Bluffs</t>
  </si>
  <si>
    <t>Belleair Shore</t>
  </si>
  <si>
    <t>Clearwater</t>
  </si>
  <si>
    <t>Dunedin</t>
  </si>
  <si>
    <t>Gulfport</t>
  </si>
  <si>
    <t>Indian Rocks Beach</t>
  </si>
  <si>
    <t>Indian Shores</t>
  </si>
  <si>
    <t>Kenneth City</t>
  </si>
  <si>
    <t>Largo</t>
  </si>
  <si>
    <t>Madeira Beach</t>
  </si>
  <si>
    <t>North Redington Beach</t>
  </si>
  <si>
    <t>Oldsmar</t>
  </si>
  <si>
    <t>Pinellas Park</t>
  </si>
  <si>
    <t>Redington Beach</t>
  </si>
  <si>
    <t>Redington Shores</t>
  </si>
  <si>
    <t>Safety Harbor</t>
  </si>
  <si>
    <t>St. Pete Beach</t>
  </si>
  <si>
    <t>St. Petersburg</t>
  </si>
  <si>
    <t>South Pasadena</t>
  </si>
  <si>
    <t>Tarpon Springs</t>
  </si>
  <si>
    <t>Treasure Island</t>
  </si>
  <si>
    <t>Polk County</t>
  </si>
  <si>
    <t>Auburndale</t>
  </si>
  <si>
    <t>Bartow</t>
  </si>
  <si>
    <t>Davenport</t>
  </si>
  <si>
    <t>Dundee</t>
  </si>
  <si>
    <t>Eagle Lake</t>
  </si>
  <si>
    <t>Fort Meade</t>
  </si>
  <si>
    <t>Frostproof</t>
  </si>
  <si>
    <t>Haines City*</t>
  </si>
  <si>
    <t>Highland Park</t>
  </si>
  <si>
    <t>Hillcrest Heights</t>
  </si>
  <si>
    <t>Lake Alfred</t>
  </si>
  <si>
    <t>Lake Hamilton</t>
  </si>
  <si>
    <t>Lakeland</t>
  </si>
  <si>
    <t>Lake Wales</t>
  </si>
  <si>
    <t>Mulberry</t>
  </si>
  <si>
    <t>Polk City</t>
  </si>
  <si>
    <t>Winter Haven</t>
  </si>
  <si>
    <t>Putnam County</t>
  </si>
  <si>
    <t>Crescent City</t>
  </si>
  <si>
    <t>Interlachen</t>
  </si>
  <si>
    <t>Palatka</t>
  </si>
  <si>
    <t>Pomona Park</t>
  </si>
  <si>
    <t>Welaka</t>
  </si>
  <si>
    <t>St. Johns County</t>
  </si>
  <si>
    <t>Hastings</t>
  </si>
  <si>
    <t>St. Augustine</t>
  </si>
  <si>
    <t>St. Augustine Beach</t>
  </si>
  <si>
    <t>St. Lucie County</t>
  </si>
  <si>
    <t>Fort Pierce</t>
  </si>
  <si>
    <t>Port St. Lucie</t>
  </si>
  <si>
    <t>St. Lucie Village</t>
  </si>
  <si>
    <t>Santa Rosa County</t>
  </si>
  <si>
    <t>Gulf Breeze</t>
  </si>
  <si>
    <t>Jay</t>
  </si>
  <si>
    <t>Milton</t>
  </si>
  <si>
    <t>Sarasota County</t>
  </si>
  <si>
    <t>North Port</t>
  </si>
  <si>
    <t>Venice</t>
  </si>
  <si>
    <t>Seminole County</t>
  </si>
  <si>
    <t>Altamonte Springs</t>
  </si>
  <si>
    <t>Casselberry</t>
  </si>
  <si>
    <t>Lake Mary</t>
  </si>
  <si>
    <t>Longwood</t>
  </si>
  <si>
    <t>Oviedo</t>
  </si>
  <si>
    <t>Sanford</t>
  </si>
  <si>
    <t>Winter Springs</t>
  </si>
  <si>
    <t>Sumter County</t>
  </si>
  <si>
    <t>Bushnell</t>
  </si>
  <si>
    <t>Center Hill</t>
  </si>
  <si>
    <t>Coleman</t>
  </si>
  <si>
    <t>Webster</t>
  </si>
  <si>
    <t>Wildwood</t>
  </si>
  <si>
    <t>Suwannee County</t>
  </si>
  <si>
    <t>Branford</t>
  </si>
  <si>
    <t>Live Oak</t>
  </si>
  <si>
    <t>Taylor County</t>
  </si>
  <si>
    <t>Perry</t>
  </si>
  <si>
    <t>Union County</t>
  </si>
  <si>
    <t>Lake Butler</t>
  </si>
  <si>
    <t>Raiford</t>
  </si>
  <si>
    <t>Worthington Springs*</t>
  </si>
  <si>
    <t>Volusia County</t>
  </si>
  <si>
    <t>Daytona Beach</t>
  </si>
  <si>
    <t>Daytona Beach Shores</t>
  </si>
  <si>
    <t>DeBary</t>
  </si>
  <si>
    <t>DeLand</t>
  </si>
  <si>
    <t>Deltona</t>
  </si>
  <si>
    <t>Edgewater</t>
  </si>
  <si>
    <t>Holly Hill</t>
  </si>
  <si>
    <t>Lake Helen</t>
  </si>
  <si>
    <t>New Smyrna Beach</t>
  </si>
  <si>
    <t>Oak Hill</t>
  </si>
  <si>
    <t>Orange City</t>
  </si>
  <si>
    <t>Ormond Beach</t>
  </si>
  <si>
    <t>Pierson</t>
  </si>
  <si>
    <t>Ponce Inlet</t>
  </si>
  <si>
    <t>Port Orange</t>
  </si>
  <si>
    <t>South Daytona</t>
  </si>
  <si>
    <t xml:space="preserve"> </t>
  </si>
  <si>
    <t>Wakulla County</t>
  </si>
  <si>
    <t>St. Marks</t>
  </si>
  <si>
    <t>Sopchoppy</t>
  </si>
  <si>
    <t>Walton County</t>
  </si>
  <si>
    <t>DeFuniak Springs</t>
  </si>
  <si>
    <t>Freeport</t>
  </si>
  <si>
    <t>Paxton</t>
  </si>
  <si>
    <t>Washington County</t>
  </si>
  <si>
    <t>Caryville</t>
  </si>
  <si>
    <t>Chipley</t>
  </si>
  <si>
    <t>Ebro</t>
  </si>
  <si>
    <t>Vernon</t>
  </si>
  <si>
    <t>Wausau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</si>
</sst>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[$-409]mmmm\ d\,\ yyyy;@"/>
    <numFmt numFmtId="166" formatCode="#,##0.0"/>
  </numFmts>
  <fonts count="50">
    <font>
      <sz val="11"/>
      <color theme="1"/>
      <name val="Calisto MT"/>
      <family val="2"/>
      <scheme val="minor"/>
    </font>
    <font>
      <sz val="10"/>
      <name val="Calibri"/>
      <family val="2"/>
    </font>
    <font>
      <sz val="11"/>
      <color theme="1"/>
      <name val="Calisto MT"/>
      <family val="2"/>
      <scheme val="minor"/>
    </font>
    <font>
      <sz val="11"/>
      <color theme="1"/>
      <name val="Tahoma"/>
      <family val="2"/>
    </font>
    <font>
      <sz val="11"/>
      <name val="Tahoma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sz val="20"/>
      <color theme="1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u/>
      <sz val="11"/>
      <color theme="1"/>
      <name val="Tahoma"/>
      <family val="2"/>
    </font>
    <font>
      <b/>
      <sz val="14"/>
      <name val="Calisto MT"/>
      <family val="2"/>
      <scheme val="minor"/>
    </font>
    <font>
      <sz val="12"/>
      <color theme="1"/>
      <name val="Calisto MT"/>
      <family val="2"/>
      <scheme val="minor"/>
    </font>
    <font>
      <u/>
      <sz val="12"/>
      <color theme="1"/>
      <name val="Calisto MT"/>
      <family val="2"/>
      <scheme val="minor"/>
    </font>
    <font>
      <sz val="11"/>
      <name val="Calisto MT"/>
      <family val="2"/>
      <scheme val="minor"/>
    </font>
    <font>
      <b/>
      <sz val="12"/>
      <name val="Calisto MT"/>
      <family val="2"/>
      <scheme val="minor"/>
    </font>
    <font>
      <sz val="12"/>
      <name val="Calisto MT"/>
      <family val="2"/>
      <scheme val="minor"/>
    </font>
    <font>
      <sz val="10"/>
      <color theme="1"/>
      <name val="Calisto MT"/>
      <family val="2"/>
      <scheme val="minor"/>
    </font>
    <font>
      <sz val="10"/>
      <name val="Calisto MT"/>
      <family val="2"/>
      <scheme val="minor"/>
    </font>
    <font>
      <b/>
      <sz val="12"/>
      <color theme="0"/>
      <name val="Calisto MT"/>
      <family val="2"/>
      <scheme val="minor"/>
    </font>
    <font>
      <sz val="12"/>
      <color theme="0"/>
      <name val="Calisto MT"/>
      <family val="2"/>
      <scheme val="minor"/>
    </font>
    <font>
      <b/>
      <sz val="12"/>
      <color theme="1"/>
      <name val="Calisto MT"/>
      <family val="2"/>
      <scheme val="minor"/>
    </font>
    <font>
      <sz val="11"/>
      <color rgb="FFFF0000"/>
      <name val="Calisto MT"/>
      <family val="2"/>
      <scheme val="minor"/>
    </font>
    <font>
      <u/>
      <sz val="11"/>
      <color theme="1"/>
      <name val="Calisto MT"/>
      <family val="2"/>
      <scheme val="minor"/>
    </font>
    <font>
      <sz val="22"/>
      <color rgb="FFFFFFFF"/>
      <name val="Arial"/>
      <family val="2"/>
    </font>
    <font>
      <b/>
      <sz val="13"/>
      <color theme="0"/>
      <name val="Arial"/>
      <family val="2"/>
    </font>
    <font>
      <sz val="12"/>
      <name val="Calisto MT"/>
      <family val="1"/>
      <scheme val="minor"/>
    </font>
    <font>
      <b/>
      <sz val="12"/>
      <name val="Calisto MT"/>
      <family val="1"/>
    </font>
    <font>
      <sz val="12"/>
      <color theme="1"/>
      <name val="Calisto MT"/>
      <family val="1"/>
    </font>
    <font>
      <u/>
      <sz val="12"/>
      <color theme="1"/>
      <name val="Calisto MT"/>
      <family val="1"/>
    </font>
    <font>
      <b/>
      <sz val="12"/>
      <color theme="1"/>
      <name val="Calisto MT"/>
      <family val="1"/>
    </font>
    <font>
      <sz val="12"/>
      <name val="Calisto MT"/>
      <family val="1"/>
    </font>
    <font>
      <b/>
      <sz val="11"/>
      <color theme="1"/>
      <name val="Arial"/>
      <family val="2"/>
    </font>
    <font>
      <b/>
      <sz val="13"/>
      <color theme="1"/>
      <name val="Calisto MT"/>
      <family val="2"/>
      <scheme val="minor"/>
    </font>
    <font>
      <b/>
      <sz val="11"/>
      <name val="Calisto MT"/>
      <family val="2"/>
      <scheme val="minor"/>
    </font>
    <font>
      <sz val="11"/>
      <color rgb="FFC00000"/>
      <name val="Calisto MT"/>
      <family val="2"/>
      <scheme val="minor"/>
    </font>
    <font>
      <sz val="12"/>
      <color rgb="FFFF0000"/>
      <name val="Calisto MT"/>
      <family val="2"/>
      <scheme val="minor"/>
    </font>
    <font>
      <sz val="9"/>
      <color theme="1"/>
      <name val="Calisto MT"/>
      <family val="2"/>
      <scheme val="minor"/>
    </font>
    <font>
      <sz val="9"/>
      <name val="Calisto MT"/>
      <family val="2"/>
      <scheme val="minor"/>
    </font>
    <font>
      <b/>
      <sz val="10"/>
      <color theme="1"/>
      <name val="Calisto MT"/>
      <family val="1"/>
      <scheme val="minor"/>
    </font>
    <font>
      <sz val="11"/>
      <color theme="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3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4C6EA"/>
        <bgColor indexed="64"/>
      </patternFill>
    </fill>
    <fill>
      <patternFill patternType="solid">
        <fgColor rgb="FF2F4B8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65EA0"/>
        <bgColor indexed="64"/>
      </patternFill>
    </fill>
    <fill>
      <patternFill patternType="solid">
        <fgColor rgb="FF38C2F1"/>
        <bgColor indexed="64"/>
      </patternFill>
    </fill>
    <fill>
      <patternFill patternType="solid">
        <fgColor rgb="FF0A1A2B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ck">
        <color rgb="FF84C6EA"/>
      </left>
      <right/>
      <top/>
      <bottom/>
      <diagonal/>
    </border>
    <border>
      <left/>
      <right style="thick">
        <color rgb="FF84C6EA"/>
      </right>
      <top/>
      <bottom/>
      <diagonal/>
    </border>
    <border>
      <left/>
      <right/>
      <top style="thin">
        <color rgb="FF84C6EA"/>
      </top>
      <bottom style="thin">
        <color rgb="FF84C6EA"/>
      </bottom>
      <diagonal/>
    </border>
    <border>
      <left/>
      <right style="thick">
        <color rgb="FF84C6EA"/>
      </right>
      <top style="thin">
        <color rgb="FF84C6EA"/>
      </top>
      <bottom style="thin">
        <color rgb="FF84C6EA"/>
      </bottom>
      <diagonal/>
    </border>
    <border>
      <left/>
      <right style="thin">
        <color rgb="FF84C6EA"/>
      </right>
      <top style="thin">
        <color rgb="FF84C6EA"/>
      </top>
      <bottom style="thin">
        <color rgb="FF84C6EA"/>
      </bottom>
      <diagonal/>
    </border>
    <border>
      <left/>
      <right style="thin">
        <color rgb="FF84C6EA"/>
      </right>
      <top/>
      <bottom/>
      <diagonal/>
    </border>
    <border>
      <left/>
      <right style="thin">
        <color rgb="FF84C6EA"/>
      </right>
      <top/>
      <bottom style="thin">
        <color rgb="FF84C6EA"/>
      </bottom>
      <diagonal/>
    </border>
    <border>
      <left/>
      <right/>
      <top/>
      <bottom style="thin">
        <color rgb="FF84C6EA"/>
      </bottom>
      <diagonal/>
    </border>
    <border>
      <left style="thin">
        <color rgb="FF84C6EA"/>
      </left>
      <right style="thin">
        <color rgb="FF84C6EA"/>
      </right>
      <top style="thin">
        <color rgb="FF84C6EA"/>
      </top>
      <bottom style="thin">
        <color rgb="FF84C6EA"/>
      </bottom>
      <diagonal/>
    </border>
  </borders>
  <cellStyleXfs count="9">
    <xf numFmtId="0" fontId="0" fillId="0" borderId="0"/>
    <xf numFmtId="0" fontId="1" fillId="0" borderId="0">
      <alignment horizontal="left" indent="1"/>
    </xf>
    <xf numFmtId="0" fontId="5" fillId="0" borderId="0"/>
    <xf numFmtId="0" fontId="2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</cellStyleXfs>
  <cellXfs count="334">
    <xf numFmtId="0" fontId="0" fillId="0" borderId="0" xfId="0"/>
    <xf numFmtId="1" fontId="3" fillId="0" borderId="0" xfId="0" applyNumberFormat="1" applyFont="1"/>
    <xf numFmtId="0" fontId="4" fillId="0" borderId="0" xfId="2" applyFont="1"/>
    <xf numFmtId="0" fontId="7" fillId="0" borderId="0" xfId="2" applyFont="1"/>
    <xf numFmtId="0" fontId="8" fillId="0" borderId="0" xfId="2" applyFont="1"/>
    <xf numFmtId="49" fontId="9" fillId="3" borderId="0" xfId="2" applyNumberFormat="1" applyFont="1" applyFill="1" applyAlignment="1">
      <alignment horizontal="center"/>
    </xf>
    <xf numFmtId="0" fontId="10" fillId="0" borderId="0" xfId="2" applyFont="1" applyAlignment="1">
      <alignment horizontal="center"/>
    </xf>
    <xf numFmtId="165" fontId="11" fillId="0" borderId="0" xfId="2" applyNumberFormat="1" applyFont="1" applyAlignment="1">
      <alignment horizontal="center"/>
    </xf>
    <xf numFmtId="165" fontId="11" fillId="0" borderId="1" xfId="2" applyNumberFormat="1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2" fillId="0" borderId="2" xfId="2" applyFont="1" applyBorder="1"/>
    <xf numFmtId="3" fontId="12" fillId="0" borderId="3" xfId="2" applyNumberFormat="1" applyFont="1" applyBorder="1" applyAlignment="1">
      <alignment horizontal="right"/>
    </xf>
    <xf numFmtId="3" fontId="12" fillId="0" borderId="4" xfId="2" applyNumberFormat="1" applyFont="1" applyBorder="1" applyAlignment="1">
      <alignment horizontal="right"/>
    </xf>
    <xf numFmtId="164" fontId="13" fillId="0" borderId="3" xfId="5" applyNumberFormat="1" applyFont="1" applyBorder="1"/>
    <xf numFmtId="164" fontId="13" fillId="0" borderId="5" xfId="5" applyNumberFormat="1" applyFont="1" applyBorder="1"/>
    <xf numFmtId="0" fontId="14" fillId="0" borderId="0" xfId="2" applyFont="1" applyAlignment="1">
      <alignment horizontal="left" indent="2"/>
    </xf>
    <xf numFmtId="3" fontId="14" fillId="0" borderId="0" xfId="2" applyNumberFormat="1" applyFont="1" applyAlignment="1">
      <alignment horizontal="right"/>
    </xf>
    <xf numFmtId="3" fontId="14" fillId="0" borderId="6" xfId="2" applyNumberFormat="1" applyFont="1" applyBorder="1" applyAlignment="1">
      <alignment horizontal="right"/>
    </xf>
    <xf numFmtId="37" fontId="15" fillId="0" borderId="0" xfId="2" applyNumberFormat="1" applyFont="1"/>
    <xf numFmtId="164" fontId="15" fillId="0" borderId="0" xfId="5" applyNumberFormat="1" applyFont="1"/>
    <xf numFmtId="0" fontId="15" fillId="0" borderId="0" xfId="2" applyFont="1" applyAlignment="1">
      <alignment horizontal="left" indent="2"/>
    </xf>
    <xf numFmtId="3" fontId="15" fillId="0" borderId="0" xfId="2" applyNumberFormat="1" applyFont="1"/>
    <xf numFmtId="0" fontId="12" fillId="0" borderId="0" xfId="2" applyFont="1"/>
    <xf numFmtId="3" fontId="13" fillId="0" borderId="3" xfId="2" applyNumberFormat="1" applyFont="1" applyBorder="1"/>
    <xf numFmtId="3" fontId="13" fillId="0" borderId="4" xfId="2" applyNumberFormat="1" applyFont="1" applyBorder="1"/>
    <xf numFmtId="0" fontId="13" fillId="0" borderId="0" xfId="2" applyFont="1"/>
    <xf numFmtId="3" fontId="15" fillId="0" borderId="6" xfId="2" applyNumberFormat="1" applyFont="1" applyBorder="1"/>
    <xf numFmtId="0" fontId="13" fillId="0" borderId="2" xfId="2" applyFont="1" applyBorder="1"/>
    <xf numFmtId="0" fontId="15" fillId="0" borderId="1" xfId="2" applyFont="1" applyBorder="1" applyAlignment="1">
      <alignment horizontal="left" indent="2"/>
    </xf>
    <xf numFmtId="3" fontId="15" fillId="0" borderId="1" xfId="2" applyNumberFormat="1" applyFont="1" applyBorder="1"/>
    <xf numFmtId="3" fontId="14" fillId="0" borderId="7" xfId="2" applyNumberFormat="1" applyFont="1" applyBorder="1" applyAlignment="1">
      <alignment horizontal="right"/>
    </xf>
    <xf numFmtId="37" fontId="15" fillId="0" borderId="8" xfId="2" applyNumberFormat="1" applyFont="1" applyBorder="1"/>
    <xf numFmtId="37" fontId="15" fillId="0" borderId="1" xfId="2" applyNumberFormat="1" applyFont="1" applyBorder="1"/>
    <xf numFmtId="164" fontId="15" fillId="0" borderId="1" xfId="5" applyNumberFormat="1" applyFont="1" applyBorder="1"/>
    <xf numFmtId="3" fontId="15" fillId="0" borderId="6" xfId="2" applyNumberFormat="1" applyFont="1" applyBorder="1" applyAlignment="1">
      <alignment horizontal="right"/>
    </xf>
    <xf numFmtId="3" fontId="13" fillId="0" borderId="4" xfId="2" applyNumberFormat="1" applyFont="1" applyBorder="1" applyAlignment="1">
      <alignment horizontal="right"/>
    </xf>
    <xf numFmtId="3" fontId="13" fillId="0" borderId="3" xfId="2" applyNumberFormat="1" applyFont="1" applyBorder="1" applyAlignment="1">
      <alignment horizontal="right"/>
    </xf>
    <xf numFmtId="37" fontId="13" fillId="0" borderId="3" xfId="2" applyNumberFormat="1" applyFont="1" applyBorder="1"/>
    <xf numFmtId="3" fontId="13" fillId="0" borderId="0" xfId="2" applyNumberFormat="1" applyFont="1"/>
    <xf numFmtId="37" fontId="13" fillId="0" borderId="0" xfId="2" applyNumberFormat="1" applyFont="1"/>
    <xf numFmtId="164" fontId="13" fillId="0" borderId="0" xfId="5" applyNumberFormat="1" applyFont="1"/>
    <xf numFmtId="0" fontId="8" fillId="0" borderId="0" xfId="2" applyFont="1" applyAlignment="1">
      <alignment horizontal="left" indent="2"/>
    </xf>
    <xf numFmtId="37" fontId="15" fillId="0" borderId="0" xfId="2" applyNumberFormat="1" applyFont="1" applyAlignment="1">
      <alignment horizontal="right"/>
    </xf>
    <xf numFmtId="164" fontId="8" fillId="0" borderId="0" xfId="4" applyNumberFormat="1" applyFont="1"/>
    <xf numFmtId="164" fontId="8" fillId="0" borderId="0" xfId="2" applyNumberFormat="1" applyFont="1"/>
    <xf numFmtId="49" fontId="3" fillId="0" borderId="0" xfId="0" applyNumberFormat="1" applyFont="1"/>
    <xf numFmtId="0" fontId="3" fillId="0" borderId="0" xfId="0" applyFont="1"/>
    <xf numFmtId="3" fontId="16" fillId="0" borderId="0" xfId="0" applyNumberFormat="1" applyFont="1"/>
    <xf numFmtId="3" fontId="4" fillId="0" borderId="0" xfId="7" applyNumberFormat="1" applyFont="1"/>
    <xf numFmtId="3" fontId="3" fillId="0" borderId="0" xfId="7" applyNumberFormat="1" applyFont="1"/>
    <xf numFmtId="1" fontId="4" fillId="0" borderId="0" xfId="1" applyNumberFormat="1" applyFont="1" applyAlignment="1"/>
    <xf numFmtId="1" fontId="4" fillId="0" borderId="0" xfId="0" applyNumberFormat="1" applyFont="1"/>
    <xf numFmtId="1" fontId="3" fillId="0" borderId="0" xfId="0" applyNumberFormat="1" applyFont="1" applyAlignment="1" applyProtection="1">
      <alignment horizontal="left"/>
      <protection locked="0"/>
    </xf>
    <xf numFmtId="1" fontId="16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 vertical="center" wrapText="1"/>
    </xf>
    <xf numFmtId="3" fontId="4" fillId="0" borderId="0" xfId="0" applyNumberFormat="1" applyFont="1"/>
    <xf numFmtId="1" fontId="4" fillId="2" borderId="0" xfId="0" applyNumberFormat="1" applyFont="1" applyFill="1"/>
    <xf numFmtId="1" fontId="17" fillId="0" borderId="0" xfId="0" applyNumberFormat="1" applyFont="1"/>
    <xf numFmtId="0" fontId="18" fillId="0" borderId="0" xfId="0" applyFont="1"/>
    <xf numFmtId="1" fontId="18" fillId="0" borderId="0" xfId="0" applyNumberFormat="1" applyFont="1"/>
    <xf numFmtId="49" fontId="18" fillId="0" borderId="0" xfId="0" applyNumberFormat="1" applyFont="1"/>
    <xf numFmtId="49" fontId="18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1" fontId="20" fillId="0" borderId="0" xfId="8" applyNumberFormat="1" applyFont="1" applyAlignment="1">
      <alignment horizontal="right"/>
    </xf>
    <xf numFmtId="49" fontId="18" fillId="0" borderId="1" xfId="0" applyNumberFormat="1" applyFont="1" applyBorder="1"/>
    <xf numFmtId="49" fontId="18" fillId="0" borderId="1" xfId="0" applyNumberFormat="1" applyFont="1" applyBorder="1" applyAlignment="1">
      <alignment horizontal="right"/>
    </xf>
    <xf numFmtId="1" fontId="20" fillId="0" borderId="1" xfId="0" applyNumberFormat="1" applyFont="1" applyBorder="1" applyAlignment="1">
      <alignment horizontal="right"/>
    </xf>
    <xf numFmtId="1" fontId="21" fillId="0" borderId="0" xfId="0" applyNumberFormat="1" applyFont="1"/>
    <xf numFmtId="3" fontId="22" fillId="0" borderId="0" xfId="7" applyNumberFormat="1" applyFont="1"/>
    <xf numFmtId="3" fontId="18" fillId="0" borderId="0" xfId="7" applyNumberFormat="1" applyFont="1"/>
    <xf numFmtId="1" fontId="22" fillId="0" borderId="0" xfId="1" applyNumberFormat="1" applyFont="1" applyAlignment="1"/>
    <xf numFmtId="1" fontId="22" fillId="0" borderId="0" xfId="0" applyNumberFormat="1" applyFont="1"/>
    <xf numFmtId="1" fontId="18" fillId="0" borderId="0" xfId="0" applyNumberFormat="1" applyFont="1" applyAlignment="1" applyProtection="1">
      <alignment horizontal="left"/>
      <protection locked="0"/>
    </xf>
    <xf numFmtId="3" fontId="18" fillId="0" borderId="0" xfId="0" applyNumberFormat="1" applyFont="1"/>
    <xf numFmtId="1" fontId="21" fillId="0" borderId="0" xfId="1" applyNumberFormat="1" applyFont="1" applyAlignment="1"/>
    <xf numFmtId="1" fontId="22" fillId="0" borderId="0" xfId="0" applyNumberFormat="1" applyFont="1" applyAlignment="1">
      <alignment horizontal="left"/>
    </xf>
    <xf numFmtId="1" fontId="21" fillId="0" borderId="0" xfId="0" applyNumberFormat="1" applyFont="1" applyAlignment="1">
      <alignment horizontal="left"/>
    </xf>
    <xf numFmtId="3" fontId="22" fillId="0" borderId="0" xfId="0" applyNumberFormat="1" applyFont="1"/>
    <xf numFmtId="0" fontId="23" fillId="0" borderId="0" xfId="0" applyFont="1"/>
    <xf numFmtId="0" fontId="24" fillId="0" borderId="0" xfId="2" applyFont="1"/>
    <xf numFmtId="49" fontId="3" fillId="0" borderId="1" xfId="0" applyNumberFormat="1" applyFont="1" applyBorder="1"/>
    <xf numFmtId="49" fontId="3" fillId="0" borderId="1" xfId="0" applyNumberFormat="1" applyFont="1" applyBorder="1" applyAlignment="1">
      <alignment horizontal="right"/>
    </xf>
    <xf numFmtId="1" fontId="21" fillId="2" borderId="0" xfId="0" applyNumberFormat="1" applyFont="1" applyFill="1"/>
    <xf numFmtId="3" fontId="22" fillId="2" borderId="0" xfId="7" applyNumberFormat="1" applyFont="1" applyFill="1"/>
    <xf numFmtId="3" fontId="18" fillId="2" borderId="0" xfId="7" applyNumberFormat="1" applyFont="1" applyFill="1"/>
    <xf numFmtId="1" fontId="25" fillId="4" borderId="0" xfId="0" applyNumberFormat="1" applyFont="1" applyFill="1"/>
    <xf numFmtId="3" fontId="26" fillId="4" borderId="0" xfId="7" applyNumberFormat="1" applyFont="1" applyFill="1"/>
    <xf numFmtId="3" fontId="19" fillId="0" borderId="0" xfId="0" applyNumberFormat="1" applyFont="1"/>
    <xf numFmtId="49" fontId="18" fillId="0" borderId="9" xfId="0" applyNumberFormat="1" applyFont="1" applyBorder="1"/>
    <xf numFmtId="49" fontId="18" fillId="0" borderId="9" xfId="0" applyNumberFormat="1" applyFont="1" applyBorder="1" applyAlignment="1">
      <alignment horizontal="right"/>
    </xf>
    <xf numFmtId="49" fontId="27" fillId="0" borderId="0" xfId="0" applyNumberFormat="1" applyFont="1" applyAlignment="1">
      <alignment horizontal="right"/>
    </xf>
    <xf numFmtId="1" fontId="22" fillId="2" borderId="0" xfId="0" applyNumberFormat="1" applyFont="1" applyFill="1"/>
    <xf numFmtId="1" fontId="22" fillId="2" borderId="0" xfId="0" applyNumberFormat="1" applyFont="1" applyFill="1" applyAlignment="1">
      <alignment horizontal="left"/>
    </xf>
    <xf numFmtId="3" fontId="22" fillId="2" borderId="0" xfId="0" applyNumberFormat="1" applyFont="1" applyFill="1"/>
    <xf numFmtId="1" fontId="0" fillId="0" borderId="0" xfId="0" applyNumberFormat="1"/>
    <xf numFmtId="3" fontId="29" fillId="0" borderId="0" xfId="0" applyNumberFormat="1" applyFont="1"/>
    <xf numFmtId="1" fontId="0" fillId="0" borderId="0" xfId="0" applyNumberFormat="1" applyAlignment="1">
      <alignment horizontal="center"/>
    </xf>
    <xf numFmtId="1" fontId="0" fillId="0" borderId="0" xfId="0" quotePrefix="1" applyNumberFormat="1" applyAlignment="1">
      <alignment horizontal="center"/>
    </xf>
    <xf numFmtId="3" fontId="0" fillId="0" borderId="0" xfId="0" applyNumberFormat="1"/>
    <xf numFmtId="3" fontId="20" fillId="0" borderId="0" xfId="7" applyNumberFormat="1" applyFont="1"/>
    <xf numFmtId="1" fontId="20" fillId="0" borderId="0" xfId="0" applyNumberFormat="1" applyFont="1" applyAlignment="1">
      <alignment horizontal="left"/>
    </xf>
    <xf numFmtId="1" fontId="0" fillId="0" borderId="0" xfId="0" applyNumberFormat="1" applyAlignment="1" applyProtection="1">
      <alignment horizontal="left"/>
      <protection locked="0"/>
    </xf>
    <xf numFmtId="1" fontId="28" fillId="0" borderId="0" xfId="0" applyNumberFormat="1" applyFont="1" applyAlignment="1">
      <alignment horizontal="center"/>
    </xf>
    <xf numFmtId="1" fontId="29" fillId="0" borderId="0" xfId="0" applyNumberFormat="1" applyFont="1" applyAlignment="1">
      <alignment horizontal="right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20" fillId="0" borderId="0" xfId="0" applyNumberFormat="1" applyFont="1" applyAlignment="1">
      <alignment horizontal="center"/>
    </xf>
    <xf numFmtId="49" fontId="20" fillId="0" borderId="9" xfId="0" applyNumberFormat="1" applyFont="1" applyBorder="1" applyAlignment="1">
      <alignment horizontal="center"/>
    </xf>
    <xf numFmtId="3" fontId="2" fillId="0" borderId="0" xfId="7" applyNumberFormat="1"/>
    <xf numFmtId="0" fontId="7" fillId="5" borderId="0" xfId="2" applyFont="1" applyFill="1"/>
    <xf numFmtId="0" fontId="8" fillId="5" borderId="0" xfId="2" applyFont="1" applyFill="1"/>
    <xf numFmtId="0" fontId="10" fillId="5" borderId="0" xfId="2" applyFont="1" applyFill="1" applyAlignment="1">
      <alignment horizontal="center"/>
    </xf>
    <xf numFmtId="165" fontId="11" fillId="5" borderId="0" xfId="2" applyNumberFormat="1" applyFont="1" applyFill="1" applyAlignment="1">
      <alignment horizontal="center"/>
    </xf>
    <xf numFmtId="0" fontId="11" fillId="5" borderId="0" xfId="2" applyFont="1" applyFill="1" applyAlignment="1">
      <alignment horizontal="center"/>
    </xf>
    <xf numFmtId="164" fontId="8" fillId="5" borderId="0" xfId="4" applyNumberFormat="1" applyFont="1" applyFill="1"/>
    <xf numFmtId="3" fontId="14" fillId="5" borderId="0" xfId="2" applyNumberFormat="1" applyFont="1" applyFill="1" applyAlignment="1">
      <alignment horizontal="right"/>
    </xf>
    <xf numFmtId="164" fontId="15" fillId="5" borderId="0" xfId="5" applyNumberFormat="1" applyFont="1" applyFill="1"/>
    <xf numFmtId="164" fontId="8" fillId="5" borderId="0" xfId="2" applyNumberFormat="1" applyFont="1" applyFill="1"/>
    <xf numFmtId="3" fontId="15" fillId="5" borderId="0" xfId="2" applyNumberFormat="1" applyFont="1" applyFill="1"/>
    <xf numFmtId="0" fontId="30" fillId="5" borderId="0" xfId="0" applyFont="1" applyFill="1" applyAlignment="1">
      <alignment horizontal="center" vertical="center"/>
    </xf>
    <xf numFmtId="0" fontId="12" fillId="5" borderId="0" xfId="2" applyFont="1" applyFill="1"/>
    <xf numFmtId="37" fontId="15" fillId="5" borderId="0" xfId="2" applyNumberFormat="1" applyFont="1" applyFill="1"/>
    <xf numFmtId="0" fontId="13" fillId="5" borderId="0" xfId="2" applyFont="1" applyFill="1"/>
    <xf numFmtId="3" fontId="13" fillId="5" borderId="0" xfId="2" applyNumberFormat="1" applyFont="1" applyFill="1"/>
    <xf numFmtId="37" fontId="13" fillId="5" borderId="0" xfId="2" applyNumberFormat="1" applyFont="1" applyFill="1"/>
    <xf numFmtId="164" fontId="13" fillId="5" borderId="0" xfId="5" applyNumberFormat="1" applyFont="1" applyFill="1"/>
    <xf numFmtId="0" fontId="8" fillId="5" borderId="0" xfId="2" applyFont="1" applyFill="1" applyAlignment="1">
      <alignment horizontal="left" indent="2"/>
    </xf>
    <xf numFmtId="49" fontId="9" fillId="6" borderId="0" xfId="2" applyNumberFormat="1" applyFont="1" applyFill="1" applyAlignment="1">
      <alignment horizontal="center"/>
    </xf>
    <xf numFmtId="0" fontId="9" fillId="6" borderId="0" xfId="2" applyFont="1" applyFill="1" applyAlignment="1">
      <alignment horizontal="right" indent="1"/>
    </xf>
    <xf numFmtId="3" fontId="15" fillId="5" borderId="0" xfId="2" applyNumberFormat="1" applyFont="1" applyFill="1" applyAlignment="1">
      <alignment horizontal="right"/>
    </xf>
    <xf numFmtId="0" fontId="31" fillId="6" borderId="0" xfId="2" applyFont="1" applyFill="1"/>
    <xf numFmtId="3" fontId="31" fillId="6" borderId="0" xfId="2" applyNumberFormat="1" applyFont="1" applyFill="1" applyAlignment="1">
      <alignment horizontal="right"/>
    </xf>
    <xf numFmtId="164" fontId="31" fillId="6" borderId="0" xfId="5" applyNumberFormat="1" applyFont="1" applyFill="1"/>
    <xf numFmtId="0" fontId="14" fillId="0" borderId="10" xfId="2" applyFont="1" applyBorder="1" applyAlignment="1">
      <alignment horizontal="left" indent="1"/>
    </xf>
    <xf numFmtId="37" fontId="14" fillId="0" borderId="0" xfId="2" applyNumberFormat="1" applyFont="1" applyAlignment="1">
      <alignment horizontal="right"/>
    </xf>
    <xf numFmtId="164" fontId="14" fillId="0" borderId="0" xfId="5" applyNumberFormat="1" applyFont="1"/>
    <xf numFmtId="164" fontId="14" fillId="0" borderId="11" xfId="5" applyNumberFormat="1" applyFont="1" applyBorder="1"/>
    <xf numFmtId="3" fontId="14" fillId="0" borderId="0" xfId="2" applyNumberFormat="1" applyFont="1"/>
    <xf numFmtId="37" fontId="14" fillId="0" borderId="0" xfId="2" applyNumberFormat="1" applyFont="1"/>
    <xf numFmtId="3" fontId="12" fillId="5" borderId="0" xfId="2" applyNumberFormat="1" applyFont="1" applyFill="1" applyAlignment="1">
      <alignment horizontal="right"/>
    </xf>
    <xf numFmtId="164" fontId="12" fillId="5" borderId="0" xfId="5" applyNumberFormat="1" applyFont="1" applyFill="1"/>
    <xf numFmtId="0" fontId="13" fillId="5" borderId="12" xfId="2" applyFont="1" applyFill="1" applyBorder="1"/>
    <xf numFmtId="3" fontId="15" fillId="5" borderId="12" xfId="2" applyNumberFormat="1" applyFont="1" applyFill="1" applyBorder="1"/>
    <xf numFmtId="37" fontId="15" fillId="5" borderId="12" xfId="2" applyNumberFormat="1" applyFont="1" applyFill="1" applyBorder="1"/>
    <xf numFmtId="164" fontId="15" fillId="5" borderId="12" xfId="5" applyNumberFormat="1" applyFont="1" applyFill="1" applyBorder="1"/>
    <xf numFmtId="0" fontId="12" fillId="5" borderId="12" xfId="2" applyFont="1" applyFill="1" applyBorder="1"/>
    <xf numFmtId="3" fontId="12" fillId="5" borderId="12" xfId="2" applyNumberFormat="1" applyFont="1" applyFill="1" applyBorder="1" applyAlignment="1">
      <alignment horizontal="right"/>
    </xf>
    <xf numFmtId="3" fontId="14" fillId="5" borderId="12" xfId="2" applyNumberFormat="1" applyFont="1" applyFill="1" applyBorder="1"/>
    <xf numFmtId="3" fontId="14" fillId="5" borderId="12" xfId="2" applyNumberFormat="1" applyFont="1" applyFill="1" applyBorder="1" applyAlignment="1">
      <alignment horizontal="right"/>
    </xf>
    <xf numFmtId="37" fontId="14" fillId="5" borderId="12" xfId="2" applyNumberFormat="1" applyFont="1" applyFill="1" applyBorder="1"/>
    <xf numFmtId="164" fontId="14" fillId="5" borderId="12" xfId="5" applyNumberFormat="1" applyFont="1" applyFill="1" applyBorder="1"/>
    <xf numFmtId="164" fontId="14" fillId="5" borderId="13" xfId="5" applyNumberFormat="1" applyFont="1" applyFill="1" applyBorder="1"/>
    <xf numFmtId="0" fontId="8" fillId="5" borderId="14" xfId="2" applyFont="1" applyFill="1" applyBorder="1"/>
    <xf numFmtId="0" fontId="8" fillId="5" borderId="15" xfId="2" applyFont="1" applyFill="1" applyBorder="1"/>
    <xf numFmtId="0" fontId="8" fillId="5" borderId="16" xfId="2" applyFont="1" applyFill="1" applyBorder="1"/>
    <xf numFmtId="0" fontId="8" fillId="5" borderId="17" xfId="2" applyFont="1" applyFill="1" applyBorder="1"/>
    <xf numFmtId="0" fontId="8" fillId="5" borderId="18" xfId="2" applyFont="1" applyFill="1" applyBorder="1"/>
    <xf numFmtId="165" fontId="6" fillId="5" borderId="0" xfId="2" applyNumberFormat="1" applyFont="1" applyFill="1" applyAlignment="1">
      <alignment horizontal="center"/>
    </xf>
    <xf numFmtId="0" fontId="8" fillId="0" borderId="15" xfId="2" applyFont="1" applyBorder="1"/>
    <xf numFmtId="0" fontId="13" fillId="0" borderId="12" xfId="2" applyFont="1" applyBorder="1"/>
    <xf numFmtId="3" fontId="15" fillId="0" borderId="12" xfId="2" applyNumberFormat="1" applyFont="1" applyBorder="1"/>
    <xf numFmtId="37" fontId="15" fillId="0" borderId="12" xfId="2" applyNumberFormat="1" applyFont="1" applyBorder="1"/>
    <xf numFmtId="164" fontId="15" fillId="0" borderId="12" xfId="5" applyNumberFormat="1" applyFont="1" applyFill="1" applyBorder="1"/>
    <xf numFmtId="0" fontId="8" fillId="0" borderId="14" xfId="2" applyFont="1" applyBorder="1"/>
    <xf numFmtId="0" fontId="22" fillId="0" borderId="0" xfId="0" applyFont="1" applyAlignment="1">
      <alignment horizontal="right"/>
    </xf>
    <xf numFmtId="1" fontId="22" fillId="0" borderId="0" xfId="8" applyNumberFormat="1" applyFont="1" applyAlignment="1">
      <alignment horizontal="right"/>
    </xf>
    <xf numFmtId="1" fontId="22" fillId="0" borderId="1" xfId="0" applyNumberFormat="1" applyFont="1" applyBorder="1" applyAlignment="1">
      <alignment horizontal="right"/>
    </xf>
    <xf numFmtId="165" fontId="18" fillId="0" borderId="1" xfId="0" applyNumberFormat="1" applyFont="1" applyBorder="1" applyAlignment="1">
      <alignment horizontal="right"/>
    </xf>
    <xf numFmtId="3" fontId="18" fillId="0" borderId="0" xfId="0" applyNumberFormat="1" applyFont="1" applyAlignment="1">
      <alignment horizontal="right"/>
    </xf>
    <xf numFmtId="3" fontId="22" fillId="0" borderId="0" xfId="7" applyNumberFormat="1" applyFont="1" applyFill="1" applyBorder="1" applyAlignment="1"/>
    <xf numFmtId="1" fontId="18" fillId="0" borderId="0" xfId="0" applyNumberFormat="1" applyFont="1" applyProtection="1">
      <protection locked="0"/>
    </xf>
    <xf numFmtId="0" fontId="22" fillId="0" borderId="0" xfId="0" applyFont="1" applyAlignment="1">
      <alignment wrapText="1" readingOrder="1"/>
    </xf>
    <xf numFmtId="1" fontId="32" fillId="0" borderId="0" xfId="0" applyNumberFormat="1" applyFont="1"/>
    <xf numFmtId="1" fontId="32" fillId="0" borderId="0" xfId="1" applyNumberFormat="1" applyFont="1" applyAlignment="1"/>
    <xf numFmtId="1" fontId="32" fillId="0" borderId="0" xfId="0" applyNumberFormat="1" applyFont="1" applyAlignment="1">
      <alignment horizontal="left"/>
    </xf>
    <xf numFmtId="49" fontId="9" fillId="7" borderId="0" xfId="2" applyNumberFormat="1" applyFont="1" applyFill="1" applyAlignment="1">
      <alignment horizontal="center"/>
    </xf>
    <xf numFmtId="0" fontId="9" fillId="7" borderId="0" xfId="2" applyFont="1" applyFill="1" applyAlignment="1">
      <alignment horizontal="right" indent="1"/>
    </xf>
    <xf numFmtId="0" fontId="31" fillId="7" borderId="0" xfId="2" applyFont="1" applyFill="1"/>
    <xf numFmtId="3" fontId="31" fillId="7" borderId="0" xfId="2" applyNumberFormat="1" applyFont="1" applyFill="1" applyAlignment="1">
      <alignment horizontal="right"/>
    </xf>
    <xf numFmtId="164" fontId="31" fillId="7" borderId="0" xfId="5" applyNumberFormat="1" applyFont="1" applyFill="1"/>
    <xf numFmtId="0" fontId="18" fillId="0" borderId="0" xfId="0" applyFont="1" applyAlignment="1">
      <alignment horizontal="center"/>
    </xf>
    <xf numFmtId="1" fontId="34" fillId="0" borderId="0" xfId="0" applyNumberFormat="1" applyFont="1"/>
    <xf numFmtId="0" fontId="34" fillId="0" borderId="0" xfId="0" applyFont="1"/>
    <xf numFmtId="3" fontId="35" fillId="0" borderId="0" xfId="0" applyNumberFormat="1" applyFont="1"/>
    <xf numFmtId="1" fontId="35" fillId="0" borderId="0" xfId="0" applyNumberFormat="1" applyFont="1" applyAlignment="1">
      <alignment horizontal="right"/>
    </xf>
    <xf numFmtId="49" fontId="34" fillId="0" borderId="0" xfId="0" applyNumberFormat="1" applyFont="1"/>
    <xf numFmtId="49" fontId="34" fillId="0" borderId="0" xfId="0" applyNumberFormat="1" applyFont="1" applyAlignment="1">
      <alignment horizontal="right"/>
    </xf>
    <xf numFmtId="0" fontId="34" fillId="0" borderId="0" xfId="0" applyFont="1" applyAlignment="1">
      <alignment horizontal="right"/>
    </xf>
    <xf numFmtId="49" fontId="34" fillId="0" borderId="9" xfId="0" applyNumberFormat="1" applyFont="1" applyBorder="1"/>
    <xf numFmtId="49" fontId="34" fillId="0" borderId="9" xfId="0" applyNumberFormat="1" applyFont="1" applyBorder="1" applyAlignment="1">
      <alignment horizontal="right"/>
    </xf>
    <xf numFmtId="1" fontId="36" fillId="0" borderId="0" xfId="0" applyNumberFormat="1" applyFont="1"/>
    <xf numFmtId="3" fontId="34" fillId="0" borderId="0" xfId="0" applyNumberFormat="1" applyFont="1" applyAlignment="1">
      <alignment horizontal="right"/>
    </xf>
    <xf numFmtId="3" fontId="37" fillId="0" borderId="0" xfId="7" applyNumberFormat="1" applyFont="1" applyFill="1" applyBorder="1" applyAlignment="1"/>
    <xf numFmtId="3" fontId="34" fillId="0" borderId="0" xfId="7" applyNumberFormat="1" applyFont="1" applyFill="1" applyBorder="1"/>
    <xf numFmtId="1" fontId="37" fillId="0" borderId="0" xfId="0" applyNumberFormat="1" applyFont="1" applyAlignment="1">
      <alignment horizontal="left"/>
    </xf>
    <xf numFmtId="3" fontId="37" fillId="0" borderId="0" xfId="0" applyNumberFormat="1" applyFont="1"/>
    <xf numFmtId="3" fontId="37" fillId="0" borderId="0" xfId="7" applyNumberFormat="1" applyFont="1" applyFill="1" applyBorder="1"/>
    <xf numFmtId="1" fontId="34" fillId="0" borderId="0" xfId="0" applyNumberFormat="1" applyFont="1" applyAlignment="1" applyProtection="1">
      <alignment horizontal="left"/>
      <protection locked="0"/>
    </xf>
    <xf numFmtId="49" fontId="9" fillId="8" borderId="0" xfId="2" applyNumberFormat="1" applyFont="1" applyFill="1" applyAlignment="1">
      <alignment horizontal="center"/>
    </xf>
    <xf numFmtId="0" fontId="9" fillId="8" borderId="0" xfId="2" applyFont="1" applyFill="1" applyAlignment="1">
      <alignment horizontal="right" indent="1"/>
    </xf>
    <xf numFmtId="0" fontId="31" fillId="8" borderId="0" xfId="2" applyFont="1" applyFill="1"/>
    <xf numFmtId="3" fontId="31" fillId="8" borderId="0" xfId="2" applyNumberFormat="1" applyFont="1" applyFill="1" applyAlignment="1">
      <alignment horizontal="right"/>
    </xf>
    <xf numFmtId="164" fontId="31" fillId="8" borderId="0" xfId="5" applyNumberFormat="1" applyFont="1" applyFill="1"/>
    <xf numFmtId="0" fontId="38" fillId="5" borderId="0" xfId="2" applyFont="1" applyFill="1" applyAlignment="1">
      <alignment horizontal="left" indent="2"/>
    </xf>
    <xf numFmtId="0" fontId="22" fillId="0" borderId="0" xfId="0" applyFont="1"/>
    <xf numFmtId="0" fontId="21" fillId="0" borderId="0" xfId="0" applyFont="1"/>
    <xf numFmtId="0" fontId="2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0" fillId="0" borderId="0" xfId="0" applyFont="1"/>
    <xf numFmtId="0" fontId="20" fillId="0" borderId="0" xfId="8" applyFont="1" applyAlignment="1">
      <alignment horizontal="center"/>
    </xf>
    <xf numFmtId="0" fontId="0" fillId="0" borderId="0" xfId="0" applyAlignment="1">
      <alignment horizontal="right"/>
    </xf>
    <xf numFmtId="0" fontId="20" fillId="0" borderId="0" xfId="0" quotePrefix="1" applyFont="1" applyAlignment="1">
      <alignment horizontal="right"/>
    </xf>
    <xf numFmtId="0" fontId="20" fillId="0" borderId="1" xfId="0" applyFont="1" applyBorder="1"/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" fontId="28" fillId="0" borderId="0" xfId="0" applyNumberFormat="1" applyFont="1"/>
    <xf numFmtId="0" fontId="40" fillId="0" borderId="0" xfId="8" applyFont="1"/>
    <xf numFmtId="3" fontId="20" fillId="0" borderId="0" xfId="0" applyNumberFormat="1" applyFont="1"/>
    <xf numFmtId="3" fontId="20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0" fontId="20" fillId="0" borderId="0" xfId="8" applyFont="1"/>
    <xf numFmtId="3" fontId="41" fillId="0" borderId="0" xfId="0" applyNumberFormat="1" applyFont="1"/>
    <xf numFmtId="3" fontId="20" fillId="0" borderId="0" xfId="0" applyNumberFormat="1" applyFont="1" applyAlignment="1" applyProtection="1">
      <alignment horizontal="right"/>
      <protection locked="0"/>
    </xf>
    <xf numFmtId="3" fontId="20" fillId="0" borderId="0" xfId="7" applyNumberFormat="1" applyFont="1" applyBorder="1" applyAlignment="1"/>
    <xf numFmtId="0" fontId="42" fillId="0" borderId="0" xfId="0" applyFont="1"/>
    <xf numFmtId="0" fontId="44" fillId="0" borderId="0" xfId="0" applyFont="1"/>
    <xf numFmtId="1" fontId="43" fillId="0" borderId="0" xfId="0" applyNumberFormat="1" applyFont="1"/>
    <xf numFmtId="3" fontId="45" fillId="0" borderId="0" xfId="0" applyNumberFormat="1" applyFont="1"/>
    <xf numFmtId="3" fontId="8" fillId="0" borderId="0" xfId="2" applyNumberFormat="1" applyFont="1"/>
    <xf numFmtId="49" fontId="9" fillId="9" borderId="0" xfId="2" applyNumberFormat="1" applyFont="1" applyFill="1" applyAlignment="1">
      <alignment horizontal="center"/>
    </xf>
    <xf numFmtId="0" fontId="9" fillId="9" borderId="0" xfId="2" applyFont="1" applyFill="1" applyAlignment="1">
      <alignment horizontal="right" indent="1"/>
    </xf>
    <xf numFmtId="0" fontId="8" fillId="10" borderId="15" xfId="2" applyFont="1" applyFill="1" applyBorder="1"/>
    <xf numFmtId="0" fontId="8" fillId="10" borderId="0" xfId="2" applyFont="1" applyFill="1"/>
    <xf numFmtId="0" fontId="10" fillId="10" borderId="0" xfId="2" applyFont="1" applyFill="1" applyAlignment="1">
      <alignment horizontal="center"/>
    </xf>
    <xf numFmtId="165" fontId="11" fillId="10" borderId="0" xfId="2" applyNumberFormat="1" applyFont="1" applyFill="1" applyAlignment="1">
      <alignment horizontal="center"/>
    </xf>
    <xf numFmtId="0" fontId="11" fillId="10" borderId="0" xfId="2" applyFont="1" applyFill="1" applyAlignment="1">
      <alignment horizontal="center"/>
    </xf>
    <xf numFmtId="0" fontId="12" fillId="10" borderId="0" xfId="2" applyFont="1" applyFill="1"/>
    <xf numFmtId="3" fontId="12" fillId="10" borderId="0" xfId="2" applyNumberFormat="1" applyFont="1" applyFill="1" applyAlignment="1">
      <alignment horizontal="right"/>
    </xf>
    <xf numFmtId="164" fontId="12" fillId="10" borderId="0" xfId="5" applyNumberFormat="1" applyFont="1" applyFill="1"/>
    <xf numFmtId="0" fontId="8" fillId="10" borderId="17" xfId="2" applyFont="1" applyFill="1" applyBorder="1"/>
    <xf numFmtId="3" fontId="14" fillId="10" borderId="0" xfId="2" applyNumberFormat="1" applyFont="1" applyFill="1" applyAlignment="1">
      <alignment horizontal="right"/>
    </xf>
    <xf numFmtId="37" fontId="15" fillId="10" borderId="0" xfId="2" applyNumberFormat="1" applyFont="1" applyFill="1"/>
    <xf numFmtId="164" fontId="15" fillId="10" borderId="0" xfId="5" applyNumberFormat="1" applyFont="1" applyFill="1"/>
    <xf numFmtId="0" fontId="13" fillId="10" borderId="12" xfId="2" applyFont="1" applyFill="1" applyBorder="1"/>
    <xf numFmtId="3" fontId="15" fillId="10" borderId="12" xfId="2" applyNumberFormat="1" applyFont="1" applyFill="1" applyBorder="1"/>
    <xf numFmtId="37" fontId="15" fillId="10" borderId="12" xfId="2" applyNumberFormat="1" applyFont="1" applyFill="1" applyBorder="1"/>
    <xf numFmtId="164" fontId="15" fillId="10" borderId="12" xfId="5" applyNumberFormat="1" applyFont="1" applyFill="1" applyBorder="1"/>
    <xf numFmtId="0" fontId="12" fillId="10" borderId="12" xfId="2" applyFont="1" applyFill="1" applyBorder="1"/>
    <xf numFmtId="3" fontId="12" fillId="10" borderId="12" xfId="2" applyNumberFormat="1" applyFont="1" applyFill="1" applyBorder="1" applyAlignment="1">
      <alignment horizontal="right"/>
    </xf>
    <xf numFmtId="3" fontId="14" fillId="10" borderId="12" xfId="2" applyNumberFormat="1" applyFont="1" applyFill="1" applyBorder="1"/>
    <xf numFmtId="3" fontId="14" fillId="10" borderId="12" xfId="2" applyNumberFormat="1" applyFont="1" applyFill="1" applyBorder="1" applyAlignment="1">
      <alignment horizontal="right"/>
    </xf>
    <xf numFmtId="37" fontId="14" fillId="10" borderId="12" xfId="2" applyNumberFormat="1" applyFont="1" applyFill="1" applyBorder="1"/>
    <xf numFmtId="164" fontId="14" fillId="10" borderId="12" xfId="5" applyNumberFormat="1" applyFont="1" applyFill="1" applyBorder="1"/>
    <xf numFmtId="164" fontId="14" fillId="10" borderId="13" xfId="5" applyNumberFormat="1" applyFont="1" applyFill="1" applyBorder="1"/>
    <xf numFmtId="0" fontId="13" fillId="10" borderId="0" xfId="2" applyFont="1" applyFill="1"/>
    <xf numFmtId="3" fontId="15" fillId="10" borderId="0" xfId="2" applyNumberFormat="1" applyFont="1" applyFill="1"/>
    <xf numFmtId="3" fontId="15" fillId="10" borderId="0" xfId="2" applyNumberFormat="1" applyFont="1" applyFill="1" applyAlignment="1">
      <alignment horizontal="right"/>
    </xf>
    <xf numFmtId="3" fontId="13" fillId="10" borderId="0" xfId="2" applyNumberFormat="1" applyFont="1" applyFill="1"/>
    <xf numFmtId="37" fontId="13" fillId="10" borderId="0" xfId="2" applyNumberFormat="1" applyFont="1" applyFill="1"/>
    <xf numFmtId="164" fontId="13" fillId="10" borderId="0" xfId="5" applyNumberFormat="1" applyFont="1" applyFill="1"/>
    <xf numFmtId="0" fontId="8" fillId="10" borderId="0" xfId="2" applyFont="1" applyFill="1" applyAlignment="1">
      <alignment horizontal="left" indent="2"/>
    </xf>
    <xf numFmtId="0" fontId="31" fillId="9" borderId="0" xfId="2" applyFont="1" applyFill="1"/>
    <xf numFmtId="3" fontId="31" fillId="9" borderId="0" xfId="2" applyNumberFormat="1" applyFont="1" applyFill="1" applyAlignment="1">
      <alignment horizontal="right"/>
    </xf>
    <xf numFmtId="164" fontId="31" fillId="9" borderId="0" xfId="5" applyNumberFormat="1" applyFont="1" applyFill="1"/>
    <xf numFmtId="0" fontId="8" fillId="10" borderId="14" xfId="2" applyFont="1" applyFill="1" applyBorder="1"/>
    <xf numFmtId="0" fontId="8" fillId="10" borderId="16" xfId="2" applyFont="1" applyFill="1" applyBorder="1"/>
    <xf numFmtId="3" fontId="12" fillId="0" borderId="0" xfId="2" applyNumberFormat="1" applyFont="1" applyAlignment="1">
      <alignment horizontal="right"/>
    </xf>
    <xf numFmtId="164" fontId="12" fillId="0" borderId="0" xfId="5" applyNumberFormat="1" applyFont="1" applyFill="1" applyBorder="1"/>
    <xf numFmtId="0" fontId="14" fillId="0" borderId="0" xfId="2" applyFont="1" applyAlignment="1">
      <alignment horizontal="left" indent="1"/>
    </xf>
    <xf numFmtId="164" fontId="14" fillId="0" borderId="0" xfId="5" applyNumberFormat="1" applyFont="1" applyFill="1" applyBorder="1"/>
    <xf numFmtId="164" fontId="15" fillId="0" borderId="0" xfId="5" applyNumberFormat="1" applyFont="1" applyFill="1" applyBorder="1"/>
    <xf numFmtId="3" fontId="15" fillId="0" borderId="0" xfId="2" applyNumberFormat="1" applyFont="1" applyAlignment="1">
      <alignment horizontal="right"/>
    </xf>
    <xf numFmtId="164" fontId="31" fillId="0" borderId="0" xfId="5" applyNumberFormat="1" applyFont="1" applyFill="1" applyBorder="1"/>
    <xf numFmtId="164" fontId="8" fillId="5" borderId="0" xfId="4" applyNumberFormat="1" applyFont="1" applyFill="1" applyBorder="1"/>
    <xf numFmtId="0" fontId="9" fillId="11" borderId="0" xfId="2" applyFont="1" applyFill="1" applyAlignment="1">
      <alignment horizontal="center"/>
    </xf>
    <xf numFmtId="49" fontId="9" fillId="11" borderId="0" xfId="2" applyNumberFormat="1" applyFont="1" applyFill="1" applyAlignment="1">
      <alignment horizontal="center"/>
    </xf>
    <xf numFmtId="0" fontId="31" fillId="11" borderId="0" xfId="2" applyFont="1" applyFill="1"/>
    <xf numFmtId="3" fontId="31" fillId="11" borderId="0" xfId="2" applyNumberFormat="1" applyFont="1" applyFill="1" applyAlignment="1">
      <alignment horizontal="right"/>
    </xf>
    <xf numFmtId="164" fontId="31" fillId="11" borderId="0" xfId="5" applyNumberFormat="1" applyFont="1" applyFill="1" applyBorder="1"/>
    <xf numFmtId="0" fontId="46" fillId="0" borderId="0" xfId="2" applyFont="1"/>
    <xf numFmtId="3" fontId="31" fillId="0" borderId="0" xfId="2" applyNumberFormat="1" applyFont="1"/>
    <xf numFmtId="37" fontId="31" fillId="0" borderId="0" xfId="2" applyNumberFormat="1" applyFont="1"/>
    <xf numFmtId="0" fontId="47" fillId="0" borderId="0" xfId="2" applyFont="1"/>
    <xf numFmtId="0" fontId="47" fillId="0" borderId="0" xfId="2" applyFont="1" applyAlignment="1">
      <alignment horizontal="left" indent="2"/>
    </xf>
    <xf numFmtId="0" fontId="48" fillId="0" borderId="0" xfId="2" applyFont="1" applyAlignment="1">
      <alignment horizontal="center"/>
    </xf>
    <xf numFmtId="49" fontId="48" fillId="0" borderId="0" xfId="2" applyNumberFormat="1" applyFont="1" applyAlignment="1">
      <alignment horizontal="center"/>
    </xf>
    <xf numFmtId="165" fontId="6" fillId="0" borderId="0" xfId="2" applyNumberFormat="1" applyFont="1" applyAlignment="1">
      <alignment horizontal="center"/>
    </xf>
    <xf numFmtId="0" fontId="48" fillId="0" borderId="0" xfId="2" applyFont="1" applyAlignment="1">
      <alignment horizontal="right"/>
    </xf>
    <xf numFmtId="0" fontId="9" fillId="11" borderId="0" xfId="2" applyFont="1" applyFill="1" applyAlignment="1">
      <alignment horizontal="right"/>
    </xf>
    <xf numFmtId="0" fontId="9" fillId="9" borderId="0" xfId="2" applyFont="1" applyFill="1" applyAlignment="1">
      <alignment horizontal="center"/>
    </xf>
    <xf numFmtId="0" fontId="9" fillId="8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20" fillId="0" borderId="0" xfId="0" applyFont="1" applyAlignment="1">
      <alignment horizontal="center"/>
    </xf>
    <xf numFmtId="1" fontId="33" fillId="0" borderId="0" xfId="0" applyNumberFormat="1" applyFont="1" applyAlignment="1">
      <alignment horizontal="center"/>
    </xf>
    <xf numFmtId="0" fontId="9" fillId="7" borderId="0" xfId="2" applyFont="1" applyFill="1" applyAlignment="1">
      <alignment horizontal="center"/>
    </xf>
    <xf numFmtId="1" fontId="21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0" fontId="9" fillId="6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165" fontId="6" fillId="0" borderId="0" xfId="2" applyNumberFormat="1" applyFont="1" applyAlignment="1">
      <alignment horizontal="center"/>
    </xf>
    <xf numFmtId="0" fontId="48" fillId="0" borderId="0" xfId="2" applyFont="1" applyAlignment="1">
      <alignment horizontal="center" vertical="center" wrapText="1"/>
    </xf>
    <xf numFmtId="0" fontId="48" fillId="0" borderId="0" xfId="2" applyFont="1" applyAlignment="1">
      <alignment horizontal="center" vertical="center"/>
    </xf>
    <xf numFmtId="0" fontId="48" fillId="0" borderId="0" xfId="2" applyFont="1" applyAlignment="1">
      <alignment horizontal="right"/>
    </xf>
    <xf numFmtId="0" fontId="9" fillId="11" borderId="0" xfId="2" applyFont="1" applyFill="1" applyAlignment="1">
      <alignment horizontal="center" vertical="center" wrapText="1"/>
    </xf>
    <xf numFmtId="0" fontId="9" fillId="11" borderId="0" xfId="2" applyFont="1" applyFill="1" applyAlignment="1">
      <alignment horizontal="center" vertical="center"/>
    </xf>
    <xf numFmtId="0" fontId="9" fillId="11" borderId="0" xfId="2" applyFont="1" applyFill="1" applyAlignment="1">
      <alignment horizontal="right"/>
    </xf>
    <xf numFmtId="0" fontId="9" fillId="9" borderId="0" xfId="2" applyFont="1" applyFill="1" applyAlignment="1">
      <alignment horizontal="center" vertical="center" wrapText="1"/>
    </xf>
    <xf numFmtId="0" fontId="9" fillId="9" borderId="0" xfId="2" applyFont="1" applyFill="1" applyAlignment="1">
      <alignment horizontal="center" vertical="center"/>
    </xf>
    <xf numFmtId="0" fontId="9" fillId="9" borderId="0" xfId="2" applyFont="1" applyFill="1" applyAlignment="1">
      <alignment horizontal="center"/>
    </xf>
    <xf numFmtId="0" fontId="9" fillId="8" borderId="0" xfId="2" applyFont="1" applyFill="1" applyAlignment="1">
      <alignment horizontal="center" vertical="center" wrapText="1"/>
    </xf>
    <xf numFmtId="0" fontId="9" fillId="8" borderId="0" xfId="2" applyFont="1" applyFill="1" applyAlignment="1">
      <alignment horizontal="center" vertical="center"/>
    </xf>
    <xf numFmtId="0" fontId="9" fillId="8" borderId="0" xfId="2" applyFont="1" applyFill="1" applyAlignment="1">
      <alignment horizontal="center"/>
    </xf>
    <xf numFmtId="0" fontId="9" fillId="3" borderId="0" xfId="2" applyFont="1" applyFill="1" applyAlignment="1">
      <alignment horizontal="center" vertical="center" wrapText="1"/>
    </xf>
    <xf numFmtId="0" fontId="9" fillId="3" borderId="0" xfId="2" applyFont="1" applyFill="1" applyAlignment="1">
      <alignment horizontal="center" vertical="center"/>
    </xf>
    <xf numFmtId="0" fontId="9" fillId="3" borderId="0" xfId="2" applyFont="1" applyFill="1" applyAlignment="1">
      <alignment horizontal="center"/>
    </xf>
    <xf numFmtId="0" fontId="3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1" xfId="8" applyFont="1" applyBorder="1" applyAlignment="1">
      <alignment horizontal="center"/>
    </xf>
    <xf numFmtId="0" fontId="20" fillId="0" borderId="1" xfId="8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" fontId="33" fillId="0" borderId="0" xfId="0" applyNumberFormat="1" applyFont="1" applyAlignment="1">
      <alignment horizontal="center"/>
    </xf>
    <xf numFmtId="0" fontId="9" fillId="7" borderId="0" xfId="2" applyFont="1" applyFill="1" applyAlignment="1">
      <alignment horizontal="center" vertical="center" wrapText="1"/>
    </xf>
    <xf numFmtId="0" fontId="9" fillId="7" borderId="0" xfId="2" applyFont="1" applyFill="1" applyAlignment="1">
      <alignment horizontal="center" vertical="center"/>
    </xf>
    <xf numFmtId="0" fontId="9" fillId="7" borderId="0" xfId="2" applyFont="1" applyFill="1" applyAlignment="1">
      <alignment horizontal="center"/>
    </xf>
    <xf numFmtId="1" fontId="21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" fontId="19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1" fontId="23" fillId="0" borderId="0" xfId="0" applyNumberFormat="1" applyFont="1" applyAlignment="1" applyProtection="1">
      <alignment horizontal="left"/>
      <protection locked="0"/>
    </xf>
    <xf numFmtId="0" fontId="9" fillId="6" borderId="0" xfId="2" applyFont="1" applyFill="1" applyAlignment="1">
      <alignment horizontal="center" vertical="center" wrapText="1"/>
    </xf>
    <xf numFmtId="0" fontId="9" fillId="6" borderId="0" xfId="2" applyFont="1" applyFill="1" applyAlignment="1">
      <alignment horizontal="center" vertical="center"/>
    </xf>
    <xf numFmtId="0" fontId="9" fillId="6" borderId="0" xfId="2" applyFont="1" applyFill="1" applyAlignment="1">
      <alignment horizontal="center"/>
    </xf>
  </cellXfs>
  <cellStyles count="9">
    <cellStyle name="Comma" xfId="7" builtinId="3"/>
    <cellStyle name="Comma 2" xfId="6" xr:uid="{00000000-0005-0000-0000-000001000000}"/>
    <cellStyle name="Normal" xfId="0" builtinId="0"/>
    <cellStyle name="Normal 2" xfId="3" xr:uid="{00000000-0005-0000-0000-000003000000}"/>
    <cellStyle name="Normal 2 2" xfId="8" xr:uid="{00000000-0005-0000-0000-000004000000}"/>
    <cellStyle name="Normal 3" xfId="2" xr:uid="{00000000-0005-0000-0000-000005000000}"/>
    <cellStyle name="Percent" xfId="4" builtinId="5"/>
    <cellStyle name="Percent 2" xfId="5" xr:uid="{00000000-0005-0000-0000-000007000000}"/>
    <cellStyle name="Style 1" xfId="1" xr:uid="{00000000-0005-0000-0000-000008000000}"/>
  </cellStyles>
  <dxfs count="11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38C2F1"/>
      <color rgb="FF0A1A2B"/>
      <color rgb="FF84C6EA"/>
      <color rgb="FF065EA0"/>
      <color rgb="FF2F4B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199774</xdr:colOff>
      <xdr:row>0</xdr:row>
      <xdr:rowOff>14270</xdr:rowOff>
    </xdr:from>
    <xdr:to>
      <xdr:col>9</xdr:col>
      <xdr:colOff>14269</xdr:colOff>
      <xdr:row>2</xdr:row>
      <xdr:rowOff>7135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14C20F-C0AB-4EB6-BC50-E38A891AE4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0" t="24782" r="46749" b="12175"/>
        <a:stretch/>
      </xdr:blipFill>
      <xdr:spPr>
        <a:xfrm>
          <a:off x="199774" y="14270"/>
          <a:ext cx="9637945" cy="1040615"/>
        </a:xfrm>
        <a:prstGeom prst="rect">
          <a:avLst/>
        </a:prstGeom>
      </xdr:spPr>
    </xdr:pic>
    <xdr:clientData/>
  </xdr:twoCellAnchor>
  <xdr:twoCellAnchor>
    <xdr:from>
      <xdr:col>3</xdr:col>
      <xdr:colOff>1131442</xdr:colOff>
      <xdr:row>0</xdr:row>
      <xdr:rowOff>92824</xdr:rowOff>
    </xdr:from>
    <xdr:to>
      <xdr:col>8</xdr:col>
      <xdr:colOff>1169770</xdr:colOff>
      <xdr:row>2</xdr:row>
      <xdr:rowOff>7135</xdr:rowOff>
    </xdr:to>
    <xdr:sp macro="" textlink="">
      <xdr:nvSpPr>
        <xdr:cNvPr id="3" name="TextBox 1" descr="Inventory List" title="Title 1">
          <a:extLst>
            <a:ext uri="{FF2B5EF4-FFF2-40B4-BE49-F238E27FC236}">
              <a16:creationId xmlns:a16="http://schemas.microsoft.com/office/drawing/2014/main" id="{05101789-6BC7-429C-A264-8DDA066463E0}"/>
            </a:ext>
          </a:extLst>
        </xdr:cNvPr>
        <xdr:cNvSpPr txBox="1"/>
      </xdr:nvSpPr>
      <xdr:spPr>
        <a:xfrm>
          <a:off x="3830192" y="92824"/>
          <a:ext cx="5975578" cy="962061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FDOT District by County</a:t>
          </a:r>
          <a:r>
            <a:rPr lang="en-US" sz="18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199774</xdr:colOff>
      <xdr:row>0</xdr:row>
      <xdr:rowOff>14270</xdr:rowOff>
    </xdr:from>
    <xdr:to>
      <xdr:col>9</xdr:col>
      <xdr:colOff>14269</xdr:colOff>
      <xdr:row>2</xdr:row>
      <xdr:rowOff>7135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E32A7F-179B-42EE-81D6-2D5FC942B5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0" t="24782" r="46749" b="12175"/>
        <a:stretch/>
      </xdr:blipFill>
      <xdr:spPr>
        <a:xfrm>
          <a:off x="199774" y="14270"/>
          <a:ext cx="9617753" cy="1034550"/>
        </a:xfrm>
        <a:prstGeom prst="rect">
          <a:avLst/>
        </a:prstGeom>
      </xdr:spPr>
    </xdr:pic>
    <xdr:clientData/>
  </xdr:twoCellAnchor>
  <xdr:twoCellAnchor>
    <xdr:from>
      <xdr:col>3</xdr:col>
      <xdr:colOff>1131442</xdr:colOff>
      <xdr:row>0</xdr:row>
      <xdr:rowOff>92824</xdr:rowOff>
    </xdr:from>
    <xdr:to>
      <xdr:col>8</xdr:col>
      <xdr:colOff>1169770</xdr:colOff>
      <xdr:row>2</xdr:row>
      <xdr:rowOff>7135</xdr:rowOff>
    </xdr:to>
    <xdr:sp macro="" textlink="">
      <xdr:nvSpPr>
        <xdr:cNvPr id="3" name="TextBox 1" descr="Inventory List" title="Title 1">
          <a:extLst>
            <a:ext uri="{FF2B5EF4-FFF2-40B4-BE49-F238E27FC236}">
              <a16:creationId xmlns:a16="http://schemas.microsoft.com/office/drawing/2014/main" id="{E88282CC-9FFD-4E57-A770-FF72E303CDD1}"/>
            </a:ext>
          </a:extLst>
        </xdr:cNvPr>
        <xdr:cNvSpPr txBox="1"/>
      </xdr:nvSpPr>
      <xdr:spPr>
        <a:xfrm>
          <a:off x="3828408" y="92824"/>
          <a:ext cx="5960238" cy="955996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FDOT District by County</a:t>
          </a:r>
          <a:r>
            <a:rPr lang="en-US" sz="18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7135</xdr:colOff>
      <xdr:row>0</xdr:row>
      <xdr:rowOff>14270</xdr:rowOff>
    </xdr:from>
    <xdr:to>
      <xdr:col>10</xdr:col>
      <xdr:colOff>14270</xdr:colOff>
      <xdr:row>2</xdr:row>
      <xdr:rowOff>7135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85EB500-4D71-79FB-4054-43C5BA1638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782" r="44246" b="12175"/>
        <a:stretch/>
      </xdr:blipFill>
      <xdr:spPr>
        <a:xfrm>
          <a:off x="7135" y="14270"/>
          <a:ext cx="10067247" cy="1034550"/>
        </a:xfrm>
        <a:prstGeom prst="rect">
          <a:avLst/>
        </a:prstGeom>
      </xdr:spPr>
    </xdr:pic>
    <xdr:clientData/>
  </xdr:twoCellAnchor>
  <xdr:twoCellAnchor>
    <xdr:from>
      <xdr:col>4</xdr:col>
      <xdr:colOff>68352</xdr:colOff>
      <xdr:row>0</xdr:row>
      <xdr:rowOff>99959</xdr:rowOff>
    </xdr:from>
    <xdr:to>
      <xdr:col>9</xdr:col>
      <xdr:colOff>106680</xdr:colOff>
      <xdr:row>2</xdr:row>
      <xdr:rowOff>14270</xdr:rowOff>
    </xdr:to>
    <xdr:sp macro="" textlink="">
      <xdr:nvSpPr>
        <xdr:cNvPr id="3" name="TextBox 1" descr="Inventory List" title="Title 1">
          <a:extLst>
            <a:ext uri="{FF2B5EF4-FFF2-40B4-BE49-F238E27FC236}">
              <a16:creationId xmlns:a16="http://schemas.microsoft.com/office/drawing/2014/main" id="{69BC7652-DE1B-4A15-B2C0-990702C69BA5}"/>
            </a:ext>
          </a:extLst>
        </xdr:cNvPr>
        <xdr:cNvSpPr txBox="1"/>
      </xdr:nvSpPr>
      <xdr:spPr>
        <a:xfrm>
          <a:off x="3949700" y="99959"/>
          <a:ext cx="5960238" cy="955996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r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FDOT District by 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r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254748</xdr:colOff>
      <xdr:row>2</xdr:row>
      <xdr:rowOff>10940</xdr:rowOff>
    </xdr:to>
    <xdr:pic>
      <xdr:nvPicPr>
        <xdr:cNvPr id="2" name="Picture 1" descr="Abstract banner" title="Banner 1">
          <a:extLst>
            <a:ext uri="{FF2B5EF4-FFF2-40B4-BE49-F238E27FC236}">
              <a16:creationId xmlns:a16="http://schemas.microsoft.com/office/drawing/2014/main" id="{8753ED44-3EA2-481F-A226-57AA3C8BC9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0058006" cy="10526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139700</xdr:colOff>
      <xdr:row>0</xdr:row>
      <xdr:rowOff>57150</xdr:rowOff>
    </xdr:from>
    <xdr:to>
      <xdr:col>6</xdr:col>
      <xdr:colOff>106680</xdr:colOff>
      <xdr:row>1</xdr:row>
      <xdr:rowOff>635000</xdr:rowOff>
    </xdr:to>
    <xdr:sp macro="" textlink="">
      <xdr:nvSpPr>
        <xdr:cNvPr id="3" name="TextBox 1" descr="Inventory List" title="Title 1">
          <a:extLst>
            <a:ext uri="{FF2B5EF4-FFF2-40B4-BE49-F238E27FC236}">
              <a16:creationId xmlns:a16="http://schemas.microsoft.com/office/drawing/2014/main" id="{58ED15DF-8DCF-440E-8970-3AC13D8952FC}"/>
            </a:ext>
          </a:extLst>
        </xdr:cNvPr>
        <xdr:cNvSpPr txBox="1"/>
      </xdr:nvSpPr>
      <xdr:spPr>
        <a:xfrm>
          <a:off x="401637" y="57150"/>
          <a:ext cx="6124893" cy="963612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FDOT District by 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2023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16814</xdr:colOff>
      <xdr:row>0</xdr:row>
      <xdr:rowOff>10465</xdr:rowOff>
    </xdr:from>
    <xdr:to>
      <xdr:col>10</xdr:col>
      <xdr:colOff>14708</xdr:colOff>
      <xdr:row>3</xdr:row>
      <xdr:rowOff>0</xdr:rowOff>
    </xdr:to>
    <xdr:pic>
      <xdr:nvPicPr>
        <xdr:cNvPr id="2" name="Picture 1" descr="Abstract banner" title="Banner 1">
          <a:extLst>
            <a:ext uri="{FF2B5EF4-FFF2-40B4-BE49-F238E27FC236}">
              <a16:creationId xmlns:a16="http://schemas.microsoft.com/office/drawing/2014/main" id="{0A08E3E2-709A-4333-9382-295ABE658C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814" y="10465"/>
          <a:ext cx="10994585" cy="105914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139700</xdr:colOff>
      <xdr:row>0</xdr:row>
      <xdr:rowOff>57150</xdr:rowOff>
    </xdr:from>
    <xdr:to>
      <xdr:col>6</xdr:col>
      <xdr:colOff>106680</xdr:colOff>
      <xdr:row>1</xdr:row>
      <xdr:rowOff>635000</xdr:rowOff>
    </xdr:to>
    <xdr:sp macro="" textlink="">
      <xdr:nvSpPr>
        <xdr:cNvPr id="3" name="TextBox 1" descr="Inventory List" title="Title 1">
          <a:extLst>
            <a:ext uri="{FF2B5EF4-FFF2-40B4-BE49-F238E27FC236}">
              <a16:creationId xmlns:a16="http://schemas.microsoft.com/office/drawing/2014/main" id="{026AE28B-6ED2-420C-9C5B-A28A1C91F5C4}"/>
            </a:ext>
          </a:extLst>
        </xdr:cNvPr>
        <xdr:cNvSpPr txBox="1"/>
      </xdr:nvSpPr>
      <xdr:spPr>
        <a:xfrm>
          <a:off x="415925" y="57150"/>
          <a:ext cx="6520180" cy="958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FDOT District by 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2019</a:t>
          </a:r>
        </a:p>
      </xdr:txBody>
    </xdr:sp>
    <xdr:clientData/>
  </xdr:twoCellAnchor>
  <xdr:twoCellAnchor editAs="oneCell">
    <xdr:from>
      <xdr:col>6</xdr:col>
      <xdr:colOff>215391</xdr:colOff>
      <xdr:row>0</xdr:row>
      <xdr:rowOff>141512</xdr:rowOff>
    </xdr:from>
    <xdr:to>
      <xdr:col>7</xdr:col>
      <xdr:colOff>607746</xdr:colOff>
      <xdr:row>1</xdr:row>
      <xdr:rowOff>550638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10BD99-5F5C-4FE3-9DD1-FEA7B033D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4816" y="141512"/>
          <a:ext cx="1687755" cy="790126"/>
        </a:xfrm>
        <a:prstGeom prst="rect">
          <a:avLst/>
        </a:prstGeom>
        <a:effectLst>
          <a:outerShdw blurRad="50800" dist="38100" dir="2700000" algn="tl" rotWithShape="0">
            <a:schemeClr val="bg1">
              <a:lumMod val="95000"/>
              <a:alpha val="40000"/>
            </a:schemeClr>
          </a:outerShdw>
        </a:effectLst>
      </xdr:spPr>
    </xdr:pic>
    <xdr:clientData/>
  </xdr:twoCellAnchor>
  <xdr:twoCellAnchor editAs="oneCell">
    <xdr:from>
      <xdr:col>7</xdr:col>
      <xdr:colOff>576522</xdr:colOff>
      <xdr:row>0</xdr:row>
      <xdr:rowOff>202385</xdr:rowOff>
    </xdr:from>
    <xdr:to>
      <xdr:col>9</xdr:col>
      <xdr:colOff>73855</xdr:colOff>
      <xdr:row>1</xdr:row>
      <xdr:rowOff>489765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59B513B-937B-460D-9973-30BDE00C7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1347" y="202385"/>
          <a:ext cx="2088133" cy="668380"/>
        </a:xfrm>
        <a:prstGeom prst="rect">
          <a:avLst/>
        </a:prstGeom>
        <a:effectLst>
          <a:outerShdw blurRad="50800" dist="38100" dir="5400000" algn="t" rotWithShape="0">
            <a:schemeClr val="bg1">
              <a:lumMod val="85000"/>
              <a:alpha val="40000"/>
            </a:scheme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16814</xdr:colOff>
      <xdr:row>0</xdr:row>
      <xdr:rowOff>10465</xdr:rowOff>
    </xdr:from>
    <xdr:to>
      <xdr:col>10</xdr:col>
      <xdr:colOff>14708</xdr:colOff>
      <xdr:row>2</xdr:row>
      <xdr:rowOff>0</xdr:rowOff>
    </xdr:to>
    <xdr:pic>
      <xdr:nvPicPr>
        <xdr:cNvPr id="4" name="Picture 3" descr="Abstract banner" title="Banner 1">
          <a:extLst>
            <a:ext uri="{FF2B5EF4-FFF2-40B4-BE49-F238E27FC236}">
              <a16:creationId xmlns:a16="http://schemas.microsoft.com/office/drawing/2014/main" id="{EA700158-3075-4AEA-A32F-B80A9D5C0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814" y="10465"/>
          <a:ext cx="10989744" cy="103728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139700</xdr:colOff>
      <xdr:row>0</xdr:row>
      <xdr:rowOff>57150</xdr:rowOff>
    </xdr:from>
    <xdr:to>
      <xdr:col>6</xdr:col>
      <xdr:colOff>106680</xdr:colOff>
      <xdr:row>1</xdr:row>
      <xdr:rowOff>635000</xdr:rowOff>
    </xdr:to>
    <xdr:sp macro="" textlink="">
      <xdr:nvSpPr>
        <xdr:cNvPr id="5" name="TextBox 1" descr="Inventory List" title="Title 1">
          <a:extLst>
            <a:ext uri="{FF2B5EF4-FFF2-40B4-BE49-F238E27FC236}">
              <a16:creationId xmlns:a16="http://schemas.microsoft.com/office/drawing/2014/main" id="{4D01ABE6-9627-4620-B437-003D78AE19EF}"/>
            </a:ext>
          </a:extLst>
        </xdr:cNvPr>
        <xdr:cNvSpPr txBox="1"/>
      </xdr:nvSpPr>
      <xdr:spPr>
        <a:xfrm>
          <a:off x="391160" y="57150"/>
          <a:ext cx="5864860" cy="958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FDOT District by 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2018</a:t>
          </a:r>
        </a:p>
      </xdr:txBody>
    </xdr:sp>
    <xdr:clientData/>
  </xdr:twoCellAnchor>
  <xdr:twoCellAnchor editAs="oneCell">
    <xdr:from>
      <xdr:col>6</xdr:col>
      <xdr:colOff>215391</xdr:colOff>
      <xdr:row>0</xdr:row>
      <xdr:rowOff>141512</xdr:rowOff>
    </xdr:from>
    <xdr:to>
      <xdr:col>7</xdr:col>
      <xdr:colOff>607746</xdr:colOff>
      <xdr:row>1</xdr:row>
      <xdr:rowOff>550638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EFDA61D-B838-42F9-826E-0A2F6F453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6491" y="141512"/>
          <a:ext cx="1579805" cy="790126"/>
        </a:xfrm>
        <a:prstGeom prst="rect">
          <a:avLst/>
        </a:prstGeom>
        <a:effectLst>
          <a:outerShdw blurRad="50800" dist="38100" dir="2700000" algn="tl" rotWithShape="0">
            <a:schemeClr val="bg1">
              <a:lumMod val="95000"/>
              <a:alpha val="40000"/>
            </a:schemeClr>
          </a:outerShdw>
        </a:effectLst>
      </xdr:spPr>
    </xdr:pic>
    <xdr:clientData/>
  </xdr:twoCellAnchor>
  <xdr:twoCellAnchor editAs="oneCell">
    <xdr:from>
      <xdr:col>7</xdr:col>
      <xdr:colOff>576522</xdr:colOff>
      <xdr:row>0</xdr:row>
      <xdr:rowOff>202385</xdr:rowOff>
    </xdr:from>
    <xdr:to>
      <xdr:col>9</xdr:col>
      <xdr:colOff>73855</xdr:colOff>
      <xdr:row>1</xdr:row>
      <xdr:rowOff>489765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E677859-3F3C-4F42-84CB-D17B4CC62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5072" y="202385"/>
          <a:ext cx="1872233" cy="668380"/>
        </a:xfrm>
        <a:prstGeom prst="rect">
          <a:avLst/>
        </a:prstGeom>
        <a:effectLst>
          <a:outerShdw blurRad="50800" dist="38100" dir="5400000" algn="t" rotWithShape="0">
            <a:schemeClr val="bg1">
              <a:lumMod val="85000"/>
              <a:alpha val="40000"/>
            </a:schemeClr>
          </a:outerShdw>
        </a:effec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lat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70C0"/>
      </a:accent1>
      <a:accent2>
        <a:srgbClr val="0070C0"/>
      </a:accent2>
      <a:accent3>
        <a:srgbClr val="0070C0"/>
      </a:accent3>
      <a:accent4>
        <a:srgbClr val="0070C0"/>
      </a:accent4>
      <a:accent5>
        <a:srgbClr val="0070C0"/>
      </a:accent5>
      <a:accent6>
        <a:srgbClr val="0070C0"/>
      </a:accent6>
      <a:hlink>
        <a:srgbClr val="0563C1"/>
      </a:hlink>
      <a:folHlink>
        <a:srgbClr val="0070C0"/>
      </a:folHlink>
    </a:clrScheme>
    <a:fontScheme name="Slate">
      <a:majorFont>
        <a:latin typeface="Calisto MT" panose="02040603050505030304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listo MT" panose="02040603050505030304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hade val="80000"/>
                <a:lumMod val="80000"/>
              </a:schemeClr>
              <a:schemeClr val="phClr">
                <a:tint val="98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ate" id="{C3F70B94-7CE9-428E-ADC1-3269CC2C3385}" vid="{3F2DE9A5-64E6-437C-A389-CC4477E817E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F56F1-1EC6-4AA1-880A-670559B2353F}">
  <dimension ref="A1:L103"/>
  <sheetViews>
    <sheetView view="pageBreakPreview" zoomScale="89" zoomScaleNormal="100" zoomScaleSheetLayoutView="89" workbookViewId="0">
      <selection activeCell="L12" sqref="L12"/>
    </sheetView>
  </sheetViews>
  <sheetFormatPr defaultColWidth="9.125" defaultRowHeight="14.1"/>
  <cols>
    <col min="1" max="1" width="3.625" style="111" customWidth="1"/>
    <col min="2" max="2" width="18" style="111" customWidth="1"/>
    <col min="3" max="9" width="17" style="111" customWidth="1"/>
    <col min="10" max="10" width="3.625" style="111" customWidth="1"/>
    <col min="11" max="16384" width="9.125" style="111"/>
  </cols>
  <sheetData>
    <row r="1" spans="1:12" s="110" customFormat="1" ht="30" customHeight="1">
      <c r="A1" s="3"/>
      <c r="B1" s="300"/>
      <c r="C1" s="300"/>
      <c r="D1" s="300"/>
      <c r="E1" s="300"/>
      <c r="F1" s="300"/>
      <c r="G1" s="300"/>
      <c r="H1" s="300"/>
      <c r="I1" s="300"/>
      <c r="J1" s="3"/>
    </row>
    <row r="2" spans="1:12" s="110" customFormat="1" ht="52.5" customHeight="1">
      <c r="A2" s="3"/>
      <c r="B2" s="301"/>
      <c r="C2" s="301"/>
      <c r="D2" s="301"/>
      <c r="E2" s="301"/>
      <c r="F2" s="301"/>
      <c r="G2" s="301"/>
      <c r="H2" s="301"/>
      <c r="I2" s="301"/>
      <c r="J2" s="3"/>
    </row>
    <row r="3" spans="1:12" s="3" customFormat="1" ht="1.5" customHeight="1">
      <c r="B3" s="287"/>
      <c r="D3" s="287"/>
      <c r="F3" s="287"/>
      <c r="H3" s="287"/>
      <c r="J3" s="287"/>
    </row>
    <row r="4" spans="1:12" ht="21" customHeight="1">
      <c r="A4" s="4"/>
      <c r="B4" s="302" t="s">
        <v>0</v>
      </c>
      <c r="C4" s="285" t="s">
        <v>1</v>
      </c>
      <c r="D4" s="285" t="s">
        <v>2</v>
      </c>
      <c r="E4" s="285" t="s">
        <v>3</v>
      </c>
      <c r="F4" s="304" t="s">
        <v>4</v>
      </c>
      <c r="G4" s="304"/>
      <c r="H4" s="304" t="s">
        <v>5</v>
      </c>
      <c r="I4" s="304"/>
      <c r="J4" s="4"/>
    </row>
    <row r="5" spans="1:12" ht="19.5" customHeight="1">
      <c r="A5" s="4"/>
      <c r="B5" s="303"/>
      <c r="C5" s="286" t="s">
        <v>6</v>
      </c>
      <c r="D5" s="286" t="s">
        <v>7</v>
      </c>
      <c r="E5" s="286" t="s">
        <v>7</v>
      </c>
      <c r="F5" s="288">
        <v>2020</v>
      </c>
      <c r="G5" s="288">
        <v>2022</v>
      </c>
      <c r="H5" s="288">
        <v>2020</v>
      </c>
      <c r="I5" s="288">
        <v>2022</v>
      </c>
      <c r="J5" s="4"/>
    </row>
    <row r="6" spans="1:12" ht="22.5" customHeight="1">
      <c r="A6" s="4"/>
      <c r="B6" s="303"/>
      <c r="C6" s="286" t="s">
        <v>8</v>
      </c>
      <c r="D6" s="286" t="s">
        <v>9</v>
      </c>
      <c r="E6" s="286" t="s">
        <v>10</v>
      </c>
      <c r="F6" s="288">
        <v>2023</v>
      </c>
      <c r="G6" s="288">
        <v>2023</v>
      </c>
      <c r="H6" s="288">
        <v>2023</v>
      </c>
      <c r="I6" s="288">
        <v>2023</v>
      </c>
      <c r="J6" s="4"/>
    </row>
    <row r="7" spans="1:12" ht="5.0999999999999996" customHeight="1">
      <c r="A7" s="4"/>
      <c r="B7" s="6"/>
      <c r="C7" s="7"/>
      <c r="D7" s="7"/>
      <c r="E7" s="7"/>
      <c r="F7" s="9"/>
      <c r="G7" s="9"/>
      <c r="H7" s="9"/>
      <c r="I7" s="9"/>
      <c r="J7" s="4"/>
    </row>
    <row r="8" spans="1:12" ht="20.100000000000001" customHeight="1">
      <c r="A8" s="4"/>
      <c r="B8" s="22" t="s">
        <v>11</v>
      </c>
      <c r="C8" s="267">
        <f>SUM(C9:C20)</f>
        <v>3134110</v>
      </c>
      <c r="D8" s="267">
        <f>SUM(D9:D20)</f>
        <v>3289682</v>
      </c>
      <c r="E8" s="267">
        <f>SUM(E9:E20)</f>
        <v>3364081</v>
      </c>
      <c r="F8" s="267">
        <f>SUM(F9:F20)</f>
        <v>229971</v>
      </c>
      <c r="G8" s="267">
        <f>SUM(G9:G20)</f>
        <v>74399</v>
      </c>
      <c r="H8" s="268">
        <f>F8/C8</f>
        <v>7.3376811917896953E-2</v>
      </c>
      <c r="I8" s="268">
        <f>G8/D8</f>
        <v>2.2615863782578377E-2</v>
      </c>
      <c r="J8" s="4"/>
      <c r="K8" s="274"/>
      <c r="L8" s="274"/>
    </row>
    <row r="9" spans="1:12" ht="20.100000000000001" customHeight="1">
      <c r="A9" s="4"/>
      <c r="B9" s="269" t="s">
        <v>12</v>
      </c>
      <c r="C9" s="16">
        <f>'PopEst-2023-Worksheet'!B9</f>
        <v>186847</v>
      </c>
      <c r="D9" s="16">
        <f>'PopEst-2023-Worksheet'!C9</f>
        <v>196742</v>
      </c>
      <c r="E9" s="16">
        <f>'PopEst-2023-Worksheet'!D9</f>
        <v>204126</v>
      </c>
      <c r="F9" s="135">
        <f>E9-C9</f>
        <v>17279</v>
      </c>
      <c r="G9" s="135">
        <f>E9-D9</f>
        <v>7384</v>
      </c>
      <c r="H9" s="270">
        <f>F9/C9</f>
        <v>9.2476732299689057E-2</v>
      </c>
      <c r="I9" s="270">
        <f>G9/D9</f>
        <v>3.7531386282542621E-2</v>
      </c>
      <c r="J9" s="4"/>
      <c r="K9" s="118"/>
      <c r="L9" s="118"/>
    </row>
    <row r="10" spans="1:12" ht="20.100000000000001" customHeight="1">
      <c r="A10" s="4"/>
      <c r="B10" s="269" t="s">
        <v>13</v>
      </c>
      <c r="C10" s="138">
        <f>'PopEst-2023-Worksheet'!B10</f>
        <v>375752</v>
      </c>
      <c r="D10" s="138">
        <f>'PopEst-2023-Worksheet'!C10</f>
        <v>390912</v>
      </c>
      <c r="E10" s="16">
        <f>'PopEst-2023-Worksheet'!D10</f>
        <v>399480</v>
      </c>
      <c r="F10" s="135">
        <f t="shared" ref="F10:F20" si="0">E10-C10</f>
        <v>23728</v>
      </c>
      <c r="G10" s="135">
        <f t="shared" ref="G10:G20" si="1">E10-D10</f>
        <v>8568</v>
      </c>
      <c r="H10" s="270">
        <f t="shared" ref="H10:I20" si="2">F10/C10</f>
        <v>6.3148033809533946E-2</v>
      </c>
      <c r="I10" s="270">
        <f t="shared" si="2"/>
        <v>2.1917976424361493E-2</v>
      </c>
      <c r="J10" s="4"/>
      <c r="K10" s="118"/>
      <c r="L10" s="118"/>
    </row>
    <row r="11" spans="1:12" ht="20.100000000000001" customHeight="1">
      <c r="A11" s="4"/>
      <c r="B11" s="269" t="s">
        <v>14</v>
      </c>
      <c r="C11" s="138">
        <f>'PopEst-2023-Worksheet'!B11</f>
        <v>33976</v>
      </c>
      <c r="D11" s="138">
        <f>'PopEst-2023-Worksheet'!C11</f>
        <v>34748</v>
      </c>
      <c r="E11" s="16">
        <f>'PopEst-2023-Worksheet'!D11</f>
        <v>34974</v>
      </c>
      <c r="F11" s="135">
        <f t="shared" si="0"/>
        <v>998</v>
      </c>
      <c r="G11" s="135">
        <f t="shared" si="1"/>
        <v>226</v>
      </c>
      <c r="H11" s="270">
        <f t="shared" si="2"/>
        <v>2.9373675535672238E-2</v>
      </c>
      <c r="I11" s="270">
        <f t="shared" si="2"/>
        <v>6.5039714515943365E-3</v>
      </c>
      <c r="J11" s="4"/>
      <c r="K11" s="118"/>
      <c r="L11" s="118"/>
    </row>
    <row r="12" spans="1:12" ht="20.100000000000001" customHeight="1">
      <c r="A12" s="4"/>
      <c r="B12" s="269" t="s">
        <v>15</v>
      </c>
      <c r="C12" s="138">
        <f>'PopEst-2023-Worksheet'!B12</f>
        <v>12126</v>
      </c>
      <c r="D12" s="138">
        <f>'PopEst-2023-Worksheet'!C12</f>
        <v>12273</v>
      </c>
      <c r="E12" s="16">
        <f>'PopEst-2023-Worksheet'!D12</f>
        <v>12591</v>
      </c>
      <c r="F12" s="135">
        <f t="shared" si="0"/>
        <v>465</v>
      </c>
      <c r="G12" s="135">
        <f t="shared" si="1"/>
        <v>318</v>
      </c>
      <c r="H12" s="270">
        <f t="shared" si="2"/>
        <v>3.8347352795645717E-2</v>
      </c>
      <c r="I12" s="270">
        <f t="shared" si="2"/>
        <v>2.5910535321437302E-2</v>
      </c>
      <c r="J12" s="4"/>
      <c r="K12" s="118"/>
      <c r="L12" s="118"/>
    </row>
    <row r="13" spans="1:12" ht="20.100000000000001" customHeight="1">
      <c r="A13" s="4"/>
      <c r="B13" s="269" t="s">
        <v>16</v>
      </c>
      <c r="C13" s="138">
        <f>'PopEst-2023-Worksheet'!B13</f>
        <v>25327</v>
      </c>
      <c r="D13" s="138">
        <f>'PopEst-2023-Worksheet'!C13</f>
        <v>25544</v>
      </c>
      <c r="E13" s="16">
        <f>'PopEst-2023-Worksheet'!D13</f>
        <v>25645</v>
      </c>
      <c r="F13" s="135">
        <f t="shared" si="0"/>
        <v>318</v>
      </c>
      <c r="G13" s="135">
        <f t="shared" si="1"/>
        <v>101</v>
      </c>
      <c r="H13" s="270">
        <f t="shared" si="2"/>
        <v>1.2555770521577763E-2</v>
      </c>
      <c r="I13" s="270">
        <f t="shared" si="2"/>
        <v>3.9539617914187281E-3</v>
      </c>
      <c r="J13" s="4"/>
      <c r="K13" s="118"/>
      <c r="L13" s="118"/>
    </row>
    <row r="14" spans="1:12" ht="20.100000000000001" customHeight="1">
      <c r="A14" s="4"/>
      <c r="B14" s="269" t="s">
        <v>17</v>
      </c>
      <c r="C14" s="138">
        <f>'PopEst-2023-Worksheet'!B14</f>
        <v>39619</v>
      </c>
      <c r="D14" s="138">
        <f>'PopEst-2023-Worksheet'!C14</f>
        <v>40633</v>
      </c>
      <c r="E14" s="16">
        <f>'PopEst-2023-Worksheet'!D14</f>
        <v>40895</v>
      </c>
      <c r="F14" s="135">
        <f t="shared" si="0"/>
        <v>1276</v>
      </c>
      <c r="G14" s="135">
        <f t="shared" si="1"/>
        <v>262</v>
      </c>
      <c r="H14" s="270">
        <f t="shared" si="2"/>
        <v>3.2206769479290243E-2</v>
      </c>
      <c r="I14" s="270">
        <f t="shared" si="2"/>
        <v>6.4479610169074402E-3</v>
      </c>
      <c r="J14" s="4"/>
      <c r="K14" s="118"/>
      <c r="L14" s="118"/>
    </row>
    <row r="15" spans="1:12" ht="20.100000000000001" customHeight="1">
      <c r="A15" s="4"/>
      <c r="B15" s="269" t="s">
        <v>18</v>
      </c>
      <c r="C15" s="138">
        <f>'PopEst-2023-Worksheet'!B15</f>
        <v>101235</v>
      </c>
      <c r="D15" s="138">
        <f>'PopEst-2023-Worksheet'!C15</f>
        <v>103102</v>
      </c>
      <c r="E15" s="16">
        <f>'PopEst-2023-Worksheet'!D15</f>
        <v>104385</v>
      </c>
      <c r="F15" s="135">
        <f t="shared" si="0"/>
        <v>3150</v>
      </c>
      <c r="G15" s="135">
        <f t="shared" si="1"/>
        <v>1283</v>
      </c>
      <c r="H15" s="270">
        <f t="shared" si="2"/>
        <v>3.1115720847532967E-2</v>
      </c>
      <c r="I15" s="270">
        <f t="shared" si="2"/>
        <v>1.2443987507516827E-2</v>
      </c>
      <c r="J15" s="4"/>
      <c r="K15" s="118"/>
      <c r="L15" s="118"/>
    </row>
    <row r="16" spans="1:12" ht="20.100000000000001" customHeight="1">
      <c r="A16" s="4"/>
      <c r="B16" s="269" t="s">
        <v>19</v>
      </c>
      <c r="C16" s="16">
        <f>'PopEst-2023-Worksheet'!B16</f>
        <v>760822</v>
      </c>
      <c r="D16" s="16">
        <f>'PopEst-2023-Worksheet'!C16</f>
        <v>802178</v>
      </c>
      <c r="E16" s="16">
        <f>'PopEst-2023-Worksheet'!D16</f>
        <v>800989</v>
      </c>
      <c r="F16" s="135">
        <f t="shared" si="0"/>
        <v>40167</v>
      </c>
      <c r="G16" s="135">
        <f t="shared" si="1"/>
        <v>-1189</v>
      </c>
      <c r="H16" s="270">
        <f t="shared" si="2"/>
        <v>5.2794214678334749E-2</v>
      </c>
      <c r="I16" s="270">
        <f t="shared" si="2"/>
        <v>-1.482214670559402E-3</v>
      </c>
      <c r="J16" s="4"/>
      <c r="K16" s="118"/>
      <c r="L16" s="120"/>
    </row>
    <row r="17" spans="1:12" ht="20.100000000000001" customHeight="1">
      <c r="A17" s="4"/>
      <c r="B17" s="269" t="s">
        <v>20</v>
      </c>
      <c r="C17" s="138">
        <f>'PopEst-2023-Worksheet'!B17</f>
        <v>399710</v>
      </c>
      <c r="D17" s="138">
        <f>'PopEst-2023-Worksheet'!C17</f>
        <v>421768</v>
      </c>
      <c r="E17" s="16">
        <f>'PopEst-2023-Worksheet'!D17</f>
        <v>439566</v>
      </c>
      <c r="F17" s="135">
        <f t="shared" si="0"/>
        <v>39856</v>
      </c>
      <c r="G17" s="135">
        <f t="shared" si="1"/>
        <v>17798</v>
      </c>
      <c r="H17" s="270">
        <f t="shared" si="2"/>
        <v>9.9712291411273177E-2</v>
      </c>
      <c r="I17" s="270">
        <f t="shared" si="2"/>
        <v>4.2198554655640069E-2</v>
      </c>
      <c r="J17" s="4"/>
      <c r="K17" s="118"/>
      <c r="L17" s="118"/>
    </row>
    <row r="18" spans="1:12" ht="20.100000000000001" customHeight="1">
      <c r="A18" s="4"/>
      <c r="B18" s="269" t="s">
        <v>21</v>
      </c>
      <c r="C18" s="138">
        <f>'PopEst-2023-Worksheet'!B18</f>
        <v>39644</v>
      </c>
      <c r="D18" s="138">
        <f>'PopEst-2023-Worksheet'!C18</f>
        <v>39385</v>
      </c>
      <c r="E18" s="16">
        <f>'PopEst-2023-Worksheet'!D18</f>
        <v>39591</v>
      </c>
      <c r="F18" s="135">
        <f t="shared" si="0"/>
        <v>-53</v>
      </c>
      <c r="G18" s="135">
        <f t="shared" si="1"/>
        <v>206</v>
      </c>
      <c r="H18" s="270">
        <f t="shared" si="2"/>
        <v>-1.3368983957219251E-3</v>
      </c>
      <c r="I18" s="270">
        <f t="shared" si="2"/>
        <v>5.2304176717024248E-3</v>
      </c>
      <c r="J18" s="4"/>
      <c r="K18" s="118"/>
      <c r="L18" s="118"/>
    </row>
    <row r="19" spans="1:12" ht="20.100000000000001" customHeight="1">
      <c r="A19" s="4"/>
      <c r="B19" s="269" t="s">
        <v>22</v>
      </c>
      <c r="C19" s="138">
        <f>'PopEst-2023-Worksheet'!B19</f>
        <v>725046</v>
      </c>
      <c r="D19" s="138">
        <f>'PopEst-2023-Worksheet'!C19</f>
        <v>770019</v>
      </c>
      <c r="E19" s="16">
        <f>'PopEst-2023-Worksheet'!D19</f>
        <v>797616</v>
      </c>
      <c r="F19" s="135">
        <f t="shared" si="0"/>
        <v>72570</v>
      </c>
      <c r="G19" s="135">
        <f t="shared" si="1"/>
        <v>27597</v>
      </c>
      <c r="H19" s="270">
        <f t="shared" si="2"/>
        <v>0.10009020117344279</v>
      </c>
      <c r="I19" s="270">
        <f t="shared" si="2"/>
        <v>3.5839375392035779E-2</v>
      </c>
      <c r="J19" s="4"/>
      <c r="K19" s="118"/>
      <c r="L19" s="118"/>
    </row>
    <row r="20" spans="1:12" ht="20.100000000000001" customHeight="1">
      <c r="A20" s="4"/>
      <c r="B20" s="269" t="s">
        <v>23</v>
      </c>
      <c r="C20" s="16">
        <f>'PopEst-2023-Worksheet'!B20</f>
        <v>434006</v>
      </c>
      <c r="D20" s="16">
        <f>'PopEst-2023-Worksheet'!C20</f>
        <v>452378</v>
      </c>
      <c r="E20" s="16">
        <f>'PopEst-2023-Worksheet'!D20</f>
        <v>464223</v>
      </c>
      <c r="F20" s="135">
        <f t="shared" si="0"/>
        <v>30217</v>
      </c>
      <c r="G20" s="135">
        <f t="shared" si="1"/>
        <v>11845</v>
      </c>
      <c r="H20" s="270">
        <f t="shared" si="2"/>
        <v>6.9623461426800551E-2</v>
      </c>
      <c r="I20" s="270">
        <f t="shared" si="2"/>
        <v>2.6183855094633248E-2</v>
      </c>
      <c r="J20" s="4"/>
      <c r="K20" s="118"/>
      <c r="L20" s="118"/>
    </row>
    <row r="21" spans="1:12" ht="5.0999999999999996" customHeight="1">
      <c r="A21" s="4"/>
      <c r="B21" s="22"/>
      <c r="C21" s="16"/>
      <c r="D21" s="16"/>
      <c r="E21" s="16"/>
      <c r="F21" s="18"/>
      <c r="G21" s="18"/>
      <c r="H21" s="271"/>
      <c r="I21" s="271"/>
      <c r="J21" s="4"/>
      <c r="K21" s="118"/>
      <c r="L21" s="118"/>
    </row>
    <row r="22" spans="1:12" ht="20.100000000000001" customHeight="1">
      <c r="A22" s="4"/>
      <c r="B22" s="22" t="s">
        <v>24</v>
      </c>
      <c r="C22" s="267">
        <f>SUM(C23:C40)</f>
        <v>2254791</v>
      </c>
      <c r="D22" s="267">
        <f>SUM(D23:D40)</f>
        <v>2341725</v>
      </c>
      <c r="E22" s="267">
        <f>SUM(E23:E40)</f>
        <v>2400656</v>
      </c>
      <c r="F22" s="267">
        <f>SUM(F23:F40)</f>
        <v>145865</v>
      </c>
      <c r="G22" s="267">
        <f>SUM(G23:G40)</f>
        <v>58931</v>
      </c>
      <c r="H22" s="268">
        <f>F22/C22</f>
        <v>6.4691139888353288E-2</v>
      </c>
      <c r="I22" s="268">
        <f>G22/D22</f>
        <v>2.5165636443220275E-2</v>
      </c>
      <c r="J22" s="4"/>
      <c r="K22" s="274"/>
      <c r="L22" s="274"/>
    </row>
    <row r="23" spans="1:12" ht="20.100000000000001" customHeight="1">
      <c r="A23" s="4"/>
      <c r="B23" s="269" t="s">
        <v>25</v>
      </c>
      <c r="C23" s="16">
        <f>'PopEst-2023-Worksheet'!B23</f>
        <v>278468</v>
      </c>
      <c r="D23" s="16">
        <f>'PopEst-2023-Worksheet'!C23</f>
        <v>287872</v>
      </c>
      <c r="E23" s="16">
        <f>'PopEst-2023-Worksheet'!D23</f>
        <v>293040</v>
      </c>
      <c r="F23" s="139">
        <f t="shared" ref="F23:F40" si="3">E23-C23</f>
        <v>14572</v>
      </c>
      <c r="G23" s="139">
        <f t="shared" ref="G23:G40" si="4">E23-D23</f>
        <v>5168</v>
      </c>
      <c r="H23" s="270">
        <f t="shared" ref="H23:I40" si="5">F23/C23</f>
        <v>5.2329172472240976E-2</v>
      </c>
      <c r="I23" s="270">
        <f t="shared" si="5"/>
        <v>1.7952423299244107E-2</v>
      </c>
      <c r="J23" s="4"/>
      <c r="K23" s="118"/>
      <c r="L23" s="118"/>
    </row>
    <row r="24" spans="1:12" ht="20.100000000000001" customHeight="1">
      <c r="A24" s="4"/>
      <c r="B24" s="269" t="s">
        <v>26</v>
      </c>
      <c r="C24" s="138">
        <f>'PopEst-2023-Worksheet'!B24</f>
        <v>28259</v>
      </c>
      <c r="D24" s="138">
        <f>'PopEst-2023-Worksheet'!C24</f>
        <v>27881</v>
      </c>
      <c r="E24" s="16">
        <f>'PopEst-2023-Worksheet'!D24</f>
        <v>28339</v>
      </c>
      <c r="F24" s="139">
        <f t="shared" si="3"/>
        <v>80</v>
      </c>
      <c r="G24" s="139">
        <f t="shared" si="4"/>
        <v>458</v>
      </c>
      <c r="H24" s="270">
        <f t="shared" si="5"/>
        <v>2.8309565094306239E-3</v>
      </c>
      <c r="I24" s="270">
        <f t="shared" si="5"/>
        <v>1.6426957426204224E-2</v>
      </c>
      <c r="J24" s="4"/>
      <c r="K24" s="118"/>
      <c r="L24" s="118"/>
    </row>
    <row r="25" spans="1:12" ht="20.100000000000001" customHeight="1">
      <c r="A25" s="4"/>
      <c r="B25" s="269" t="s">
        <v>27</v>
      </c>
      <c r="C25" s="138">
        <f>'PopEst-2023-Worksheet'!B25</f>
        <v>28303</v>
      </c>
      <c r="D25" s="138">
        <f>'PopEst-2023-Worksheet'!C25</f>
        <v>27013</v>
      </c>
      <c r="E25" s="16">
        <f>'PopEst-2023-Worksheet'!D25</f>
        <v>27389</v>
      </c>
      <c r="F25" s="139">
        <f t="shared" si="3"/>
        <v>-914</v>
      </c>
      <c r="G25" s="139">
        <f t="shared" si="4"/>
        <v>376</v>
      </c>
      <c r="H25" s="270">
        <f t="shared" si="5"/>
        <v>-3.2293396459739249E-2</v>
      </c>
      <c r="I25" s="270">
        <f t="shared" si="5"/>
        <v>1.3919224077296117E-2</v>
      </c>
      <c r="J25" s="4"/>
      <c r="K25" s="118"/>
      <c r="L25" s="118"/>
    </row>
    <row r="26" spans="1:12" ht="20.100000000000001" customHeight="1">
      <c r="A26" s="4"/>
      <c r="B26" s="269" t="s">
        <v>28</v>
      </c>
      <c r="C26" s="138">
        <f>'PopEst-2023-Worksheet'!B26</f>
        <v>218245</v>
      </c>
      <c r="D26" s="138">
        <f>'PopEst-2023-Worksheet'!C26</f>
        <v>225553</v>
      </c>
      <c r="E26" s="16">
        <f>'PopEst-2023-Worksheet'!D26</f>
        <v>231042</v>
      </c>
      <c r="F26" s="139">
        <f t="shared" si="3"/>
        <v>12797</v>
      </c>
      <c r="G26" s="139">
        <f t="shared" si="4"/>
        <v>5489</v>
      </c>
      <c r="H26" s="270">
        <f t="shared" si="5"/>
        <v>5.8635936676670712E-2</v>
      </c>
      <c r="I26" s="270">
        <f t="shared" si="5"/>
        <v>2.4335743705470553E-2</v>
      </c>
      <c r="J26" s="4"/>
      <c r="K26" s="118"/>
      <c r="L26" s="118"/>
    </row>
    <row r="27" spans="1:12" ht="20.100000000000001" customHeight="1">
      <c r="A27" s="4"/>
      <c r="B27" s="269" t="s">
        <v>29</v>
      </c>
      <c r="C27" s="138">
        <f>'PopEst-2023-Worksheet'!B27</f>
        <v>69698</v>
      </c>
      <c r="D27" s="138">
        <f>'PopEst-2023-Worksheet'!C27</f>
        <v>71525</v>
      </c>
      <c r="E27" s="16">
        <f>'PopEst-2023-Worksheet'!D27</f>
        <v>72191</v>
      </c>
      <c r="F27" s="139">
        <f t="shared" si="3"/>
        <v>2493</v>
      </c>
      <c r="G27" s="139">
        <f t="shared" si="4"/>
        <v>666</v>
      </c>
      <c r="H27" s="270">
        <f t="shared" si="5"/>
        <v>3.5768601681540363E-2</v>
      </c>
      <c r="I27" s="270">
        <f t="shared" si="5"/>
        <v>9.3114295700803922E-3</v>
      </c>
      <c r="J27" s="4"/>
      <c r="K27" s="118"/>
      <c r="L27" s="118"/>
    </row>
    <row r="28" spans="1:12" ht="20.100000000000001" customHeight="1">
      <c r="A28" s="4"/>
      <c r="B28" s="269" t="s">
        <v>30</v>
      </c>
      <c r="C28" s="138">
        <f>'PopEst-2023-Worksheet'!B28</f>
        <v>16759</v>
      </c>
      <c r="D28" s="138">
        <f>'PopEst-2023-Worksheet'!C28</f>
        <v>16988</v>
      </c>
      <c r="E28" s="16">
        <f>'PopEst-2023-Worksheet'!D28</f>
        <v>17271</v>
      </c>
      <c r="F28" s="139">
        <f t="shared" si="3"/>
        <v>512</v>
      </c>
      <c r="G28" s="139">
        <f t="shared" si="4"/>
        <v>283</v>
      </c>
      <c r="H28" s="270">
        <f t="shared" si="5"/>
        <v>3.0550748851363448E-2</v>
      </c>
      <c r="I28" s="270">
        <f t="shared" si="5"/>
        <v>1.6658817989168826E-2</v>
      </c>
      <c r="J28" s="4"/>
      <c r="K28" s="118"/>
      <c r="L28" s="118"/>
    </row>
    <row r="29" spans="1:12" ht="20.100000000000001" customHeight="1">
      <c r="A29" s="4"/>
      <c r="B29" s="269" t="s">
        <v>31</v>
      </c>
      <c r="C29" s="138">
        <f>'PopEst-2023-Worksheet'!B29</f>
        <v>995567</v>
      </c>
      <c r="D29" s="138">
        <f>'PopEst-2023-Worksheet'!C29</f>
        <v>1033533</v>
      </c>
      <c r="E29" s="16">
        <f>'PopEst-2023-Worksheet'!D29</f>
        <v>1051278</v>
      </c>
      <c r="F29" s="139">
        <f t="shared" si="3"/>
        <v>55711</v>
      </c>
      <c r="G29" s="139">
        <f t="shared" si="4"/>
        <v>17745</v>
      </c>
      <c r="H29" s="270">
        <f t="shared" si="5"/>
        <v>5.5959066541980601E-2</v>
      </c>
      <c r="I29" s="270">
        <f t="shared" si="5"/>
        <v>1.7169263100452525E-2</v>
      </c>
      <c r="J29" s="4"/>
      <c r="K29" s="118"/>
      <c r="L29" s="118"/>
    </row>
    <row r="30" spans="1:12" ht="20.100000000000001" customHeight="1">
      <c r="A30" s="4"/>
      <c r="B30" s="269" t="s">
        <v>32</v>
      </c>
      <c r="C30" s="138">
        <f>'PopEst-2023-Worksheet'!B30</f>
        <v>17864</v>
      </c>
      <c r="D30" s="138">
        <f>'PopEst-2023-Worksheet'!C30</f>
        <v>18841</v>
      </c>
      <c r="E30" s="16">
        <f>'PopEst-2023-Worksheet'!D30</f>
        <v>19123</v>
      </c>
      <c r="F30" s="139">
        <f t="shared" si="3"/>
        <v>1259</v>
      </c>
      <c r="G30" s="139">
        <f t="shared" si="4"/>
        <v>282</v>
      </c>
      <c r="H30" s="270">
        <f t="shared" si="5"/>
        <v>7.0476936856247202E-2</v>
      </c>
      <c r="I30" s="270">
        <f t="shared" si="5"/>
        <v>1.4967358420466006E-2</v>
      </c>
      <c r="J30" s="4"/>
      <c r="K30" s="118"/>
      <c r="L30" s="118"/>
    </row>
    <row r="31" spans="1:12" ht="20.100000000000001" customHeight="1">
      <c r="A31" s="4"/>
      <c r="B31" s="269" t="s">
        <v>33</v>
      </c>
      <c r="C31" s="16">
        <f>'PopEst-2023-Worksheet'!B31</f>
        <v>14004</v>
      </c>
      <c r="D31" s="16">
        <f>'PopEst-2023-Worksheet'!C31</f>
        <v>13395</v>
      </c>
      <c r="E31" s="16">
        <f>'PopEst-2023-Worksheet'!D31</f>
        <v>13671</v>
      </c>
      <c r="F31" s="139">
        <f t="shared" si="3"/>
        <v>-333</v>
      </c>
      <c r="G31" s="139">
        <f t="shared" si="4"/>
        <v>276</v>
      </c>
      <c r="H31" s="270">
        <f t="shared" si="5"/>
        <v>-2.377892030848329E-2</v>
      </c>
      <c r="I31" s="270">
        <f t="shared" si="5"/>
        <v>2.0604703247480403E-2</v>
      </c>
      <c r="J31" s="4"/>
      <c r="K31" s="118"/>
      <c r="L31" s="118"/>
    </row>
    <row r="32" spans="1:12" ht="20.100000000000001" customHeight="1">
      <c r="A32" s="4"/>
      <c r="B32" s="269" t="s">
        <v>34</v>
      </c>
      <c r="C32" s="138">
        <f>'PopEst-2023-Worksheet'!B32</f>
        <v>8226</v>
      </c>
      <c r="D32" s="138">
        <f>'PopEst-2023-Worksheet'!C32</f>
        <v>7808</v>
      </c>
      <c r="E32" s="16">
        <f>'PopEst-2023-Worksheet'!D32</f>
        <v>8074</v>
      </c>
      <c r="F32" s="139">
        <f t="shared" si="3"/>
        <v>-152</v>
      </c>
      <c r="G32" s="139">
        <f t="shared" si="4"/>
        <v>266</v>
      </c>
      <c r="H32" s="270">
        <f t="shared" si="5"/>
        <v>-1.8477996596158522E-2</v>
      </c>
      <c r="I32" s="270">
        <f t="shared" si="5"/>
        <v>3.4067622950819672E-2</v>
      </c>
      <c r="J32" s="4"/>
      <c r="K32" s="118"/>
      <c r="L32" s="118"/>
    </row>
    <row r="33" spans="1:12" ht="20.100000000000001" customHeight="1">
      <c r="A33" s="4"/>
      <c r="B33" s="269" t="s">
        <v>35</v>
      </c>
      <c r="C33" s="138">
        <f>'PopEst-2023-Worksheet'!B33</f>
        <v>42915</v>
      </c>
      <c r="D33" s="138">
        <f>'PopEst-2023-Worksheet'!C33</f>
        <v>44288</v>
      </c>
      <c r="E33" s="16">
        <f>'PopEst-2023-Worksheet'!D33</f>
        <v>45283</v>
      </c>
      <c r="F33" s="139">
        <f t="shared" si="3"/>
        <v>2368</v>
      </c>
      <c r="G33" s="139">
        <f t="shared" si="4"/>
        <v>995</v>
      </c>
      <c r="H33" s="270">
        <f t="shared" si="5"/>
        <v>5.517884189677269E-2</v>
      </c>
      <c r="I33" s="270">
        <f t="shared" si="5"/>
        <v>2.2466582369942197E-2</v>
      </c>
      <c r="J33" s="4"/>
      <c r="K33" s="118"/>
      <c r="L33" s="118"/>
    </row>
    <row r="34" spans="1:12" ht="20.100000000000001" customHeight="1">
      <c r="A34" s="4"/>
      <c r="B34" s="269" t="s">
        <v>36</v>
      </c>
      <c r="C34" s="138">
        <f>'PopEst-2023-Worksheet'!B34</f>
        <v>17968</v>
      </c>
      <c r="D34" s="138">
        <f>'PopEst-2023-Worksheet'!C34</f>
        <v>18438</v>
      </c>
      <c r="E34" s="16">
        <f>'PopEst-2023-Worksheet'!D34</f>
        <v>18698</v>
      </c>
      <c r="F34" s="139">
        <f t="shared" si="3"/>
        <v>730</v>
      </c>
      <c r="G34" s="139">
        <f t="shared" si="4"/>
        <v>260</v>
      </c>
      <c r="H34" s="270">
        <f t="shared" si="5"/>
        <v>4.0627782724844165E-2</v>
      </c>
      <c r="I34" s="270">
        <f t="shared" si="5"/>
        <v>1.4101312506779477E-2</v>
      </c>
      <c r="J34" s="4"/>
      <c r="K34" s="118"/>
      <c r="L34" s="118"/>
    </row>
    <row r="35" spans="1:12" ht="20.100000000000001" customHeight="1">
      <c r="A35" s="4"/>
      <c r="B35" s="269" t="s">
        <v>37</v>
      </c>
      <c r="C35" s="138">
        <f>'PopEst-2023-Worksheet'!B35</f>
        <v>90352</v>
      </c>
      <c r="D35" s="138">
        <f>'PopEst-2023-Worksheet'!C35</f>
        <v>95809</v>
      </c>
      <c r="E35" s="16">
        <f>'PopEst-2023-Worksheet'!D35</f>
        <v>100763</v>
      </c>
      <c r="F35" s="139">
        <f t="shared" si="3"/>
        <v>10411</v>
      </c>
      <c r="G35" s="139">
        <f t="shared" si="4"/>
        <v>4954</v>
      </c>
      <c r="H35" s="270">
        <f t="shared" si="5"/>
        <v>0.1152271117407473</v>
      </c>
      <c r="I35" s="270">
        <f t="shared" si="5"/>
        <v>5.1707042135916252E-2</v>
      </c>
      <c r="J35" s="4"/>
      <c r="K35" s="118"/>
      <c r="L35" s="118"/>
    </row>
    <row r="36" spans="1:12" ht="20.100000000000001" customHeight="1">
      <c r="A36" s="4"/>
      <c r="B36" s="269" t="s">
        <v>38</v>
      </c>
      <c r="C36" s="138">
        <f>'PopEst-2023-Worksheet'!B36</f>
        <v>73321</v>
      </c>
      <c r="D36" s="138">
        <f>'PopEst-2023-Worksheet'!C36</f>
        <v>74249</v>
      </c>
      <c r="E36" s="16">
        <f>'PopEst-2023-Worksheet'!D36</f>
        <v>75906</v>
      </c>
      <c r="F36" s="139">
        <f t="shared" si="3"/>
        <v>2585</v>
      </c>
      <c r="G36" s="139">
        <f t="shared" si="4"/>
        <v>1657</v>
      </c>
      <c r="H36" s="270">
        <f t="shared" si="5"/>
        <v>3.5255929406309242E-2</v>
      </c>
      <c r="I36" s="270">
        <f t="shared" si="5"/>
        <v>2.2316798879446188E-2</v>
      </c>
      <c r="J36" s="4"/>
      <c r="K36" s="118"/>
      <c r="L36" s="118"/>
    </row>
    <row r="37" spans="1:12" ht="20.100000000000001" customHeight="1">
      <c r="A37" s="4"/>
      <c r="B37" s="269" t="s">
        <v>39</v>
      </c>
      <c r="C37" s="138">
        <f>'PopEst-2023-Worksheet'!B37</f>
        <v>273425</v>
      </c>
      <c r="D37" s="138">
        <f>'PopEst-2023-Worksheet'!C37</f>
        <v>296919</v>
      </c>
      <c r="E37" s="16">
        <f>'PopEst-2023-Worksheet'!D37</f>
        <v>315317</v>
      </c>
      <c r="F37" s="139">
        <f t="shared" si="3"/>
        <v>41892</v>
      </c>
      <c r="G37" s="139">
        <f t="shared" si="4"/>
        <v>18398</v>
      </c>
      <c r="H37" s="270">
        <f t="shared" si="5"/>
        <v>0.15321203255005944</v>
      </c>
      <c r="I37" s="270">
        <f t="shared" si="5"/>
        <v>6.1963026953478897E-2</v>
      </c>
      <c r="J37" s="4"/>
      <c r="K37" s="118"/>
      <c r="L37" s="118"/>
    </row>
    <row r="38" spans="1:12" ht="20.100000000000001" customHeight="1">
      <c r="A38" s="4"/>
      <c r="B38" s="269" t="s">
        <v>40</v>
      </c>
      <c r="C38" s="138">
        <f>'PopEst-2023-Worksheet'!B38</f>
        <v>43474</v>
      </c>
      <c r="D38" s="138">
        <f>'PopEst-2023-Worksheet'!C38</f>
        <v>44688</v>
      </c>
      <c r="E38" s="16">
        <f>'PopEst-2023-Worksheet'!D38</f>
        <v>45448</v>
      </c>
      <c r="F38" s="139">
        <f t="shared" si="3"/>
        <v>1974</v>
      </c>
      <c r="G38" s="139">
        <f t="shared" si="4"/>
        <v>760</v>
      </c>
      <c r="H38" s="270">
        <f t="shared" si="5"/>
        <v>4.5406449832083542E-2</v>
      </c>
      <c r="I38" s="270">
        <f t="shared" si="5"/>
        <v>1.7006802721088437E-2</v>
      </c>
      <c r="J38" s="4"/>
      <c r="K38" s="118"/>
      <c r="L38" s="118"/>
    </row>
    <row r="39" spans="1:12" ht="20.100000000000001" customHeight="1">
      <c r="A39" s="4"/>
      <c r="B39" s="269" t="s">
        <v>41</v>
      </c>
      <c r="C39" s="138">
        <f>'PopEst-2023-Worksheet'!B39</f>
        <v>21796</v>
      </c>
      <c r="D39" s="138">
        <f>'PopEst-2023-Worksheet'!C39</f>
        <v>21375</v>
      </c>
      <c r="E39" s="16">
        <f>'PopEst-2023-Worksheet'!D39</f>
        <v>21686</v>
      </c>
      <c r="F39" s="139">
        <f t="shared" si="3"/>
        <v>-110</v>
      </c>
      <c r="G39" s="139">
        <f t="shared" si="4"/>
        <v>311</v>
      </c>
      <c r="H39" s="270">
        <f t="shared" si="5"/>
        <v>-5.0467975775371626E-3</v>
      </c>
      <c r="I39" s="270">
        <f t="shared" si="5"/>
        <v>1.4549707602339181E-2</v>
      </c>
      <c r="J39" s="4"/>
      <c r="K39" s="118"/>
      <c r="L39" s="118"/>
    </row>
    <row r="40" spans="1:12" ht="20.100000000000001" customHeight="1">
      <c r="A40" s="4"/>
      <c r="B40" s="269" t="s">
        <v>42</v>
      </c>
      <c r="C40" s="138">
        <f>'PopEst-2023-Worksheet'!B40</f>
        <v>16147</v>
      </c>
      <c r="D40" s="138">
        <f>'PopEst-2023-Worksheet'!C40</f>
        <v>15550</v>
      </c>
      <c r="E40" s="16">
        <f>'PopEst-2023-Worksheet'!D40</f>
        <v>16137</v>
      </c>
      <c r="F40" s="139">
        <f t="shared" si="3"/>
        <v>-10</v>
      </c>
      <c r="G40" s="139">
        <f t="shared" si="4"/>
        <v>587</v>
      </c>
      <c r="H40" s="270">
        <f t="shared" si="5"/>
        <v>-6.193100885613427E-4</v>
      </c>
      <c r="I40" s="270">
        <f t="shared" si="5"/>
        <v>3.7749196141479098E-2</v>
      </c>
      <c r="J40" s="4"/>
      <c r="K40" s="118"/>
      <c r="L40" s="118"/>
    </row>
    <row r="41" spans="1:12" ht="5.0999999999999996" customHeight="1">
      <c r="A41" s="4"/>
      <c r="B41" s="22"/>
      <c r="C41" s="16"/>
      <c r="D41" s="16"/>
      <c r="E41" s="16"/>
      <c r="F41" s="18"/>
      <c r="G41" s="18"/>
      <c r="H41" s="271"/>
      <c r="I41" s="271"/>
      <c r="J41" s="4"/>
      <c r="K41" s="118"/>
      <c r="L41" s="118"/>
    </row>
    <row r="42" spans="1:12" ht="20.100000000000001" customHeight="1">
      <c r="A42" s="4"/>
      <c r="B42" s="22" t="s">
        <v>43</v>
      </c>
      <c r="C42" s="267">
        <f>SUM(C43:C62)</f>
        <v>1496947</v>
      </c>
      <c r="D42" s="267">
        <f>SUM(D43:D62)</f>
        <v>1542781</v>
      </c>
      <c r="E42" s="267">
        <f>SUM(E43:E62)</f>
        <v>1569562</v>
      </c>
      <c r="F42" s="267">
        <f>SUM(F43:F62)</f>
        <v>72615</v>
      </c>
      <c r="G42" s="267">
        <f>SUM(G43:G62)</f>
        <v>26781</v>
      </c>
      <c r="H42" s="268">
        <f>F42/C42</f>
        <v>4.8508731438053586E-2</v>
      </c>
      <c r="I42" s="268">
        <f>G42/D42</f>
        <v>1.7358912250021227E-2</v>
      </c>
      <c r="J42" s="4"/>
      <c r="K42" s="274"/>
      <c r="L42" s="274"/>
    </row>
    <row r="43" spans="1:12" ht="20.100000000000001" customHeight="1">
      <c r="A43" s="4"/>
      <c r="B43" s="269" t="s">
        <v>44</v>
      </c>
      <c r="C43" s="138">
        <f>'PopEst-2023-Worksheet'!B43</f>
        <v>175216</v>
      </c>
      <c r="D43" s="138">
        <f>'PopEst-2023-Worksheet'!C43</f>
        <v>184002</v>
      </c>
      <c r="E43" s="16">
        <f>'PopEst-2023-Worksheet'!D43</f>
        <v>187545</v>
      </c>
      <c r="F43" s="139">
        <f t="shared" ref="F43:F51" si="6">E43-C43</f>
        <v>12329</v>
      </c>
      <c r="G43" s="139">
        <f t="shared" ref="G43:G51" si="7">E43-D43</f>
        <v>3543</v>
      </c>
      <c r="H43" s="270">
        <f t="shared" ref="H43:I51" si="8">F43/C43</f>
        <v>7.0364578577298872E-2</v>
      </c>
      <c r="I43" s="270">
        <f t="shared" si="8"/>
        <v>1.9255225486679493E-2</v>
      </c>
      <c r="J43" s="4"/>
      <c r="K43" s="118"/>
      <c r="L43" s="118"/>
    </row>
    <row r="44" spans="1:12" ht="20.100000000000001" customHeight="1">
      <c r="A44" s="4"/>
      <c r="B44" s="269" t="s">
        <v>45</v>
      </c>
      <c r="C44" s="138">
        <f>'PopEst-2023-Worksheet'!B44</f>
        <v>13648</v>
      </c>
      <c r="D44" s="138">
        <f>'PopEst-2023-Worksheet'!C44</f>
        <v>13740</v>
      </c>
      <c r="E44" s="16">
        <f>'PopEst-2023-Worksheet'!D44</f>
        <v>13816</v>
      </c>
      <c r="F44" s="139">
        <f t="shared" si="6"/>
        <v>168</v>
      </c>
      <c r="G44" s="139">
        <f t="shared" si="7"/>
        <v>76</v>
      </c>
      <c r="H44" s="270">
        <f t="shared" si="8"/>
        <v>1.23094958968347E-2</v>
      </c>
      <c r="I44" s="270">
        <f t="shared" si="8"/>
        <v>5.531295487627365E-3</v>
      </c>
      <c r="J44" s="4"/>
      <c r="K44" s="118"/>
      <c r="L44" s="118"/>
    </row>
    <row r="45" spans="1:12" ht="20.100000000000001" customHeight="1">
      <c r="A45" s="4"/>
      <c r="B45" s="269" t="s">
        <v>46</v>
      </c>
      <c r="C45" s="16">
        <f>'PopEst-2023-Worksheet'!B45</f>
        <v>321905</v>
      </c>
      <c r="D45" s="16">
        <f>'PopEst-2023-Worksheet'!C45</f>
        <v>329583</v>
      </c>
      <c r="E45" s="16">
        <f>'PopEst-2023-Worksheet'!D45</f>
        <v>333452</v>
      </c>
      <c r="F45" s="139">
        <f t="shared" si="6"/>
        <v>11547</v>
      </c>
      <c r="G45" s="139">
        <f t="shared" si="7"/>
        <v>3869</v>
      </c>
      <c r="H45" s="270">
        <f t="shared" si="8"/>
        <v>3.5870831456485612E-2</v>
      </c>
      <c r="I45" s="270">
        <f t="shared" si="8"/>
        <v>1.173907634799125E-2</v>
      </c>
      <c r="J45" s="4"/>
      <c r="K45" s="274"/>
      <c r="L45" s="274"/>
    </row>
    <row r="46" spans="1:12" ht="20.100000000000001" customHeight="1">
      <c r="A46" s="4"/>
      <c r="B46" s="269" t="s">
        <v>47</v>
      </c>
      <c r="C46" s="138">
        <f>'PopEst-2023-Worksheet'!B46</f>
        <v>12451</v>
      </c>
      <c r="D46" s="138">
        <f>'PopEst-2023-Worksheet'!C46</f>
        <v>12729</v>
      </c>
      <c r="E46" s="16">
        <f>'PopEst-2023-Worksheet'!D46</f>
        <v>12971</v>
      </c>
      <c r="F46" s="139">
        <f t="shared" si="6"/>
        <v>520</v>
      </c>
      <c r="G46" s="139">
        <f t="shared" si="7"/>
        <v>242</v>
      </c>
      <c r="H46" s="270">
        <f t="shared" si="8"/>
        <v>4.1763713757931087E-2</v>
      </c>
      <c r="I46" s="270">
        <f t="shared" si="8"/>
        <v>1.9011705554246208E-2</v>
      </c>
      <c r="J46" s="4"/>
      <c r="K46" s="118"/>
      <c r="L46" s="118"/>
    </row>
    <row r="47" spans="1:12" ht="20.100000000000001" customHeight="1">
      <c r="A47" s="4"/>
      <c r="B47" s="269" t="s">
        <v>48</v>
      </c>
      <c r="C47" s="138">
        <f>'PopEst-2023-Worksheet'!B47</f>
        <v>43826</v>
      </c>
      <c r="D47" s="138">
        <f>'PopEst-2023-Worksheet'!C47</f>
        <v>43967</v>
      </c>
      <c r="E47" s="16">
        <f>'PopEst-2023-Worksheet'!D47</f>
        <v>44421</v>
      </c>
      <c r="F47" s="139">
        <f t="shared" si="6"/>
        <v>595</v>
      </c>
      <c r="G47" s="139">
        <f t="shared" si="7"/>
        <v>454</v>
      </c>
      <c r="H47" s="270">
        <f t="shared" si="8"/>
        <v>1.3576415826221877E-2</v>
      </c>
      <c r="I47" s="270">
        <f t="shared" si="8"/>
        <v>1.0325926262878978E-2</v>
      </c>
      <c r="J47" s="4"/>
      <c r="K47" s="274"/>
      <c r="L47" s="274"/>
    </row>
    <row r="48" spans="1:12" ht="20.100000000000001" customHeight="1">
      <c r="A48" s="4"/>
      <c r="B48" s="269" t="s">
        <v>49</v>
      </c>
      <c r="C48" s="138">
        <f>'PopEst-2023-Worksheet'!B48</f>
        <v>14192</v>
      </c>
      <c r="D48" s="138">
        <f>'PopEst-2023-Worksheet'!C48</f>
        <v>15938</v>
      </c>
      <c r="E48" s="16">
        <f>'PopEst-2023-Worksheet'!D48</f>
        <v>16323</v>
      </c>
      <c r="F48" s="139">
        <f t="shared" si="6"/>
        <v>2131</v>
      </c>
      <c r="G48" s="139">
        <f t="shared" si="7"/>
        <v>385</v>
      </c>
      <c r="H48" s="270">
        <f t="shared" si="8"/>
        <v>0.15015501691093575</v>
      </c>
      <c r="I48" s="270">
        <f t="shared" si="8"/>
        <v>2.4156104906512738E-2</v>
      </c>
      <c r="J48" s="4"/>
      <c r="K48" s="118"/>
      <c r="L48" s="118"/>
    </row>
    <row r="49" spans="1:12" ht="20.100000000000001" customHeight="1">
      <c r="A49" s="4"/>
      <c r="B49" s="269" t="s">
        <v>50</v>
      </c>
      <c r="C49" s="138">
        <f>'PopEst-2023-Worksheet'!B49</f>
        <v>19653</v>
      </c>
      <c r="D49" s="138">
        <f>'PopEst-2023-Worksheet'!C49</f>
        <v>19784</v>
      </c>
      <c r="E49" s="16">
        <f>'PopEst-2023-Worksheet'!D49</f>
        <v>19910</v>
      </c>
      <c r="F49" s="139">
        <f t="shared" si="6"/>
        <v>257</v>
      </c>
      <c r="G49" s="139">
        <f t="shared" si="7"/>
        <v>126</v>
      </c>
      <c r="H49" s="270">
        <f t="shared" si="8"/>
        <v>1.3076883936294713E-2</v>
      </c>
      <c r="I49" s="270">
        <f t="shared" si="8"/>
        <v>6.3687828548321876E-3</v>
      </c>
      <c r="J49" s="4"/>
      <c r="K49" s="274"/>
      <c r="L49" s="274"/>
    </row>
    <row r="50" spans="1:12" ht="20.100000000000001" customHeight="1">
      <c r="A50" s="4"/>
      <c r="B50" s="269" t="s">
        <v>51</v>
      </c>
      <c r="C50" s="138">
        <f>'PopEst-2023-Worksheet'!B50</f>
        <v>47319</v>
      </c>
      <c r="D50" s="138">
        <f>'PopEst-2023-Worksheet'!C50</f>
        <v>48395</v>
      </c>
      <c r="E50" s="16">
        <f>'PopEst-2023-Worksheet'!D50</f>
        <v>48982</v>
      </c>
      <c r="F50" s="139">
        <f t="shared" si="6"/>
        <v>1663</v>
      </c>
      <c r="G50" s="139">
        <f t="shared" si="7"/>
        <v>587</v>
      </c>
      <c r="H50" s="270">
        <f t="shared" si="8"/>
        <v>3.5144445148883111E-2</v>
      </c>
      <c r="I50" s="270">
        <f t="shared" si="8"/>
        <v>1.2129352205806385E-2</v>
      </c>
      <c r="J50" s="4"/>
      <c r="K50" s="118"/>
      <c r="L50" s="118"/>
    </row>
    <row r="51" spans="1:12" ht="20.100000000000001" customHeight="1">
      <c r="A51" s="4"/>
      <c r="B51" s="269" t="s">
        <v>52</v>
      </c>
      <c r="C51" s="138">
        <f>'PopEst-2023-Worksheet'!B51</f>
        <v>14510</v>
      </c>
      <c r="D51" s="138">
        <f>'PopEst-2023-Worksheet'!C51</f>
        <v>14923</v>
      </c>
      <c r="E51" s="16">
        <f>'PopEst-2023-Worksheet'!D51</f>
        <v>15402</v>
      </c>
      <c r="F51" s="139">
        <f t="shared" si="6"/>
        <v>892</v>
      </c>
      <c r="G51" s="139">
        <f t="shared" si="7"/>
        <v>479</v>
      </c>
      <c r="H51" s="270">
        <f t="shared" si="8"/>
        <v>6.1474844934527914E-2</v>
      </c>
      <c r="I51" s="270">
        <f t="shared" si="8"/>
        <v>3.2098103598472157E-2</v>
      </c>
      <c r="J51" s="4"/>
      <c r="K51" s="274"/>
      <c r="L51" s="274"/>
    </row>
    <row r="52" spans="1:12" ht="20.100000000000001" customHeight="1">
      <c r="A52" s="4"/>
      <c r="B52" s="25"/>
      <c r="C52" s="21"/>
      <c r="D52" s="21"/>
      <c r="E52" s="21"/>
      <c r="F52" s="18"/>
      <c r="G52" s="18"/>
      <c r="H52" s="271"/>
      <c r="I52" s="271"/>
      <c r="J52" s="4"/>
      <c r="K52" s="118"/>
      <c r="L52" s="118"/>
    </row>
    <row r="53" spans="1:12" ht="20.100000000000001" customHeight="1">
      <c r="A53" s="4"/>
      <c r="B53" s="25"/>
      <c r="C53" s="21"/>
      <c r="D53" s="21"/>
      <c r="E53" s="21"/>
      <c r="F53" s="18"/>
      <c r="G53" s="18"/>
      <c r="H53" s="271"/>
      <c r="I53" s="271"/>
      <c r="J53" s="4"/>
      <c r="K53" s="118"/>
      <c r="L53" s="118"/>
    </row>
    <row r="54" spans="1:12" s="4" customFormat="1" ht="20.100000000000001" hidden="1" customHeight="1">
      <c r="B54" s="25"/>
      <c r="C54" s="21"/>
      <c r="D54" s="21"/>
      <c r="E54" s="21"/>
      <c r="F54" s="18"/>
      <c r="G54" s="18"/>
      <c r="H54" s="271"/>
      <c r="I54" s="271"/>
      <c r="K54" s="44"/>
      <c r="L54" s="44"/>
    </row>
    <row r="55" spans="1:12" ht="25.35" customHeight="1">
      <c r="A55" s="4"/>
      <c r="B55" s="22" t="s">
        <v>53</v>
      </c>
      <c r="C55" s="267"/>
      <c r="D55" s="138"/>
      <c r="E55" s="16"/>
      <c r="F55" s="139"/>
      <c r="G55" s="139"/>
      <c r="H55" s="270"/>
      <c r="I55" s="270"/>
      <c r="J55" s="4"/>
      <c r="K55" s="118"/>
      <c r="L55" s="118"/>
    </row>
    <row r="56" spans="1:12" ht="20.100000000000001" customHeight="1">
      <c r="A56" s="4"/>
      <c r="B56" s="269" t="s">
        <v>54</v>
      </c>
      <c r="C56" s="138">
        <f>'PopEst-2023-Worksheet'!B54</f>
        <v>292198</v>
      </c>
      <c r="D56" s="138">
        <f>'PopEst-2023-Worksheet'!C54</f>
        <v>299130</v>
      </c>
      <c r="E56" s="16">
        <f>'PopEst-2023-Worksheet'!D54</f>
        <v>301724</v>
      </c>
      <c r="F56" s="139">
        <f>'PopEst-2023-Worksheet'!E54</f>
        <v>9526</v>
      </c>
      <c r="G56" s="139">
        <f>'PopEst-2023-Worksheet'!F54</f>
        <v>2594</v>
      </c>
      <c r="H56" s="270">
        <f t="shared" ref="H56:I62" si="9">F56/C56</f>
        <v>3.2601181390700826E-2</v>
      </c>
      <c r="I56" s="270">
        <f t="shared" si="9"/>
        <v>8.6718149299635609E-3</v>
      </c>
      <c r="J56" s="4"/>
      <c r="K56" s="118"/>
      <c r="L56" s="118"/>
    </row>
    <row r="57" spans="1:12" ht="20.100000000000001" customHeight="1">
      <c r="A57" s="4"/>
      <c r="B57" s="269" t="s">
        <v>55</v>
      </c>
      <c r="C57" s="138">
        <f>'PopEst-2023-Worksheet'!B55</f>
        <v>7974</v>
      </c>
      <c r="D57" s="138">
        <f>'PopEst-2023-Worksheet'!C55</f>
        <v>7831</v>
      </c>
      <c r="E57" s="16">
        <f>'PopEst-2023-Worksheet'!D55</f>
        <v>7977</v>
      </c>
      <c r="F57" s="139">
        <f>'PopEst-2023-Worksheet'!E55</f>
        <v>3</v>
      </c>
      <c r="G57" s="139">
        <f>'PopEst-2023-Worksheet'!F55</f>
        <v>146</v>
      </c>
      <c r="H57" s="270">
        <f t="shared" si="9"/>
        <v>3.7622272385252068E-4</v>
      </c>
      <c r="I57" s="270">
        <f t="shared" si="9"/>
        <v>1.864385135997957E-2</v>
      </c>
      <c r="J57" s="4"/>
      <c r="K57" s="118"/>
      <c r="L57" s="118"/>
    </row>
    <row r="58" spans="1:12" ht="20.100000000000001" customHeight="1">
      <c r="A58" s="4"/>
      <c r="B58" s="269" t="s">
        <v>56</v>
      </c>
      <c r="C58" s="138">
        <f>'PopEst-2023-Worksheet'!B56</f>
        <v>211668</v>
      </c>
      <c r="D58" s="138">
        <f>'PopEst-2023-Worksheet'!C56</f>
        <v>215751</v>
      </c>
      <c r="E58" s="16">
        <f>'PopEst-2023-Worksheet'!D56</f>
        <v>219260</v>
      </c>
      <c r="F58" s="139">
        <f>'PopEst-2023-Worksheet'!E56</f>
        <v>7592</v>
      </c>
      <c r="G58" s="139">
        <f>'PopEst-2023-Worksheet'!F56</f>
        <v>3509</v>
      </c>
      <c r="H58" s="270">
        <f t="shared" si="9"/>
        <v>3.5867490598484417E-2</v>
      </c>
      <c r="I58" s="270">
        <f t="shared" si="9"/>
        <v>1.6264119285658005E-2</v>
      </c>
      <c r="J58" s="4"/>
      <c r="K58" s="118"/>
      <c r="L58" s="118"/>
    </row>
    <row r="59" spans="1:12" ht="20.100000000000001" customHeight="1">
      <c r="A59" s="4"/>
      <c r="B59" s="269" t="s">
        <v>57</v>
      </c>
      <c r="C59" s="138">
        <f>'PopEst-2023-Worksheet'!B57</f>
        <v>188000</v>
      </c>
      <c r="D59" s="138">
        <f>'PopEst-2023-Worksheet'!C57</f>
        <v>196834</v>
      </c>
      <c r="E59" s="16">
        <f>'PopEst-2023-Worksheet'!D57</f>
        <v>202772</v>
      </c>
      <c r="F59" s="139">
        <f>'PopEst-2023-Worksheet'!E57</f>
        <v>14772</v>
      </c>
      <c r="G59" s="139">
        <f>'PopEst-2023-Worksheet'!F57</f>
        <v>5938</v>
      </c>
      <c r="H59" s="270">
        <f t="shared" si="9"/>
        <v>7.8574468085106389E-2</v>
      </c>
      <c r="I59" s="270">
        <f t="shared" si="9"/>
        <v>3.0167552353760022E-2</v>
      </c>
      <c r="J59" s="4"/>
      <c r="K59" s="118"/>
      <c r="L59" s="118"/>
    </row>
    <row r="60" spans="1:12" ht="20.100000000000001" customHeight="1">
      <c r="A60" s="4"/>
      <c r="B60" s="269" t="s">
        <v>58</v>
      </c>
      <c r="C60" s="138">
        <f>'PopEst-2023-Worksheet'!B58</f>
        <v>33764</v>
      </c>
      <c r="D60" s="138">
        <f>'PopEst-2023-Worksheet'!C58</f>
        <v>35169</v>
      </c>
      <c r="E60" s="16">
        <f>'PopEst-2023-Worksheet'!D58</f>
        <v>36168</v>
      </c>
      <c r="F60" s="139">
        <f>'PopEst-2023-Worksheet'!E58</f>
        <v>2404</v>
      </c>
      <c r="G60" s="139">
        <f>'PopEst-2023-Worksheet'!F58</f>
        <v>999</v>
      </c>
      <c r="H60" s="270">
        <f t="shared" si="9"/>
        <v>7.120009477550053E-2</v>
      </c>
      <c r="I60" s="270">
        <f t="shared" si="9"/>
        <v>2.8405698200119425E-2</v>
      </c>
      <c r="J60" s="4"/>
      <c r="K60" s="118"/>
      <c r="L60" s="118"/>
    </row>
    <row r="61" spans="1:12" ht="20.100000000000001" customHeight="1">
      <c r="A61" s="4"/>
      <c r="B61" s="269" t="s">
        <v>59</v>
      </c>
      <c r="C61" s="138">
        <f>'PopEst-2023-Worksheet'!B59</f>
        <v>75305</v>
      </c>
      <c r="D61" s="138">
        <f>'PopEst-2023-Worksheet'!C59</f>
        <v>79544</v>
      </c>
      <c r="E61" s="16">
        <f>'PopEst-2023-Worksheet'!D59</f>
        <v>83342</v>
      </c>
      <c r="F61" s="139">
        <f>'PopEst-2023-Worksheet'!E59</f>
        <v>8037</v>
      </c>
      <c r="G61" s="139">
        <f>'PopEst-2023-Worksheet'!F59</f>
        <v>3798</v>
      </c>
      <c r="H61" s="270">
        <f t="shared" si="9"/>
        <v>0.10672598101055707</v>
      </c>
      <c r="I61" s="270">
        <f t="shared" si="9"/>
        <v>4.774715880518958E-2</v>
      </c>
      <c r="J61" s="4"/>
      <c r="K61" s="118"/>
      <c r="L61" s="118"/>
    </row>
    <row r="62" spans="1:12" ht="20.100000000000001" customHeight="1">
      <c r="A62" s="4"/>
      <c r="B62" s="269" t="s">
        <v>60</v>
      </c>
      <c r="C62" s="138">
        <f>'PopEst-2023-Worksheet'!B60</f>
        <v>25318</v>
      </c>
      <c r="D62" s="138">
        <f>'PopEst-2023-Worksheet'!C60</f>
        <v>25461</v>
      </c>
      <c r="E62" s="16">
        <f>'PopEst-2023-Worksheet'!D60</f>
        <v>25497</v>
      </c>
      <c r="F62" s="139">
        <f>'PopEst-2023-Worksheet'!E60</f>
        <v>179</v>
      </c>
      <c r="G62" s="139">
        <f>'PopEst-2023-Worksheet'!F60</f>
        <v>36</v>
      </c>
      <c r="H62" s="270">
        <f t="shared" si="9"/>
        <v>7.0700687258077261E-3</v>
      </c>
      <c r="I62" s="270">
        <f t="shared" si="9"/>
        <v>1.4139271827500884E-3</v>
      </c>
      <c r="J62" s="4"/>
      <c r="K62" s="118"/>
      <c r="L62" s="118"/>
    </row>
    <row r="63" spans="1:12" ht="5.0999999999999996" customHeight="1">
      <c r="A63" s="4"/>
      <c r="B63" s="25"/>
      <c r="C63" s="21"/>
      <c r="D63" s="21"/>
      <c r="E63" s="272"/>
      <c r="F63" s="18"/>
      <c r="G63" s="18"/>
      <c r="H63" s="271"/>
      <c r="I63" s="271"/>
      <c r="J63" s="4"/>
      <c r="K63" s="118"/>
      <c r="L63" s="118"/>
    </row>
    <row r="64" spans="1:12" ht="20.100000000000001" customHeight="1">
      <c r="A64" s="4"/>
      <c r="B64" s="22" t="s">
        <v>61</v>
      </c>
      <c r="C64" s="267">
        <f>SUM(C65:C69)</f>
        <v>4084011</v>
      </c>
      <c r="D64" s="267">
        <f>SUM(D65:D69)</f>
        <v>4164983</v>
      </c>
      <c r="E64" s="267">
        <f>SUM(E65:E69)</f>
        <v>4205553</v>
      </c>
      <c r="F64" s="267">
        <f>SUM(F65:F69)</f>
        <v>121542</v>
      </c>
      <c r="G64" s="267">
        <f>SUM(G65:G69)</f>
        <v>40570</v>
      </c>
      <c r="H64" s="268">
        <f>F64/C64</f>
        <v>2.9760448735324171E-2</v>
      </c>
      <c r="I64" s="268">
        <f>G64/D64</f>
        <v>9.7407360366176757E-3</v>
      </c>
      <c r="J64" s="4"/>
      <c r="K64" s="274"/>
      <c r="L64" s="274"/>
    </row>
    <row r="65" spans="1:12" ht="20.100000000000001" customHeight="1">
      <c r="A65" s="4"/>
      <c r="B65" s="269" t="s">
        <v>62</v>
      </c>
      <c r="C65" s="138">
        <f>'PopEst-2023-Worksheet'!B63</f>
        <v>1944375</v>
      </c>
      <c r="D65" s="138">
        <f>'PopEst-2023-Worksheet'!C63</f>
        <v>1969099</v>
      </c>
      <c r="E65" s="16">
        <f>'PopEst-2023-Worksheet'!D63</f>
        <v>1973579</v>
      </c>
      <c r="F65" s="139">
        <f t="shared" ref="F65:F69" si="10">E65-C65</f>
        <v>29204</v>
      </c>
      <c r="G65" s="139">
        <f t="shared" ref="G65:G69" si="11">E65-D65</f>
        <v>4480</v>
      </c>
      <c r="H65" s="270">
        <f t="shared" ref="H65:I69" si="12">F65/C65</f>
        <v>1.5019736419157827E-2</v>
      </c>
      <c r="I65" s="270">
        <f t="shared" si="12"/>
        <v>2.2751522396791627E-3</v>
      </c>
      <c r="J65" s="4"/>
      <c r="K65" s="118"/>
      <c r="L65" s="118"/>
    </row>
    <row r="66" spans="1:12" ht="20.100000000000001" customHeight="1">
      <c r="A66" s="4"/>
      <c r="B66" s="269" t="s">
        <v>63</v>
      </c>
      <c r="C66" s="16">
        <f>'PopEst-2023-Worksheet'!B64</f>
        <v>159788</v>
      </c>
      <c r="D66" s="16">
        <f>'PopEst-2023-Worksheet'!C64</f>
        <v>165559</v>
      </c>
      <c r="E66" s="16">
        <f>'PopEst-2023-Worksheet'!D64</f>
        <v>167781</v>
      </c>
      <c r="F66" s="139">
        <f t="shared" si="10"/>
        <v>7993</v>
      </c>
      <c r="G66" s="139">
        <f t="shared" si="11"/>
        <v>2222</v>
      </c>
      <c r="H66" s="270">
        <f t="shared" si="12"/>
        <v>5.0022529852053972E-2</v>
      </c>
      <c r="I66" s="270">
        <f t="shared" si="12"/>
        <v>1.3421197277103631E-2</v>
      </c>
      <c r="J66" s="4"/>
      <c r="K66" s="118"/>
      <c r="L66" s="118"/>
    </row>
    <row r="67" spans="1:12" ht="20.100000000000001" customHeight="1">
      <c r="A67" s="4"/>
      <c r="B67" s="269" t="s">
        <v>64</v>
      </c>
      <c r="C67" s="138">
        <f>'PopEst-2023-Worksheet'!B65</f>
        <v>158431</v>
      </c>
      <c r="D67" s="138">
        <f>'PopEst-2023-Worksheet'!C65</f>
        <v>161655</v>
      </c>
      <c r="E67" s="16">
        <f>'PopEst-2023-Worksheet'!D65</f>
        <v>162847</v>
      </c>
      <c r="F67" s="139">
        <f t="shared" si="10"/>
        <v>4416</v>
      </c>
      <c r="G67" s="139">
        <f t="shared" si="11"/>
        <v>1192</v>
      </c>
      <c r="H67" s="270">
        <f t="shared" si="12"/>
        <v>2.7873332870460957E-2</v>
      </c>
      <c r="I67" s="270">
        <f t="shared" si="12"/>
        <v>7.3737280009897625E-3</v>
      </c>
      <c r="J67" s="4"/>
      <c r="K67" s="274"/>
      <c r="L67" s="274"/>
    </row>
    <row r="68" spans="1:12" ht="20.100000000000001" customHeight="1">
      <c r="A68" s="4"/>
      <c r="B68" s="269" t="s">
        <v>65</v>
      </c>
      <c r="C68" s="138">
        <f>'PopEst-2023-Worksheet'!B66</f>
        <v>1492191</v>
      </c>
      <c r="D68" s="138">
        <f>'PopEst-2023-Worksheet'!C66</f>
        <v>1518152</v>
      </c>
      <c r="E68" s="16">
        <f>'PopEst-2023-Worksheet'!D66</f>
        <v>1532718</v>
      </c>
      <c r="F68" s="139">
        <f t="shared" si="10"/>
        <v>40527</v>
      </c>
      <c r="G68" s="139">
        <f t="shared" si="11"/>
        <v>14566</v>
      </c>
      <c r="H68" s="270">
        <f t="shared" si="12"/>
        <v>2.7159391793677889E-2</v>
      </c>
      <c r="I68" s="270">
        <f t="shared" si="12"/>
        <v>9.5945597015318629E-3</v>
      </c>
      <c r="J68" s="4"/>
      <c r="K68" s="118"/>
      <c r="L68" s="118"/>
    </row>
    <row r="69" spans="1:12" ht="20.100000000000001" customHeight="1">
      <c r="A69" s="4"/>
      <c r="B69" s="269" t="s">
        <v>66</v>
      </c>
      <c r="C69" s="138">
        <f>'PopEst-2023-Worksheet'!B67</f>
        <v>329226</v>
      </c>
      <c r="D69" s="138">
        <f>'PopEst-2023-Worksheet'!C67</f>
        <v>350518</v>
      </c>
      <c r="E69" s="16">
        <f>'PopEst-2023-Worksheet'!D67</f>
        <v>368628</v>
      </c>
      <c r="F69" s="139">
        <f t="shared" si="10"/>
        <v>39402</v>
      </c>
      <c r="G69" s="139">
        <f t="shared" si="11"/>
        <v>18110</v>
      </c>
      <c r="H69" s="270">
        <f t="shared" si="12"/>
        <v>0.11968070565508192</v>
      </c>
      <c r="I69" s="270">
        <f t="shared" si="12"/>
        <v>5.1666390884348309E-2</v>
      </c>
      <c r="J69" s="4"/>
      <c r="K69" s="118"/>
      <c r="L69" s="118"/>
    </row>
    <row r="70" spans="1:12" ht="5.0999999999999996" customHeight="1">
      <c r="A70" s="4"/>
      <c r="B70" s="25"/>
      <c r="C70" s="21"/>
      <c r="D70" s="21"/>
      <c r="E70" s="272"/>
      <c r="F70" s="18"/>
      <c r="G70" s="18"/>
      <c r="H70" s="271"/>
      <c r="I70" s="271"/>
      <c r="J70" s="4"/>
      <c r="K70" s="118"/>
      <c r="L70" s="118"/>
    </row>
    <row r="71" spans="1:12" ht="20.100000000000001" customHeight="1">
      <c r="A71" s="4"/>
      <c r="B71" s="22" t="s">
        <v>67</v>
      </c>
      <c r="C71" s="267">
        <f>SUM(C72:C80)</f>
        <v>4454569</v>
      </c>
      <c r="D71" s="267">
        <f>SUM(D72:D80)</f>
        <v>4652142</v>
      </c>
      <c r="E71" s="267">
        <f>SUM(E72:E80)</f>
        <v>4748082</v>
      </c>
      <c r="F71" s="267">
        <f>SUM(F72:F80)</f>
        <v>293513</v>
      </c>
      <c r="G71" s="267">
        <f>SUM(G72:G80)</f>
        <v>95940</v>
      </c>
      <c r="H71" s="268">
        <f>F71/C71</f>
        <v>6.5890325191954591E-2</v>
      </c>
      <c r="I71" s="268">
        <f>G71/D71</f>
        <v>2.0622758290697058E-2</v>
      </c>
      <c r="J71" s="4"/>
      <c r="K71" s="274"/>
      <c r="L71" s="274"/>
    </row>
    <row r="72" spans="1:12" ht="20.100000000000001" customHeight="1">
      <c r="A72" s="4"/>
      <c r="B72" s="269" t="s">
        <v>68</v>
      </c>
      <c r="C72" s="138">
        <f>'PopEst-2023-Worksheet'!B70</f>
        <v>606612</v>
      </c>
      <c r="D72" s="138">
        <f>'PopEst-2023-Worksheet'!C70</f>
        <v>627544</v>
      </c>
      <c r="E72" s="16">
        <f>'PopEst-2023-Worksheet'!D70</f>
        <v>640773</v>
      </c>
      <c r="F72" s="139">
        <f t="shared" ref="F72:F80" si="13">E72-C72</f>
        <v>34161</v>
      </c>
      <c r="G72" s="139">
        <f t="shared" ref="G72:G80" si="14">E72-D72</f>
        <v>13229</v>
      </c>
      <c r="H72" s="270">
        <f t="shared" ref="H72:I80" si="15">F72/C72</f>
        <v>5.6314415145100986E-2</v>
      </c>
      <c r="I72" s="270">
        <f t="shared" si="15"/>
        <v>2.1080593552005915E-2</v>
      </c>
      <c r="J72" s="4"/>
      <c r="K72" s="118"/>
      <c r="L72" s="118"/>
    </row>
    <row r="73" spans="1:12" ht="20.100000000000001" customHeight="1">
      <c r="A73" s="4"/>
      <c r="B73" s="269" t="s">
        <v>69</v>
      </c>
      <c r="C73" s="138">
        <f>'PopEst-2023-Worksheet'!B71</f>
        <v>115378</v>
      </c>
      <c r="D73" s="138">
        <f>'PopEst-2023-Worksheet'!C71</f>
        <v>124202</v>
      </c>
      <c r="E73" s="16">
        <f>'PopEst-2023-Worksheet'!D71</f>
        <v>130756</v>
      </c>
      <c r="F73" s="139">
        <f t="shared" si="13"/>
        <v>15378</v>
      </c>
      <c r="G73" s="139">
        <f t="shared" si="14"/>
        <v>6554</v>
      </c>
      <c r="H73" s="270">
        <f t="shared" si="15"/>
        <v>0.13328364159545147</v>
      </c>
      <c r="I73" s="270">
        <f t="shared" si="15"/>
        <v>5.2768876507624678E-2</v>
      </c>
      <c r="J73" s="4"/>
      <c r="K73" s="118"/>
      <c r="L73" s="118"/>
    </row>
    <row r="74" spans="1:12" ht="20.100000000000001" customHeight="1">
      <c r="A74" s="4"/>
      <c r="B74" s="269" t="s">
        <v>70</v>
      </c>
      <c r="C74" s="138">
        <f>'PopEst-2023-Worksheet'!B72</f>
        <v>383956</v>
      </c>
      <c r="D74" s="138">
        <f>'PopEst-2023-Worksheet'!C72</f>
        <v>403857</v>
      </c>
      <c r="E74" s="16">
        <f>'PopEst-2023-Worksheet'!D72</f>
        <v>414749</v>
      </c>
      <c r="F74" s="139">
        <f t="shared" si="13"/>
        <v>30793</v>
      </c>
      <c r="G74" s="139">
        <f t="shared" si="14"/>
        <v>10892</v>
      </c>
      <c r="H74" s="270">
        <f t="shared" si="15"/>
        <v>8.0199293669066252E-2</v>
      </c>
      <c r="I74" s="270">
        <f t="shared" si="15"/>
        <v>2.6969942331072631E-2</v>
      </c>
      <c r="J74" s="4"/>
      <c r="K74" s="118"/>
      <c r="L74" s="118"/>
    </row>
    <row r="75" spans="1:12" ht="20.100000000000001" customHeight="1">
      <c r="A75" s="4"/>
      <c r="B75" s="269" t="s">
        <v>71</v>
      </c>
      <c r="C75" s="138">
        <f>'PopEst-2023-Worksheet'!B73</f>
        <v>375908</v>
      </c>
      <c r="D75" s="138">
        <f>'PopEst-2023-Worksheet'!C73</f>
        <v>391983</v>
      </c>
      <c r="E75" s="16">
        <f>'PopEst-2023-Worksheet'!D73</f>
        <v>403966</v>
      </c>
      <c r="F75" s="139">
        <f t="shared" si="13"/>
        <v>28058</v>
      </c>
      <c r="G75" s="139">
        <f t="shared" si="14"/>
        <v>11983</v>
      </c>
      <c r="H75" s="270">
        <f t="shared" si="15"/>
        <v>7.4640603551932916E-2</v>
      </c>
      <c r="I75" s="270">
        <f t="shared" si="15"/>
        <v>3.0570203299632892E-2</v>
      </c>
      <c r="J75" s="4"/>
      <c r="K75" s="118"/>
      <c r="L75" s="118"/>
    </row>
    <row r="76" spans="1:12" ht="20.100000000000001" customHeight="1">
      <c r="A76" s="4"/>
      <c r="B76" s="269" t="s">
        <v>72</v>
      </c>
      <c r="C76" s="138">
        <f>'PopEst-2023-Worksheet'!B74</f>
        <v>1429908</v>
      </c>
      <c r="D76" s="138">
        <f>'PopEst-2023-Worksheet'!C74</f>
        <v>1481321</v>
      </c>
      <c r="E76" s="16">
        <f>'PopEst-2023-Worksheet'!D74</f>
        <v>1492951</v>
      </c>
      <c r="F76" s="139">
        <f t="shared" si="13"/>
        <v>63043</v>
      </c>
      <c r="G76" s="139">
        <f t="shared" si="14"/>
        <v>11630</v>
      </c>
      <c r="H76" s="270">
        <f t="shared" si="15"/>
        <v>4.4088850471498867E-2</v>
      </c>
      <c r="I76" s="270">
        <f t="shared" si="15"/>
        <v>7.8511004704584619E-3</v>
      </c>
      <c r="J76" s="4"/>
      <c r="K76" s="118"/>
      <c r="L76" s="118"/>
    </row>
    <row r="77" spans="1:12" ht="20.100000000000001" customHeight="1">
      <c r="A77" s="4"/>
      <c r="B77" s="269" t="s">
        <v>73</v>
      </c>
      <c r="C77" s="138">
        <f>'PopEst-2023-Worksheet'!B75</f>
        <v>388656</v>
      </c>
      <c r="D77" s="138">
        <f>'PopEst-2023-Worksheet'!C75</f>
        <v>424946</v>
      </c>
      <c r="E77" s="16">
        <f>'PopEst-2023-Worksheet'!D75</f>
        <v>439225</v>
      </c>
      <c r="F77" s="139">
        <f t="shared" si="13"/>
        <v>50569</v>
      </c>
      <c r="G77" s="139">
        <f t="shared" si="14"/>
        <v>14279</v>
      </c>
      <c r="H77" s="270">
        <f t="shared" si="15"/>
        <v>0.13011249022271623</v>
      </c>
      <c r="I77" s="270">
        <f t="shared" si="15"/>
        <v>3.3601916478799662E-2</v>
      </c>
      <c r="J77" s="4"/>
      <c r="K77" s="118"/>
      <c r="L77" s="118"/>
    </row>
    <row r="78" spans="1:12" ht="20.100000000000001" customHeight="1">
      <c r="A78" s="4"/>
      <c r="B78" s="269" t="s">
        <v>74</v>
      </c>
      <c r="C78" s="138">
        <f>'PopEst-2023-Worksheet'!B76</f>
        <v>470856</v>
      </c>
      <c r="D78" s="138">
        <f>'PopEst-2023-Worksheet'!C76</f>
        <v>484054</v>
      </c>
      <c r="E78" s="16">
        <f>'PopEst-2023-Worksheet'!D76</f>
        <v>486839</v>
      </c>
      <c r="F78" s="139">
        <f t="shared" si="13"/>
        <v>15983</v>
      </c>
      <c r="G78" s="139">
        <f t="shared" si="14"/>
        <v>2785</v>
      </c>
      <c r="H78" s="270">
        <f t="shared" si="15"/>
        <v>3.3944560545049865E-2</v>
      </c>
      <c r="I78" s="270">
        <f t="shared" si="15"/>
        <v>5.7534903130642447E-3</v>
      </c>
      <c r="J78" s="4"/>
      <c r="K78" s="118"/>
      <c r="L78" s="118"/>
    </row>
    <row r="79" spans="1:12" ht="20.100000000000001" customHeight="1">
      <c r="A79" s="4"/>
      <c r="B79" s="269" t="s">
        <v>75</v>
      </c>
      <c r="C79" s="138">
        <f>'PopEst-2023-Worksheet'!B77</f>
        <v>129752</v>
      </c>
      <c r="D79" s="138">
        <f>'PopEst-2023-Worksheet'!C77</f>
        <v>141420</v>
      </c>
      <c r="E79" s="16">
        <f>'PopEst-2023-Worksheet'!D77</f>
        <v>155318</v>
      </c>
      <c r="F79" s="139">
        <f t="shared" si="13"/>
        <v>25566</v>
      </c>
      <c r="G79" s="139">
        <f t="shared" si="14"/>
        <v>13898</v>
      </c>
      <c r="H79" s="270">
        <f t="shared" si="15"/>
        <v>0.19703742524200013</v>
      </c>
      <c r="I79" s="270">
        <f t="shared" si="15"/>
        <v>9.8274642907650964E-2</v>
      </c>
      <c r="J79" s="4"/>
      <c r="K79" s="274"/>
      <c r="L79" s="274"/>
    </row>
    <row r="80" spans="1:12" ht="20.100000000000001" customHeight="1">
      <c r="A80" s="4"/>
      <c r="B80" s="269" t="s">
        <v>76</v>
      </c>
      <c r="C80" s="138">
        <f>'PopEst-2023-Worksheet'!B78</f>
        <v>553543</v>
      </c>
      <c r="D80" s="138">
        <f>'PopEst-2023-Worksheet'!C78</f>
        <v>572815</v>
      </c>
      <c r="E80" s="16">
        <f>'PopEst-2023-Worksheet'!D78</f>
        <v>583505</v>
      </c>
      <c r="F80" s="139">
        <f t="shared" si="13"/>
        <v>29962</v>
      </c>
      <c r="G80" s="139">
        <f t="shared" si="14"/>
        <v>10690</v>
      </c>
      <c r="H80" s="270">
        <f t="shared" si="15"/>
        <v>5.4127682944233778E-2</v>
      </c>
      <c r="I80" s="270">
        <f t="shared" si="15"/>
        <v>1.8662220786815988E-2</v>
      </c>
      <c r="J80" s="4"/>
      <c r="K80" s="118"/>
      <c r="L80" s="118"/>
    </row>
    <row r="81" spans="1:12" ht="5.0999999999999996" customHeight="1">
      <c r="A81" s="4"/>
      <c r="B81" s="25"/>
      <c r="C81" s="21"/>
      <c r="D81" s="21"/>
      <c r="E81" s="272"/>
      <c r="F81" s="18"/>
      <c r="G81" s="18"/>
      <c r="H81" s="271"/>
      <c r="I81" s="271"/>
      <c r="J81" s="4"/>
      <c r="K81" s="118"/>
      <c r="L81" s="118"/>
    </row>
    <row r="82" spans="1:12" ht="20.100000000000001" customHeight="1">
      <c r="A82" s="4"/>
      <c r="B82" s="22" t="s">
        <v>77</v>
      </c>
      <c r="C82" s="267">
        <f>SUM(C83:C84)</f>
        <v>2784641</v>
      </c>
      <c r="D82" s="267">
        <f>SUM(D83:D84)</f>
        <v>2841553</v>
      </c>
      <c r="E82" s="267">
        <f>SUM(E83:E84)</f>
        <v>2853465</v>
      </c>
      <c r="F82" s="267">
        <f>SUM(F83:F84)</f>
        <v>68824</v>
      </c>
      <c r="G82" s="267">
        <f>SUM(G83:G84)</f>
        <v>11912</v>
      </c>
      <c r="H82" s="268">
        <f>F82/C82</f>
        <v>2.4715573749003912E-2</v>
      </c>
      <c r="I82" s="268">
        <f>G82/D82</f>
        <v>4.1920738413114235E-3</v>
      </c>
      <c r="J82" s="4"/>
      <c r="K82" s="274"/>
      <c r="L82" s="274"/>
    </row>
    <row r="83" spans="1:12" ht="20.100000000000001" customHeight="1">
      <c r="A83" s="4"/>
      <c r="B83" s="269" t="s">
        <v>78</v>
      </c>
      <c r="C83" s="138">
        <f>'PopEst-2023-Worksheet'!B81</f>
        <v>2701767</v>
      </c>
      <c r="D83" s="138">
        <f>'PopEst-2023-Worksheet'!C81</f>
        <v>2757592</v>
      </c>
      <c r="E83" s="16">
        <f>'PopEst-2023-Worksheet'!D81</f>
        <v>2768954</v>
      </c>
      <c r="F83" s="139">
        <f t="shared" ref="F83:F84" si="16">E83-C83</f>
        <v>67187</v>
      </c>
      <c r="G83" s="139">
        <f t="shared" ref="G83:G84" si="17">E83-D83</f>
        <v>11362</v>
      </c>
      <c r="H83" s="270">
        <f t="shared" ref="H83:I84" si="18">F83/C83</f>
        <v>2.4867799480858269E-2</v>
      </c>
      <c r="I83" s="270">
        <f t="shared" si="18"/>
        <v>4.1202614454930245E-3</v>
      </c>
      <c r="J83" s="4"/>
      <c r="K83" s="118"/>
      <c r="L83" s="118"/>
    </row>
    <row r="84" spans="1:12" ht="20.100000000000001" customHeight="1">
      <c r="A84" s="4"/>
      <c r="B84" s="269" t="s">
        <v>79</v>
      </c>
      <c r="C84" s="138">
        <f>'PopEst-2023-Worksheet'!B82</f>
        <v>82874</v>
      </c>
      <c r="D84" s="138">
        <f>'PopEst-2023-Worksheet'!C82</f>
        <v>83961</v>
      </c>
      <c r="E84" s="16">
        <f>'PopEst-2023-Worksheet'!D82</f>
        <v>84511</v>
      </c>
      <c r="F84" s="139">
        <f t="shared" si="16"/>
        <v>1637</v>
      </c>
      <c r="G84" s="139">
        <f t="shared" si="17"/>
        <v>550</v>
      </c>
      <c r="H84" s="270">
        <f t="shared" si="18"/>
        <v>1.9752877862779641E-2</v>
      </c>
      <c r="I84" s="270">
        <f t="shared" si="18"/>
        <v>6.550660425673825E-3</v>
      </c>
      <c r="J84" s="4"/>
      <c r="K84" s="118"/>
      <c r="L84" s="118"/>
    </row>
    <row r="85" spans="1:12" ht="5.0999999999999996" customHeight="1">
      <c r="A85" s="4"/>
      <c r="B85" s="25"/>
      <c r="C85" s="21"/>
      <c r="D85" s="21"/>
      <c r="E85" s="272"/>
      <c r="F85" s="18"/>
      <c r="G85" s="18"/>
      <c r="H85" s="271"/>
      <c r="I85" s="271"/>
      <c r="J85" s="4"/>
      <c r="K85" s="118"/>
      <c r="L85" s="118"/>
    </row>
    <row r="86" spans="1:12" ht="20.100000000000001" customHeight="1">
      <c r="A86" s="4"/>
      <c r="B86" s="22" t="s">
        <v>80</v>
      </c>
      <c r="C86" s="267">
        <f>SUM(C87:C91)</f>
        <v>3329118</v>
      </c>
      <c r="D86" s="267">
        <f>SUM(D87:D91)</f>
        <v>3443266</v>
      </c>
      <c r="E86" s="267">
        <f>SUM(E87:E91)</f>
        <v>3493468</v>
      </c>
      <c r="F86" s="267">
        <f>SUM(F87:F91)</f>
        <v>164350</v>
      </c>
      <c r="G86" s="267">
        <f>SUM(G87:G91)</f>
        <v>50202</v>
      </c>
      <c r="H86" s="268">
        <f>F86/C86</f>
        <v>4.9367430052043818E-2</v>
      </c>
      <c r="I86" s="268">
        <f>G86/D86</f>
        <v>1.4579762353532954E-2</v>
      </c>
      <c r="J86" s="4"/>
      <c r="K86" s="274"/>
      <c r="L86" s="274"/>
    </row>
    <row r="87" spans="1:12" ht="20.100000000000001" customHeight="1">
      <c r="A87" s="4"/>
      <c r="B87" s="269" t="s">
        <v>81</v>
      </c>
      <c r="C87" s="138">
        <f>'PopEst-2023-Worksheet'!B85</f>
        <v>153843</v>
      </c>
      <c r="D87" s="138">
        <f>'PopEst-2023-Worksheet'!C85</f>
        <v>158009</v>
      </c>
      <c r="E87" s="16">
        <f>'PopEst-2023-Worksheet'!D85</f>
        <v>162240</v>
      </c>
      <c r="F87" s="139">
        <f t="shared" ref="F87:F91" si="19">E87-C87</f>
        <v>8397</v>
      </c>
      <c r="G87" s="139">
        <f t="shared" ref="G87:G91" si="20">E87-D87</f>
        <v>4231</v>
      </c>
      <c r="H87" s="270">
        <f t="shared" ref="H87:I91" si="21">F87/C87</f>
        <v>5.4581618923187927E-2</v>
      </c>
      <c r="I87" s="270">
        <f t="shared" si="21"/>
        <v>2.6776955743027298E-2</v>
      </c>
      <c r="J87" s="4"/>
      <c r="K87" s="118"/>
      <c r="L87" s="118"/>
    </row>
    <row r="88" spans="1:12" ht="20.100000000000001" customHeight="1">
      <c r="A88" s="4"/>
      <c r="B88" s="269" t="s">
        <v>82</v>
      </c>
      <c r="C88" s="138">
        <f>'PopEst-2023-Worksheet'!B86</f>
        <v>194515</v>
      </c>
      <c r="D88" s="138">
        <f>'PopEst-2023-Worksheet'!C86</f>
        <v>199207</v>
      </c>
      <c r="E88" s="16">
        <f>'PopEst-2023-Worksheet'!D86</f>
        <v>204265</v>
      </c>
      <c r="F88" s="139">
        <f t="shared" si="19"/>
        <v>9750</v>
      </c>
      <c r="G88" s="139">
        <f t="shared" si="20"/>
        <v>5058</v>
      </c>
      <c r="H88" s="270">
        <f t="shared" si="21"/>
        <v>5.012466904865949E-2</v>
      </c>
      <c r="I88" s="270">
        <f t="shared" si="21"/>
        <v>2.5390674022499209E-2</v>
      </c>
      <c r="J88" s="4"/>
      <c r="K88" s="274"/>
      <c r="L88" s="274"/>
    </row>
    <row r="89" spans="1:12" ht="20.100000000000001" customHeight="1">
      <c r="A89" s="4"/>
      <c r="B89" s="269" t="s">
        <v>83</v>
      </c>
      <c r="C89" s="138">
        <f>'PopEst-2023-Worksheet'!B87</f>
        <v>1459762</v>
      </c>
      <c r="D89" s="138">
        <f>'PopEst-2023-Worksheet'!C87</f>
        <v>1520529</v>
      </c>
      <c r="E89" s="16">
        <f>'PopEst-2023-Worksheet'!D87</f>
        <v>1541531</v>
      </c>
      <c r="F89" s="139">
        <f t="shared" si="19"/>
        <v>81769</v>
      </c>
      <c r="G89" s="139">
        <f t="shared" si="20"/>
        <v>21002</v>
      </c>
      <c r="H89" s="270">
        <f t="shared" si="21"/>
        <v>5.6015295644084445E-2</v>
      </c>
      <c r="I89" s="270">
        <f t="shared" si="21"/>
        <v>1.3812298219895838E-2</v>
      </c>
      <c r="J89" s="4"/>
      <c r="K89" s="118"/>
      <c r="L89" s="118"/>
    </row>
    <row r="90" spans="1:12" ht="20.100000000000001" customHeight="1">
      <c r="A90" s="4"/>
      <c r="B90" s="269" t="s">
        <v>84</v>
      </c>
      <c r="C90" s="138">
        <f>'PopEst-2023-Worksheet'!B88</f>
        <v>561891</v>
      </c>
      <c r="D90" s="138">
        <f>'PopEst-2023-Worksheet'!C88</f>
        <v>592669</v>
      </c>
      <c r="E90" s="16">
        <f>'PopEst-2023-Worksheet'!D88</f>
        <v>610743</v>
      </c>
      <c r="F90" s="139">
        <f t="shared" si="19"/>
        <v>48852</v>
      </c>
      <c r="G90" s="139">
        <f t="shared" si="20"/>
        <v>18074</v>
      </c>
      <c r="H90" s="270">
        <f t="shared" si="21"/>
        <v>8.6942129345371252E-2</v>
      </c>
      <c r="I90" s="270">
        <f t="shared" si="21"/>
        <v>3.0495942929358547E-2</v>
      </c>
      <c r="J90" s="4"/>
      <c r="K90" s="118"/>
      <c r="L90" s="118"/>
    </row>
    <row r="91" spans="1:12" ht="20.100000000000001" customHeight="1">
      <c r="A91" s="4"/>
      <c r="B91" s="269" t="s">
        <v>85</v>
      </c>
      <c r="C91" s="138">
        <f>'PopEst-2023-Worksheet'!B89</f>
        <v>959107</v>
      </c>
      <c r="D91" s="138">
        <f>'PopEst-2023-Worksheet'!C89</f>
        <v>972852</v>
      </c>
      <c r="E91" s="16">
        <f>'PopEst-2023-Worksheet'!D89</f>
        <v>974689</v>
      </c>
      <c r="F91" s="139">
        <f t="shared" si="19"/>
        <v>15582</v>
      </c>
      <c r="G91" s="139">
        <f t="shared" si="20"/>
        <v>1837</v>
      </c>
      <c r="H91" s="270">
        <f t="shared" si="21"/>
        <v>1.6246362501785516E-2</v>
      </c>
      <c r="I91" s="270">
        <f t="shared" si="21"/>
        <v>1.8882625517550461E-3</v>
      </c>
      <c r="J91" s="4"/>
      <c r="K91" s="118"/>
      <c r="L91" s="118"/>
    </row>
    <row r="92" spans="1:12" ht="5.0999999999999996" customHeight="1">
      <c r="A92" s="4"/>
      <c r="B92" s="25"/>
      <c r="C92" s="21"/>
      <c r="D92" s="21"/>
      <c r="E92" s="272"/>
      <c r="F92" s="18"/>
      <c r="G92" s="18"/>
      <c r="H92" s="271"/>
      <c r="I92" s="271"/>
      <c r="J92" s="4"/>
      <c r="K92" s="118"/>
      <c r="L92" s="118"/>
    </row>
    <row r="93" spans="1:12" ht="20.100000000000001" customHeight="1">
      <c r="A93" s="4"/>
      <c r="B93" s="22" t="s">
        <v>86</v>
      </c>
      <c r="C93" s="267">
        <f>C8+C22+C42+C64+C71+C82+C86</f>
        <v>21538187</v>
      </c>
      <c r="D93" s="267">
        <f>D8+D22+D42+D64+D71+D82+D86</f>
        <v>22276132</v>
      </c>
      <c r="E93" s="267">
        <f>E8+E22+E42+E64+E71+E82+E86</f>
        <v>22634867</v>
      </c>
      <c r="F93" s="267">
        <f t="shared" ref="F93" si="22">E93-C93</f>
        <v>1096680</v>
      </c>
      <c r="G93" s="267">
        <f>E93-D93</f>
        <v>358735</v>
      </c>
      <c r="H93" s="268">
        <f>F93/C93</f>
        <v>5.0917934736103836E-2</v>
      </c>
      <c r="I93" s="268">
        <f>G93/D93</f>
        <v>1.6104007643696849E-2</v>
      </c>
      <c r="J93" s="4"/>
      <c r="K93" s="274"/>
      <c r="L93" s="274"/>
    </row>
    <row r="94" spans="1:12" ht="20.25" customHeight="1">
      <c r="A94" s="4"/>
      <c r="B94" s="280"/>
      <c r="C94" s="280"/>
      <c r="D94" s="281"/>
      <c r="E94" s="281"/>
      <c r="F94" s="282"/>
      <c r="G94" s="282"/>
      <c r="H94" s="273"/>
      <c r="I94" s="273"/>
      <c r="J94" s="4"/>
    </row>
    <row r="95" spans="1:12">
      <c r="A95" s="4"/>
      <c r="B95" s="283" t="s">
        <v>87</v>
      </c>
      <c r="C95" s="283"/>
      <c r="D95" s="283"/>
      <c r="E95" s="283"/>
      <c r="F95" s="283"/>
      <c r="G95" s="283"/>
      <c r="H95" s="283"/>
      <c r="I95" s="283"/>
      <c r="J95" s="4"/>
    </row>
    <row r="96" spans="1:12" ht="13.5" customHeight="1">
      <c r="A96" s="4"/>
      <c r="B96" s="284"/>
      <c r="C96" s="283"/>
      <c r="D96" s="283"/>
      <c r="E96" s="283"/>
      <c r="F96" s="283"/>
      <c r="G96" s="283"/>
      <c r="H96" s="283"/>
      <c r="I96" s="283"/>
      <c r="J96" s="4"/>
    </row>
    <row r="97" spans="1:10">
      <c r="A97" s="4"/>
      <c r="B97" s="284" t="s">
        <v>88</v>
      </c>
      <c r="C97" s="283"/>
      <c r="D97" s="283"/>
      <c r="E97" s="283"/>
      <c r="F97" s="283"/>
      <c r="G97" s="283"/>
      <c r="H97" s="283"/>
      <c r="I97" s="283"/>
      <c r="J97" s="4"/>
    </row>
    <row r="98" spans="1:10">
      <c r="A98" s="4"/>
      <c r="B98" s="284" t="s">
        <v>89</v>
      </c>
      <c r="C98" s="283"/>
      <c r="D98" s="283"/>
      <c r="E98" s="283"/>
      <c r="F98" s="283"/>
      <c r="G98" s="283"/>
      <c r="H98" s="283"/>
      <c r="I98" s="283"/>
      <c r="J98" s="4"/>
    </row>
    <row r="99" spans="1:10">
      <c r="A99" s="4"/>
      <c r="B99" s="284" t="s">
        <v>90</v>
      </c>
      <c r="C99" s="283"/>
      <c r="D99" s="283"/>
      <c r="E99" s="283"/>
      <c r="F99" s="283"/>
      <c r="G99" s="283"/>
      <c r="H99" s="283"/>
      <c r="I99" s="283"/>
      <c r="J99" s="4"/>
    </row>
    <row r="100" spans="1:10" ht="14.45" customHeight="1">
      <c r="A100" s="4"/>
      <c r="B100" s="284"/>
      <c r="C100" s="283"/>
      <c r="D100" s="283"/>
      <c r="E100" s="283"/>
      <c r="F100" s="283"/>
      <c r="G100" s="283"/>
      <c r="H100" s="283"/>
      <c r="I100" s="283"/>
      <c r="J100" s="4"/>
    </row>
    <row r="101" spans="1:10">
      <c r="A101" s="4"/>
      <c r="B101" s="41"/>
      <c r="C101" s="4"/>
      <c r="D101" s="4"/>
      <c r="E101" s="4"/>
      <c r="F101" s="4"/>
      <c r="G101" s="4"/>
      <c r="H101" s="4"/>
      <c r="I101" s="4"/>
      <c r="J101" s="4"/>
    </row>
    <row r="102" spans="1:10">
      <c r="A102" s="4"/>
      <c r="B102" s="41"/>
      <c r="C102" s="4"/>
      <c r="D102" s="4"/>
      <c r="E102" s="4"/>
      <c r="F102" s="4"/>
      <c r="G102" s="4"/>
      <c r="H102" s="4"/>
      <c r="I102" s="4"/>
      <c r="J102" s="4"/>
    </row>
    <row r="103" spans="1:10">
      <c r="A103" s="4"/>
      <c r="B103" s="4"/>
      <c r="C103" s="4"/>
      <c r="D103" s="4"/>
      <c r="E103" s="4"/>
      <c r="F103" s="4"/>
      <c r="G103" s="4"/>
      <c r="H103" s="4"/>
      <c r="I103" s="4"/>
      <c r="J103" s="4"/>
    </row>
  </sheetData>
  <mergeCells count="5">
    <mergeCell ref="B1:I1"/>
    <mergeCell ref="B2:I2"/>
    <mergeCell ref="B4:B6"/>
    <mergeCell ref="F4:G4"/>
    <mergeCell ref="H4:I4"/>
  </mergeCells>
  <printOptions horizontalCentered="1"/>
  <pageMargins left="0.25" right="0.25" top="0.75" bottom="0.5" header="0.3" footer="0.3"/>
  <pageSetup scale="69" fitToHeight="2" orientation="portrait" r:id="rId1"/>
  <headerFooter alignWithMargins="0">
    <oddFooter>&amp;L&amp;"Arial,Regular"&amp;12April 2024&amp;C&amp;"Arial,Regular"&amp;12Systems Forecasting and Trends Office
https://www.fdot.gov/planning/fto/default.shtm&amp;R&amp;"Arial,Regular"&amp;12Page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D80DC-FCC0-4339-80E1-BC3D9C461668}">
  <dimension ref="A1:H99"/>
  <sheetViews>
    <sheetView zoomScaleNormal="100" workbookViewId="0">
      <selection activeCell="P22" sqref="P22"/>
    </sheetView>
  </sheetViews>
  <sheetFormatPr defaultColWidth="9.125" defaultRowHeight="14.1"/>
  <cols>
    <col min="1" max="1" width="18" style="4" customWidth="1"/>
    <col min="2" max="8" width="17" style="4" customWidth="1"/>
    <col min="9" max="16384" width="9.125" style="4"/>
  </cols>
  <sheetData>
    <row r="1" spans="1:8" s="3" customFormat="1" ht="30" customHeight="1">
      <c r="A1" s="300" t="s">
        <v>94</v>
      </c>
      <c r="B1" s="300"/>
      <c r="C1" s="300"/>
      <c r="D1" s="300"/>
      <c r="E1" s="300"/>
      <c r="F1" s="300"/>
      <c r="G1" s="300"/>
      <c r="H1" s="300"/>
    </row>
    <row r="2" spans="1:8" s="3" customFormat="1" ht="30" customHeight="1">
      <c r="A2" s="301">
        <v>43556</v>
      </c>
      <c r="B2" s="301"/>
      <c r="C2" s="301"/>
      <c r="D2" s="301"/>
      <c r="E2" s="301"/>
      <c r="F2" s="301"/>
      <c r="G2" s="301"/>
      <c r="H2" s="301"/>
    </row>
    <row r="3" spans="1:8" ht="20.100000000000001" customHeight="1"/>
    <row r="4" spans="1:8" ht="18" customHeight="1">
      <c r="A4" s="314" t="s">
        <v>0</v>
      </c>
      <c r="B4" s="292" t="s">
        <v>1</v>
      </c>
      <c r="C4" s="292" t="s">
        <v>2</v>
      </c>
      <c r="D4" s="292" t="s">
        <v>3</v>
      </c>
      <c r="E4" s="316" t="s">
        <v>95</v>
      </c>
      <c r="F4" s="316"/>
      <c r="G4" s="316" t="s">
        <v>96</v>
      </c>
      <c r="H4" s="316"/>
    </row>
    <row r="5" spans="1:8" ht="18" customHeight="1">
      <c r="A5" s="315"/>
      <c r="B5" s="5" t="s">
        <v>6</v>
      </c>
      <c r="C5" s="5" t="s">
        <v>7</v>
      </c>
      <c r="D5" s="5" t="s">
        <v>7</v>
      </c>
      <c r="E5" s="292">
        <v>2018</v>
      </c>
      <c r="F5" s="292">
        <v>2010</v>
      </c>
      <c r="G5" s="292">
        <v>2018</v>
      </c>
      <c r="H5" s="292">
        <v>2010</v>
      </c>
    </row>
    <row r="6" spans="1:8" ht="18" customHeight="1">
      <c r="A6" s="315"/>
      <c r="B6" s="5" t="s">
        <v>201</v>
      </c>
      <c r="C6" s="5" t="s">
        <v>202</v>
      </c>
      <c r="D6" s="5" t="s">
        <v>203</v>
      </c>
      <c r="E6" s="292">
        <v>2019</v>
      </c>
      <c r="F6" s="292">
        <v>2019</v>
      </c>
      <c r="G6" s="292">
        <v>2019</v>
      </c>
      <c r="H6" s="292">
        <v>2019</v>
      </c>
    </row>
    <row r="7" spans="1:8" ht="19.7" customHeight="1">
      <c r="A7" s="6"/>
      <c r="B7" s="7"/>
      <c r="C7" s="7"/>
      <c r="D7" s="8"/>
      <c r="E7" s="9"/>
      <c r="F7" s="9"/>
      <c r="G7" s="9"/>
      <c r="H7" s="9"/>
    </row>
    <row r="8" spans="1:8" ht="20.100000000000001" customHeight="1">
      <c r="A8" s="10" t="s">
        <v>11</v>
      </c>
      <c r="B8" s="11">
        <f>SUM(B9:B20)</f>
        <v>2658027</v>
      </c>
      <c r="C8" s="11">
        <f>SUM(C9:C20)</f>
        <v>2986400</v>
      </c>
      <c r="D8" s="12">
        <f>SUM(D9:D20)</f>
        <v>3059800</v>
      </c>
      <c r="E8" s="11">
        <f>SUM(E9:E20)</f>
        <v>73400</v>
      </c>
      <c r="F8" s="11">
        <f>SUM(F9:F20)</f>
        <v>401773</v>
      </c>
      <c r="G8" s="13">
        <f>E8/C8</f>
        <v>2.4578087329225822E-2</v>
      </c>
      <c r="H8" s="14">
        <f>F8/B8</f>
        <v>0.15115459699995523</v>
      </c>
    </row>
    <row r="9" spans="1:8" ht="20.100000000000001" customHeight="1">
      <c r="A9" s="15" t="s">
        <v>12</v>
      </c>
      <c r="B9" s="16">
        <v>159978</v>
      </c>
      <c r="C9" s="16">
        <v>178000</v>
      </c>
      <c r="D9" s="17">
        <f>ROUND(VLOOKUP(A9,County2019!$B$10:$C$76,2,FALSE),-2)</f>
        <v>181800</v>
      </c>
      <c r="E9" s="18">
        <f t="shared" ref="E9:E20" si="0">D9-C9</f>
        <v>3800</v>
      </c>
      <c r="F9" s="18">
        <f>D9-B9</f>
        <v>21822</v>
      </c>
      <c r="G9" s="19">
        <f>E9/C9</f>
        <v>2.1348314606741574E-2</v>
      </c>
      <c r="H9" s="19">
        <f>F9/B9</f>
        <v>0.13640625586018076</v>
      </c>
    </row>
    <row r="10" spans="1:8" ht="20.100000000000001" customHeight="1">
      <c r="A10" s="20" t="s">
        <v>97</v>
      </c>
      <c r="B10" s="21">
        <v>321520</v>
      </c>
      <c r="C10" s="21">
        <v>367300</v>
      </c>
      <c r="D10" s="17">
        <f>ROUND(VLOOKUP(A10,County2019!$B$10:$C$76,2,FALSE),-2)</f>
        <v>376700</v>
      </c>
      <c r="E10" s="18">
        <f t="shared" si="0"/>
        <v>9400</v>
      </c>
      <c r="F10" s="18">
        <f t="shared" ref="F10:F20" si="1">D10-B10</f>
        <v>55180</v>
      </c>
      <c r="G10" s="19">
        <f t="shared" ref="G10:G20" si="2">E10/C10</f>
        <v>2.5592158998094201E-2</v>
      </c>
      <c r="H10" s="19">
        <f t="shared" ref="H10:H20" si="3">F10/B10</f>
        <v>0.17162229410301069</v>
      </c>
    </row>
    <row r="11" spans="1:8" ht="20.100000000000001" customHeight="1">
      <c r="A11" s="20" t="s">
        <v>98</v>
      </c>
      <c r="B11" s="21">
        <v>34862</v>
      </c>
      <c r="C11" s="21">
        <v>35500</v>
      </c>
      <c r="D11" s="17">
        <f>ROUND(VLOOKUP(A11,County2019!$B$10:$C$76,2,FALSE),-2)</f>
        <v>36100</v>
      </c>
      <c r="E11" s="18">
        <f t="shared" si="0"/>
        <v>600</v>
      </c>
      <c r="F11" s="18">
        <f t="shared" si="1"/>
        <v>1238</v>
      </c>
      <c r="G11" s="19">
        <f t="shared" si="2"/>
        <v>1.6901408450704224E-2</v>
      </c>
      <c r="H11" s="19">
        <f t="shared" si="3"/>
        <v>3.5511445126498765E-2</v>
      </c>
    </row>
    <row r="12" spans="1:8" ht="20.100000000000001" customHeight="1">
      <c r="A12" s="20" t="s">
        <v>99</v>
      </c>
      <c r="B12" s="21">
        <v>12884</v>
      </c>
      <c r="C12" s="21">
        <v>13000</v>
      </c>
      <c r="D12" s="17">
        <f>ROUND(VLOOKUP(A12,County2019!$B$10:$C$76,2,FALSE),-2)</f>
        <v>13100</v>
      </c>
      <c r="E12" s="18">
        <f t="shared" si="0"/>
        <v>100</v>
      </c>
      <c r="F12" s="18">
        <f t="shared" si="1"/>
        <v>216</v>
      </c>
      <c r="G12" s="19">
        <f t="shared" si="2"/>
        <v>7.6923076923076927E-3</v>
      </c>
      <c r="H12" s="19">
        <f t="shared" si="3"/>
        <v>1.6764979819931698E-2</v>
      </c>
    </row>
    <row r="13" spans="1:8" ht="20.100000000000001" customHeight="1">
      <c r="A13" s="20" t="s">
        <v>100</v>
      </c>
      <c r="B13" s="21">
        <v>27731</v>
      </c>
      <c r="C13" s="21">
        <v>27300</v>
      </c>
      <c r="D13" s="17">
        <f>ROUND(VLOOKUP(A13,County2019!$B$10:$C$76,2,FALSE),-2)</f>
        <v>27400</v>
      </c>
      <c r="E13" s="18">
        <f t="shared" si="0"/>
        <v>100</v>
      </c>
      <c r="F13" s="18">
        <f t="shared" si="1"/>
        <v>-331</v>
      </c>
      <c r="G13" s="19">
        <f t="shared" si="2"/>
        <v>3.663003663003663E-3</v>
      </c>
      <c r="H13" s="19">
        <f t="shared" si="3"/>
        <v>-1.1936100393061916E-2</v>
      </c>
    </row>
    <row r="14" spans="1:8" ht="20.100000000000001" customHeight="1">
      <c r="A14" s="20" t="s">
        <v>101</v>
      </c>
      <c r="B14" s="21">
        <v>39140</v>
      </c>
      <c r="C14" s="21">
        <v>39600</v>
      </c>
      <c r="D14" s="17">
        <f>ROUND(VLOOKUP(A14,County2019!$B$10:$C$76,2,FALSE),-2)</f>
        <v>40100</v>
      </c>
      <c r="E14" s="18">
        <f t="shared" si="0"/>
        <v>500</v>
      </c>
      <c r="F14" s="18">
        <f t="shared" si="1"/>
        <v>960</v>
      </c>
      <c r="G14" s="19">
        <f t="shared" si="2"/>
        <v>1.2626262626262626E-2</v>
      </c>
      <c r="H14" s="19">
        <f t="shared" si="3"/>
        <v>2.452733776188043E-2</v>
      </c>
    </row>
    <row r="15" spans="1:8" ht="20.100000000000001" customHeight="1">
      <c r="A15" s="20" t="s">
        <v>102</v>
      </c>
      <c r="B15" s="21">
        <v>98786</v>
      </c>
      <c r="C15" s="21">
        <v>102500</v>
      </c>
      <c r="D15" s="17">
        <f>ROUND(VLOOKUP(A15,County2019!$B$10:$C$76,2,FALSE),-2)</f>
        <v>103400</v>
      </c>
      <c r="E15" s="18">
        <f t="shared" si="0"/>
        <v>900</v>
      </c>
      <c r="F15" s="18">
        <f t="shared" si="1"/>
        <v>4614</v>
      </c>
      <c r="G15" s="19">
        <f t="shared" si="2"/>
        <v>8.7804878048780496E-3</v>
      </c>
      <c r="H15" s="19">
        <f t="shared" si="3"/>
        <v>4.6707023262405604E-2</v>
      </c>
    </row>
    <row r="16" spans="1:8" ht="20.100000000000001" customHeight="1">
      <c r="A16" s="15" t="s">
        <v>19</v>
      </c>
      <c r="B16" s="16">
        <v>618754</v>
      </c>
      <c r="C16" s="16">
        <v>713900</v>
      </c>
      <c r="D16" s="17">
        <f>ROUND(VLOOKUP(A16,County2019!$B$10:$C$76,2,FALSE),-2)</f>
        <v>735100</v>
      </c>
      <c r="E16" s="18">
        <f t="shared" si="0"/>
        <v>21200</v>
      </c>
      <c r="F16" s="18">
        <f t="shared" si="1"/>
        <v>116346</v>
      </c>
      <c r="G16" s="19">
        <f t="shared" si="2"/>
        <v>2.9696035859364058E-2</v>
      </c>
      <c r="H16" s="19">
        <f t="shared" si="3"/>
        <v>0.18803272382885605</v>
      </c>
    </row>
    <row r="17" spans="1:8" ht="20.100000000000001" customHeight="1">
      <c r="A17" s="20" t="s">
        <v>103</v>
      </c>
      <c r="B17" s="21">
        <v>322833</v>
      </c>
      <c r="C17" s="21">
        <v>377800</v>
      </c>
      <c r="D17" s="17">
        <f>ROUND(VLOOKUP(A17,County2019!$B$10:$C$76,2,FALSE),-2)</f>
        <v>387400</v>
      </c>
      <c r="E17" s="18">
        <f t="shared" si="0"/>
        <v>9600</v>
      </c>
      <c r="F17" s="18">
        <f t="shared" si="1"/>
        <v>64567</v>
      </c>
      <c r="G17" s="19">
        <f t="shared" si="2"/>
        <v>2.5410269984118581E-2</v>
      </c>
      <c r="H17" s="19">
        <f t="shared" si="3"/>
        <v>0.20000123903070627</v>
      </c>
    </row>
    <row r="18" spans="1:8" ht="20.100000000000001" customHeight="1">
      <c r="A18" s="20" t="s">
        <v>104</v>
      </c>
      <c r="B18" s="21">
        <v>39996</v>
      </c>
      <c r="C18" s="21">
        <v>41100</v>
      </c>
      <c r="D18" s="17">
        <f>ROUND(VLOOKUP(A18,County2019!$B$10:$C$76,2,FALSE),-2)</f>
        <v>41800</v>
      </c>
      <c r="E18" s="18">
        <f t="shared" si="0"/>
        <v>700</v>
      </c>
      <c r="F18" s="18">
        <f t="shared" si="1"/>
        <v>1804</v>
      </c>
      <c r="G18" s="19">
        <f t="shared" si="2"/>
        <v>1.7031630170316302E-2</v>
      </c>
      <c r="H18" s="19">
        <f t="shared" si="3"/>
        <v>4.5104510451045104E-2</v>
      </c>
    </row>
    <row r="19" spans="1:8" ht="20.100000000000001" customHeight="1">
      <c r="A19" s="20" t="s">
        <v>105</v>
      </c>
      <c r="B19" s="21">
        <v>602095</v>
      </c>
      <c r="C19" s="21">
        <v>673000</v>
      </c>
      <c r="D19" s="17">
        <f>ROUND(VLOOKUP(A19,County2019!$B$10:$C$76,2,FALSE),-2)</f>
        <v>690600</v>
      </c>
      <c r="E19" s="18">
        <f t="shared" si="0"/>
        <v>17600</v>
      </c>
      <c r="F19" s="18">
        <f t="shared" si="1"/>
        <v>88505</v>
      </c>
      <c r="G19" s="19">
        <f t="shared" si="2"/>
        <v>2.6151560178306093E-2</v>
      </c>
      <c r="H19" s="19">
        <f t="shared" si="3"/>
        <v>0.14699507552794824</v>
      </c>
    </row>
    <row r="20" spans="1:8" ht="20.100000000000001" customHeight="1">
      <c r="A20" s="15" t="s">
        <v>23</v>
      </c>
      <c r="B20" s="16">
        <v>379448</v>
      </c>
      <c r="C20" s="16">
        <v>417400</v>
      </c>
      <c r="D20" s="17">
        <f>ROUND(VLOOKUP(A20,County2019!$B$10:$C$76,2,FALSE),-2)</f>
        <v>426300</v>
      </c>
      <c r="E20" s="18">
        <f t="shared" si="0"/>
        <v>8900</v>
      </c>
      <c r="F20" s="18">
        <f t="shared" si="1"/>
        <v>46852</v>
      </c>
      <c r="G20" s="19">
        <f t="shared" si="2"/>
        <v>2.1322472448490656E-2</v>
      </c>
      <c r="H20" s="19">
        <f t="shared" si="3"/>
        <v>0.12347409921781113</v>
      </c>
    </row>
    <row r="21" spans="1:8" ht="20.100000000000001" customHeight="1">
      <c r="A21" s="22"/>
      <c r="B21" s="16"/>
      <c r="C21" s="16"/>
      <c r="D21" s="17"/>
      <c r="E21" s="18"/>
      <c r="F21" s="18"/>
      <c r="G21" s="19"/>
      <c r="H21" s="19"/>
    </row>
    <row r="22" spans="1:8" ht="20.100000000000001" customHeight="1">
      <c r="A22" s="10" t="s">
        <v>24</v>
      </c>
      <c r="B22" s="23">
        <f>SUM(B23:B40)</f>
        <v>1960058</v>
      </c>
      <c r="C22" s="24">
        <f>SUM(C23:C40)</f>
        <v>2148800</v>
      </c>
      <c r="D22" s="24">
        <f>SUM(D23:D40)</f>
        <v>2195200</v>
      </c>
      <c r="E22" s="23">
        <f>SUM(E23:E40)</f>
        <v>46400</v>
      </c>
      <c r="F22" s="23">
        <f>SUM(F23:F40)</f>
        <v>235142</v>
      </c>
      <c r="G22" s="13">
        <f>E22/C22</f>
        <v>2.1593447505584513E-2</v>
      </c>
      <c r="H22" s="14">
        <f>F22/B22</f>
        <v>0.11996685812358614</v>
      </c>
    </row>
    <row r="23" spans="1:8" ht="20.100000000000001" customHeight="1">
      <c r="A23" s="20" t="s">
        <v>106</v>
      </c>
      <c r="B23" s="16">
        <v>247336</v>
      </c>
      <c r="C23" s="16">
        <v>263300</v>
      </c>
      <c r="D23" s="17">
        <f>ROUND(VLOOKUP(A23,County2019!$B$10:$C$76,2,FALSE),-2)</f>
        <v>267300</v>
      </c>
      <c r="E23" s="18">
        <f t="shared" ref="E23:E40" si="4">D23-C23</f>
        <v>4000</v>
      </c>
      <c r="F23" s="18">
        <f t="shared" ref="F23:F40" si="5">D23-B23</f>
        <v>19964</v>
      </c>
      <c r="G23" s="19">
        <f t="shared" ref="G23:G40" si="6">E23/C23</f>
        <v>1.5191796429927839E-2</v>
      </c>
      <c r="H23" s="19">
        <f t="shared" ref="H23:H40" si="7">F23/B23</f>
        <v>8.0716110877510752E-2</v>
      </c>
    </row>
    <row r="24" spans="1:8" ht="20.100000000000001" customHeight="1">
      <c r="A24" s="20" t="s">
        <v>107</v>
      </c>
      <c r="B24" s="21">
        <v>27115</v>
      </c>
      <c r="C24" s="21">
        <v>27700</v>
      </c>
      <c r="D24" s="17">
        <f>ROUND(VLOOKUP(A24,County2019!$B$10:$C$76,2,FALSE),-2)</f>
        <v>28200</v>
      </c>
      <c r="E24" s="18">
        <f t="shared" si="4"/>
        <v>500</v>
      </c>
      <c r="F24" s="18">
        <f t="shared" si="5"/>
        <v>1085</v>
      </c>
      <c r="G24" s="19">
        <f t="shared" si="6"/>
        <v>1.8050541516245487E-2</v>
      </c>
      <c r="H24" s="19">
        <f t="shared" si="7"/>
        <v>4.0014751982297619E-2</v>
      </c>
    </row>
    <row r="25" spans="1:8" ht="20.100000000000001" customHeight="1">
      <c r="A25" s="20" t="s">
        <v>108</v>
      </c>
      <c r="B25" s="21">
        <v>28520</v>
      </c>
      <c r="C25" s="21">
        <v>28100</v>
      </c>
      <c r="D25" s="17">
        <f>ROUND(VLOOKUP(A25,County2019!$B$10:$C$76,2,FALSE),-2)</f>
        <v>28700</v>
      </c>
      <c r="E25" s="18">
        <f t="shared" si="4"/>
        <v>600</v>
      </c>
      <c r="F25" s="18">
        <f t="shared" si="5"/>
        <v>180</v>
      </c>
      <c r="G25" s="19">
        <f t="shared" si="6"/>
        <v>2.1352313167259787E-2</v>
      </c>
      <c r="H25" s="19">
        <f t="shared" si="7"/>
        <v>6.311360448807854E-3</v>
      </c>
    </row>
    <row r="26" spans="1:8" ht="20.100000000000001" customHeight="1">
      <c r="A26" s="20" t="s">
        <v>109</v>
      </c>
      <c r="B26" s="21">
        <v>190865</v>
      </c>
      <c r="C26" s="21">
        <v>212000</v>
      </c>
      <c r="D26" s="17">
        <f>ROUND(VLOOKUP(A26,County2019!$B$10:$C$76,2,FALSE),-2)</f>
        <v>215200</v>
      </c>
      <c r="E26" s="18">
        <f t="shared" si="4"/>
        <v>3200</v>
      </c>
      <c r="F26" s="18">
        <f t="shared" si="5"/>
        <v>24335</v>
      </c>
      <c r="G26" s="19">
        <f t="shared" si="6"/>
        <v>1.509433962264151E-2</v>
      </c>
      <c r="H26" s="19">
        <f t="shared" si="7"/>
        <v>0.12749849369973543</v>
      </c>
    </row>
    <row r="27" spans="1:8" ht="20.100000000000001" customHeight="1">
      <c r="A27" s="20" t="s">
        <v>110</v>
      </c>
      <c r="B27" s="21">
        <v>67531</v>
      </c>
      <c r="C27" s="21">
        <v>69700</v>
      </c>
      <c r="D27" s="17">
        <f>ROUND(VLOOKUP(A27,County2019!$B$10:$C$76,2,FALSE),-2)</f>
        <v>70500</v>
      </c>
      <c r="E27" s="18">
        <f t="shared" si="4"/>
        <v>800</v>
      </c>
      <c r="F27" s="18">
        <f t="shared" si="5"/>
        <v>2969</v>
      </c>
      <c r="G27" s="19">
        <f t="shared" si="6"/>
        <v>1.1477761836441894E-2</v>
      </c>
      <c r="H27" s="19">
        <f t="shared" si="7"/>
        <v>4.3964993854674152E-2</v>
      </c>
    </row>
    <row r="28" spans="1:8" ht="20.100000000000001" customHeight="1">
      <c r="A28" s="20" t="s">
        <v>111</v>
      </c>
      <c r="B28" s="21">
        <v>16422</v>
      </c>
      <c r="C28" s="21">
        <v>16500</v>
      </c>
      <c r="D28" s="17">
        <f>ROUND(VLOOKUP(A28,County2019!$B$10:$C$76,2,FALSE),-2)</f>
        <v>16600</v>
      </c>
      <c r="E28" s="18">
        <f t="shared" si="4"/>
        <v>100</v>
      </c>
      <c r="F28" s="18">
        <f t="shared" si="5"/>
        <v>178</v>
      </c>
      <c r="G28" s="19">
        <f t="shared" si="6"/>
        <v>6.0606060606060606E-3</v>
      </c>
      <c r="H28" s="19">
        <f t="shared" si="7"/>
        <v>1.0839118255998051E-2</v>
      </c>
    </row>
    <row r="29" spans="1:8" ht="20.100000000000001" customHeight="1">
      <c r="A29" s="20" t="s">
        <v>112</v>
      </c>
      <c r="B29" s="21">
        <v>864263</v>
      </c>
      <c r="C29" s="21">
        <v>952900</v>
      </c>
      <c r="D29" s="17">
        <f>ROUND(VLOOKUP(A29,County2019!$B$10:$C$76,2,FALSE),-2)</f>
        <v>970700</v>
      </c>
      <c r="E29" s="18">
        <f t="shared" si="4"/>
        <v>17800</v>
      </c>
      <c r="F29" s="18">
        <f t="shared" si="5"/>
        <v>106437</v>
      </c>
      <c r="G29" s="19">
        <f t="shared" si="6"/>
        <v>1.8679819498373388E-2</v>
      </c>
      <c r="H29" s="19">
        <f t="shared" si="7"/>
        <v>0.12315348452959342</v>
      </c>
    </row>
    <row r="30" spans="1:8" ht="20.100000000000001" customHeight="1">
      <c r="A30" s="20" t="s">
        <v>113</v>
      </c>
      <c r="B30" s="21">
        <v>16939</v>
      </c>
      <c r="C30" s="21">
        <v>17400</v>
      </c>
      <c r="D30" s="17">
        <f>ROUND(VLOOKUP(A30,County2019!$B$10:$C$76,2,FALSE),-2)</f>
        <v>17800</v>
      </c>
      <c r="E30" s="18">
        <f t="shared" si="4"/>
        <v>400</v>
      </c>
      <c r="F30" s="18">
        <f t="shared" si="5"/>
        <v>861</v>
      </c>
      <c r="G30" s="19">
        <f t="shared" si="6"/>
        <v>2.2988505747126436E-2</v>
      </c>
      <c r="H30" s="19">
        <f t="shared" si="7"/>
        <v>5.0829446838656353E-2</v>
      </c>
    </row>
    <row r="31" spans="1:8" ht="20.100000000000001" customHeight="1">
      <c r="A31" s="15" t="s">
        <v>33</v>
      </c>
      <c r="B31" s="16">
        <v>14799</v>
      </c>
      <c r="C31" s="16">
        <v>14600</v>
      </c>
      <c r="D31" s="17">
        <f>ROUND(VLOOKUP(A31,County2019!$B$10:$C$76,2,FALSE),-2)</f>
        <v>14600</v>
      </c>
      <c r="E31" s="18">
        <f t="shared" si="4"/>
        <v>0</v>
      </c>
      <c r="F31" s="18">
        <f t="shared" si="5"/>
        <v>-199</v>
      </c>
      <c r="G31" s="19">
        <f t="shared" si="6"/>
        <v>0</v>
      </c>
      <c r="H31" s="19">
        <f t="shared" si="7"/>
        <v>-1.3446854517197107E-2</v>
      </c>
    </row>
    <row r="32" spans="1:8" ht="20.100000000000001" customHeight="1">
      <c r="A32" s="20" t="s">
        <v>114</v>
      </c>
      <c r="B32" s="21">
        <v>8870</v>
      </c>
      <c r="C32" s="21">
        <v>8500</v>
      </c>
      <c r="D32" s="17">
        <f>ROUND(VLOOKUP(A32,County2019!$B$10:$C$76,2,FALSE),-2)</f>
        <v>8500</v>
      </c>
      <c r="E32" s="18">
        <f t="shared" si="4"/>
        <v>0</v>
      </c>
      <c r="F32" s="18">
        <f t="shared" si="5"/>
        <v>-370</v>
      </c>
      <c r="G32" s="19">
        <f t="shared" si="6"/>
        <v>0</v>
      </c>
      <c r="H32" s="19">
        <f t="shared" si="7"/>
        <v>-4.1713641488162347E-2</v>
      </c>
    </row>
    <row r="33" spans="1:8" ht="20.100000000000001" customHeight="1">
      <c r="A33" s="20" t="s">
        <v>115</v>
      </c>
      <c r="B33" s="21">
        <v>40801</v>
      </c>
      <c r="C33" s="21">
        <v>41100</v>
      </c>
      <c r="D33" s="17">
        <f>ROUND(VLOOKUP(A33,County2019!$B$10:$C$76,2,FALSE),-2)</f>
        <v>41300</v>
      </c>
      <c r="E33" s="18">
        <f t="shared" si="4"/>
        <v>200</v>
      </c>
      <c r="F33" s="18">
        <f t="shared" si="5"/>
        <v>499</v>
      </c>
      <c r="G33" s="19">
        <f t="shared" si="6"/>
        <v>4.8661800486618006E-3</v>
      </c>
      <c r="H33" s="19">
        <f t="shared" si="7"/>
        <v>1.2230092399696087E-2</v>
      </c>
    </row>
    <row r="34" spans="1:8" ht="20.100000000000001" customHeight="1">
      <c r="A34" s="20" t="s">
        <v>116</v>
      </c>
      <c r="B34" s="21">
        <v>19224</v>
      </c>
      <c r="C34" s="21">
        <v>19500</v>
      </c>
      <c r="D34" s="17">
        <f>ROUND(VLOOKUP(A34,County2019!$B$10:$C$76,2,FALSE),-2)</f>
        <v>19600</v>
      </c>
      <c r="E34" s="18">
        <f t="shared" si="4"/>
        <v>100</v>
      </c>
      <c r="F34" s="18">
        <f t="shared" si="5"/>
        <v>376</v>
      </c>
      <c r="G34" s="19">
        <f t="shared" si="6"/>
        <v>5.1282051282051282E-3</v>
      </c>
      <c r="H34" s="19">
        <f t="shared" si="7"/>
        <v>1.9558884727424054E-2</v>
      </c>
    </row>
    <row r="35" spans="1:8" ht="20.100000000000001" customHeight="1">
      <c r="A35" s="20" t="s">
        <v>117</v>
      </c>
      <c r="B35" s="21">
        <v>73314</v>
      </c>
      <c r="C35" s="21">
        <v>82700</v>
      </c>
      <c r="D35" s="17">
        <f>ROUND(VLOOKUP(A35,County2019!$B$10:$C$76,2,FALSE),-2)</f>
        <v>85100</v>
      </c>
      <c r="E35" s="18">
        <f t="shared" si="4"/>
        <v>2400</v>
      </c>
      <c r="F35" s="18">
        <f t="shared" si="5"/>
        <v>11786</v>
      </c>
      <c r="G35" s="19">
        <f t="shared" si="6"/>
        <v>2.9020556227327691E-2</v>
      </c>
      <c r="H35" s="19">
        <f t="shared" si="7"/>
        <v>0.16076056414873011</v>
      </c>
    </row>
    <row r="36" spans="1:8" ht="20.100000000000001" customHeight="1">
      <c r="A36" s="20" t="s">
        <v>38</v>
      </c>
      <c r="B36" s="21">
        <v>74364</v>
      </c>
      <c r="C36" s="21">
        <v>73000</v>
      </c>
      <c r="D36" s="17">
        <f>ROUND(VLOOKUP(A36,County2019!$B$10:$C$76,2,FALSE),-2)</f>
        <v>73300</v>
      </c>
      <c r="E36" s="18">
        <f t="shared" si="4"/>
        <v>300</v>
      </c>
      <c r="F36" s="18">
        <f t="shared" si="5"/>
        <v>-1064</v>
      </c>
      <c r="G36" s="19">
        <f t="shared" si="6"/>
        <v>4.10958904109589E-3</v>
      </c>
      <c r="H36" s="19">
        <f t="shared" si="7"/>
        <v>-1.4307998493894896E-2</v>
      </c>
    </row>
    <row r="37" spans="1:8" ht="20.100000000000001" customHeight="1">
      <c r="A37" s="20" t="s">
        <v>118</v>
      </c>
      <c r="B37" s="21">
        <v>190039</v>
      </c>
      <c r="C37" s="21">
        <v>238700</v>
      </c>
      <c r="D37" s="17">
        <f>ROUND(VLOOKUP(A37,County2019!$B$10:$C$76,2,FALSE),-2)</f>
        <v>254400</v>
      </c>
      <c r="E37" s="18">
        <f t="shared" si="4"/>
        <v>15700</v>
      </c>
      <c r="F37" s="18">
        <f t="shared" si="5"/>
        <v>64361</v>
      </c>
      <c r="G37" s="19">
        <f t="shared" si="6"/>
        <v>6.5772936740678675E-2</v>
      </c>
      <c r="H37" s="19">
        <f t="shared" si="7"/>
        <v>0.33867258825819962</v>
      </c>
    </row>
    <row r="38" spans="1:8" ht="20.100000000000001" customHeight="1">
      <c r="A38" s="20" t="s">
        <v>119</v>
      </c>
      <c r="B38" s="21">
        <v>41551</v>
      </c>
      <c r="C38" s="21">
        <v>44900</v>
      </c>
      <c r="D38" s="17">
        <f>ROUND(VLOOKUP(A38,County2019!$B$10:$C$76,2,FALSE),-2)</f>
        <v>45400</v>
      </c>
      <c r="E38" s="18">
        <f t="shared" si="4"/>
        <v>500</v>
      </c>
      <c r="F38" s="18">
        <f t="shared" si="5"/>
        <v>3849</v>
      </c>
      <c r="G38" s="19">
        <f t="shared" si="6"/>
        <v>1.1135857461024499E-2</v>
      </c>
      <c r="H38" s="19">
        <f t="shared" si="7"/>
        <v>9.2633149623354435E-2</v>
      </c>
    </row>
    <row r="39" spans="1:8" ht="20.100000000000001" customHeight="1">
      <c r="A39" s="20" t="s">
        <v>120</v>
      </c>
      <c r="B39" s="21">
        <v>22570</v>
      </c>
      <c r="C39" s="21">
        <v>22300</v>
      </c>
      <c r="D39" s="17">
        <f>ROUND(VLOOKUP(A39,County2019!$B$10:$C$76,2,FALSE),-2)</f>
        <v>22500</v>
      </c>
      <c r="E39" s="18">
        <f t="shared" si="4"/>
        <v>200</v>
      </c>
      <c r="F39" s="18">
        <f t="shared" si="5"/>
        <v>-70</v>
      </c>
      <c r="G39" s="19">
        <f t="shared" si="6"/>
        <v>8.9686098654708519E-3</v>
      </c>
      <c r="H39" s="19">
        <f t="shared" si="7"/>
        <v>-3.1014621178555605E-3</v>
      </c>
    </row>
    <row r="40" spans="1:8" ht="20.100000000000001" customHeight="1">
      <c r="A40" s="20" t="s">
        <v>121</v>
      </c>
      <c r="B40" s="21">
        <v>15535</v>
      </c>
      <c r="C40" s="21">
        <v>15900</v>
      </c>
      <c r="D40" s="17">
        <f>ROUND(VLOOKUP(A40,County2019!$B$10:$C$76,2,FALSE),-2)</f>
        <v>15500</v>
      </c>
      <c r="E40" s="18">
        <f t="shared" si="4"/>
        <v>-400</v>
      </c>
      <c r="F40" s="18">
        <f t="shared" si="5"/>
        <v>-35</v>
      </c>
      <c r="G40" s="19">
        <f t="shared" si="6"/>
        <v>-2.5157232704402517E-2</v>
      </c>
      <c r="H40" s="19">
        <f t="shared" si="7"/>
        <v>-2.2529771483746379E-3</v>
      </c>
    </row>
    <row r="41" spans="1:8" ht="20.100000000000001" customHeight="1">
      <c r="A41" s="25"/>
      <c r="B41" s="21"/>
      <c r="C41" s="21"/>
      <c r="D41" s="26"/>
      <c r="E41" s="18"/>
      <c r="F41" s="18"/>
      <c r="G41" s="19"/>
      <c r="H41" s="19"/>
    </row>
    <row r="42" spans="1:8" ht="20.100000000000001" customHeight="1">
      <c r="A42" s="27" t="s">
        <v>43</v>
      </c>
      <c r="B42" s="23">
        <f>SUM(B43:B60)</f>
        <v>1366092</v>
      </c>
      <c r="C42" s="24">
        <f>SUM(C43:C60)</f>
        <v>1475400</v>
      </c>
      <c r="D42" s="24">
        <f>SUM(D43:D60)</f>
        <v>1470400</v>
      </c>
      <c r="E42" s="23">
        <f>SUM(E43:E60)</f>
        <v>-5000</v>
      </c>
      <c r="F42" s="23">
        <f>SUM(F43:F60)</f>
        <v>104308</v>
      </c>
      <c r="G42" s="13">
        <f>E42/C42</f>
        <v>-3.3889114816320997E-3</v>
      </c>
      <c r="H42" s="14">
        <f>F42/B42</f>
        <v>7.635503318956556E-2</v>
      </c>
    </row>
    <row r="43" spans="1:8" ht="20.100000000000001" customHeight="1">
      <c r="A43" s="20" t="s">
        <v>122</v>
      </c>
      <c r="B43" s="21">
        <v>168852</v>
      </c>
      <c r="C43" s="21">
        <v>181200</v>
      </c>
      <c r="D43" s="17">
        <f>ROUND(VLOOKUP(A43,County2019!$B$10:$C$76,2,FALSE),-2)</f>
        <v>167300</v>
      </c>
      <c r="E43" s="18">
        <f t="shared" ref="E43:E51" si="8">D43-C43</f>
        <v>-13900</v>
      </c>
      <c r="F43" s="18">
        <f t="shared" ref="F43:F51" si="9">D43-B43</f>
        <v>-1552</v>
      </c>
      <c r="G43" s="19">
        <f t="shared" ref="G43:G51" si="10">E43/C43</f>
        <v>-7.6710816777041946E-2</v>
      </c>
      <c r="H43" s="19">
        <f t="shared" ref="H43:H51" si="11">F43/B43</f>
        <v>-9.1914812972307101E-3</v>
      </c>
    </row>
    <row r="44" spans="1:8" ht="20.100000000000001" customHeight="1">
      <c r="A44" s="20" t="s">
        <v>123</v>
      </c>
      <c r="B44" s="21">
        <v>14625</v>
      </c>
      <c r="C44" s="21">
        <v>15100</v>
      </c>
      <c r="D44" s="17">
        <f>ROUND(VLOOKUP(A44,County2019!$B$10:$C$76,2,FALSE),-2)</f>
        <v>14100</v>
      </c>
      <c r="E44" s="18">
        <f t="shared" si="8"/>
        <v>-1000</v>
      </c>
      <c r="F44" s="18">
        <f t="shared" si="9"/>
        <v>-525</v>
      </c>
      <c r="G44" s="19">
        <f t="shared" si="10"/>
        <v>-6.6225165562913912E-2</v>
      </c>
      <c r="H44" s="19">
        <f t="shared" si="11"/>
        <v>-3.5897435897435895E-2</v>
      </c>
    </row>
    <row r="45" spans="1:8" ht="20.100000000000001" customHeight="1">
      <c r="A45" s="15" t="s">
        <v>46</v>
      </c>
      <c r="B45" s="16">
        <v>297619</v>
      </c>
      <c r="C45" s="16">
        <v>318600</v>
      </c>
      <c r="D45" s="17">
        <f>ROUND(VLOOKUP(A45,County2019!$B$10:$C$76,2,FALSE),-2)</f>
        <v>321100</v>
      </c>
      <c r="E45" s="18">
        <f t="shared" si="8"/>
        <v>2500</v>
      </c>
      <c r="F45" s="18">
        <f t="shared" si="9"/>
        <v>23481</v>
      </c>
      <c r="G45" s="19">
        <f t="shared" si="10"/>
        <v>7.8468298807281862E-3</v>
      </c>
      <c r="H45" s="19">
        <f t="shared" si="11"/>
        <v>7.889617262338762E-2</v>
      </c>
    </row>
    <row r="46" spans="1:8" ht="20.100000000000001" customHeight="1">
      <c r="A46" s="20" t="s">
        <v>124</v>
      </c>
      <c r="B46" s="21">
        <v>11549</v>
      </c>
      <c r="C46" s="21">
        <v>12000</v>
      </c>
      <c r="D46" s="17">
        <f>ROUND(VLOOKUP(A46,County2019!$B$10:$C$76,2,FALSE),-2)</f>
        <v>12300</v>
      </c>
      <c r="E46" s="18">
        <f t="shared" si="8"/>
        <v>300</v>
      </c>
      <c r="F46" s="18">
        <f t="shared" si="9"/>
        <v>751</v>
      </c>
      <c r="G46" s="19">
        <f t="shared" si="10"/>
        <v>2.5000000000000001E-2</v>
      </c>
      <c r="H46" s="19">
        <f t="shared" si="11"/>
        <v>6.5027275088752279E-2</v>
      </c>
    </row>
    <row r="47" spans="1:8" ht="20.100000000000001" customHeight="1">
      <c r="A47" s="20" t="s">
        <v>125</v>
      </c>
      <c r="B47" s="21">
        <v>46389</v>
      </c>
      <c r="C47" s="21">
        <v>47800</v>
      </c>
      <c r="D47" s="17">
        <f>ROUND(VLOOKUP(A47,County2019!$B$10:$C$76,2,FALSE),-2)</f>
        <v>46300</v>
      </c>
      <c r="E47" s="18">
        <f t="shared" si="8"/>
        <v>-1500</v>
      </c>
      <c r="F47" s="18">
        <f t="shared" si="9"/>
        <v>-89</v>
      </c>
      <c r="G47" s="19">
        <f t="shared" si="10"/>
        <v>-3.1380753138075312E-2</v>
      </c>
      <c r="H47" s="19">
        <f t="shared" si="11"/>
        <v>-1.918558278902326E-3</v>
      </c>
    </row>
    <row r="48" spans="1:8" ht="20.100000000000001" customHeight="1">
      <c r="A48" s="20" t="s">
        <v>126</v>
      </c>
      <c r="B48" s="21">
        <v>15863</v>
      </c>
      <c r="C48" s="21">
        <v>16500</v>
      </c>
      <c r="D48" s="17">
        <f>ROUND(VLOOKUP(A48,County2019!$B$10:$C$76,2,FALSE),-2)</f>
        <v>13100</v>
      </c>
      <c r="E48" s="18">
        <f t="shared" si="8"/>
        <v>-3400</v>
      </c>
      <c r="F48" s="18">
        <f t="shared" si="9"/>
        <v>-2763</v>
      </c>
      <c r="G48" s="19">
        <f t="shared" si="10"/>
        <v>-0.20606060606060606</v>
      </c>
      <c r="H48" s="19">
        <f t="shared" si="11"/>
        <v>-0.17417890689024776</v>
      </c>
    </row>
    <row r="49" spans="1:8" ht="20.100000000000001" customHeight="1">
      <c r="A49" s="20" t="s">
        <v>127</v>
      </c>
      <c r="B49" s="21">
        <v>19927</v>
      </c>
      <c r="C49" s="21">
        <v>20100</v>
      </c>
      <c r="D49" s="17">
        <f>ROUND(VLOOKUP(A49,County2019!$B$10:$C$76,2,FALSE),-2)</f>
        <v>20000</v>
      </c>
      <c r="E49" s="18">
        <f t="shared" si="8"/>
        <v>-100</v>
      </c>
      <c r="F49" s="18">
        <f t="shared" si="9"/>
        <v>73</v>
      </c>
      <c r="G49" s="19">
        <f t="shared" si="10"/>
        <v>-4.9751243781094526E-3</v>
      </c>
      <c r="H49" s="19">
        <f t="shared" si="11"/>
        <v>3.6633713052642144E-3</v>
      </c>
    </row>
    <row r="50" spans="1:8" ht="20.100000000000001" customHeight="1">
      <c r="A50" s="20" t="s">
        <v>128</v>
      </c>
      <c r="B50" s="21">
        <v>49746</v>
      </c>
      <c r="C50" s="21">
        <v>50400</v>
      </c>
      <c r="D50" s="17">
        <f>ROUND(VLOOKUP(A50,County2019!$B$10:$C$76,2,FALSE),-2)</f>
        <v>47000</v>
      </c>
      <c r="E50" s="18">
        <f t="shared" si="8"/>
        <v>-3400</v>
      </c>
      <c r="F50" s="18">
        <f t="shared" si="9"/>
        <v>-2746</v>
      </c>
      <c r="G50" s="19">
        <f t="shared" si="10"/>
        <v>-6.7460317460317457E-2</v>
      </c>
      <c r="H50" s="19">
        <f t="shared" si="11"/>
        <v>-5.5200418124070276E-2</v>
      </c>
    </row>
    <row r="51" spans="1:8" ht="20.100000000000001" customHeight="1">
      <c r="A51" s="28" t="s">
        <v>129</v>
      </c>
      <c r="B51" s="29">
        <v>14761</v>
      </c>
      <c r="C51" s="29">
        <v>14700</v>
      </c>
      <c r="D51" s="30">
        <f>ROUND(VLOOKUP(A51,County2019!$B$10:$C$76,2,FALSE),-2)</f>
        <v>14800</v>
      </c>
      <c r="E51" s="31">
        <f t="shared" si="8"/>
        <v>100</v>
      </c>
      <c r="F51" s="32">
        <f t="shared" si="9"/>
        <v>39</v>
      </c>
      <c r="G51" s="33">
        <f t="shared" si="10"/>
        <v>6.8027210884353739E-3</v>
      </c>
      <c r="H51" s="33">
        <f t="shared" si="11"/>
        <v>2.6420974188740599E-3</v>
      </c>
    </row>
    <row r="52" spans="1:8" ht="20.100000000000001" customHeight="1">
      <c r="A52" s="20"/>
      <c r="B52" s="21"/>
      <c r="C52" s="21"/>
      <c r="D52" s="17"/>
      <c r="E52" s="18"/>
      <c r="F52" s="18"/>
      <c r="G52" s="19"/>
      <c r="H52" s="19"/>
    </row>
    <row r="53" spans="1:8" ht="20.100000000000001" customHeight="1">
      <c r="A53" s="25" t="s">
        <v>53</v>
      </c>
      <c r="B53" s="21"/>
      <c r="C53" s="21"/>
      <c r="D53" s="34"/>
      <c r="E53" s="18"/>
      <c r="F53" s="18"/>
      <c r="G53" s="19"/>
      <c r="H53" s="19"/>
    </row>
    <row r="54" spans="1:8" ht="20.100000000000001" customHeight="1">
      <c r="A54" s="20" t="s">
        <v>130</v>
      </c>
      <c r="B54" s="21">
        <v>275487</v>
      </c>
      <c r="C54" s="21">
        <v>292300</v>
      </c>
      <c r="D54" s="17">
        <f>ROUND(VLOOKUP(A54,County2019!$B$10:$C$76,2,FALSE),-2)</f>
        <v>296500</v>
      </c>
      <c r="E54" s="18">
        <f t="shared" ref="E54:E60" si="12">D54-C54</f>
        <v>4200</v>
      </c>
      <c r="F54" s="18">
        <f t="shared" ref="F54:F60" si="13">D54-B54</f>
        <v>21013</v>
      </c>
      <c r="G54" s="19">
        <f t="shared" ref="G54:G60" si="14">E54/C54</f>
        <v>1.4368799178925761E-2</v>
      </c>
      <c r="H54" s="19">
        <f t="shared" ref="H54:H60" si="15">F54/B54</f>
        <v>7.6275831527440496E-2</v>
      </c>
    </row>
    <row r="55" spans="1:8" ht="20.100000000000001" customHeight="1">
      <c r="A55" s="20" t="s">
        <v>131</v>
      </c>
      <c r="B55" s="21">
        <v>8365</v>
      </c>
      <c r="C55" s="21">
        <v>8900</v>
      </c>
      <c r="D55" s="17">
        <f>ROUND(VLOOKUP(A55,County2019!$B$10:$C$76,2,FALSE),-2)</f>
        <v>8800</v>
      </c>
      <c r="E55" s="18">
        <f t="shared" si="12"/>
        <v>-100</v>
      </c>
      <c r="F55" s="18">
        <f t="shared" si="13"/>
        <v>435</v>
      </c>
      <c r="G55" s="19">
        <f t="shared" si="14"/>
        <v>-1.1235955056179775E-2</v>
      </c>
      <c r="H55" s="19">
        <f t="shared" si="15"/>
        <v>5.2002390914524806E-2</v>
      </c>
    </row>
    <row r="56" spans="1:8" ht="20.100000000000001" customHeight="1">
      <c r="A56" s="20" t="s">
        <v>132</v>
      </c>
      <c r="B56" s="21">
        <v>180822</v>
      </c>
      <c r="C56" s="21">
        <v>198200</v>
      </c>
      <c r="D56" s="17">
        <f>ROUND(VLOOKUP(A56,County2019!$B$10:$C$76,2,FALSE),-2)</f>
        <v>201500</v>
      </c>
      <c r="E56" s="18">
        <f t="shared" si="12"/>
        <v>3300</v>
      </c>
      <c r="F56" s="18">
        <f t="shared" si="13"/>
        <v>20678</v>
      </c>
      <c r="G56" s="19">
        <f t="shared" si="14"/>
        <v>1.6649848637739658E-2</v>
      </c>
      <c r="H56" s="19">
        <f t="shared" si="15"/>
        <v>0.11435555408080875</v>
      </c>
    </row>
    <row r="57" spans="1:8" ht="20.100000000000001" customHeight="1">
      <c r="A57" s="20" t="s">
        <v>57</v>
      </c>
      <c r="B57" s="21">
        <v>151372</v>
      </c>
      <c r="C57" s="21">
        <v>174900</v>
      </c>
      <c r="D57" s="17">
        <f>ROUND(VLOOKUP(A57,County2019!$B$10:$C$76,2,FALSE),-2)</f>
        <v>179100</v>
      </c>
      <c r="E57" s="18">
        <f t="shared" si="12"/>
        <v>4200</v>
      </c>
      <c r="F57" s="18">
        <f t="shared" si="13"/>
        <v>27728</v>
      </c>
      <c r="G57" s="19">
        <f t="shared" si="14"/>
        <v>2.4013722126929673E-2</v>
      </c>
      <c r="H57" s="19">
        <f t="shared" si="15"/>
        <v>0.18317786644822029</v>
      </c>
    </row>
    <row r="58" spans="1:8" ht="20.100000000000001" customHeight="1">
      <c r="A58" s="20" t="s">
        <v>133</v>
      </c>
      <c r="B58" s="21">
        <v>30776</v>
      </c>
      <c r="C58" s="21">
        <v>31900</v>
      </c>
      <c r="D58" s="17">
        <f>ROUND(VLOOKUP(A58,County2019!$B$10:$C$76,2,FALSE),-2)</f>
        <v>33000</v>
      </c>
      <c r="E58" s="18">
        <f t="shared" si="12"/>
        <v>1100</v>
      </c>
      <c r="F58" s="18">
        <f t="shared" si="13"/>
        <v>2224</v>
      </c>
      <c r="G58" s="19">
        <f t="shared" si="14"/>
        <v>3.4482758620689655E-2</v>
      </c>
      <c r="H58" s="19">
        <f t="shared" si="15"/>
        <v>7.2264101897582533E-2</v>
      </c>
    </row>
    <row r="59" spans="1:8" ht="20.100000000000001" customHeight="1">
      <c r="A59" s="20" t="s">
        <v>134</v>
      </c>
      <c r="B59" s="21">
        <v>55043</v>
      </c>
      <c r="C59" s="21">
        <v>67700</v>
      </c>
      <c r="D59" s="17">
        <f>ROUND(VLOOKUP(A59,County2019!$B$10:$C$76,2,FALSE),-2)</f>
        <v>70100</v>
      </c>
      <c r="E59" s="18">
        <f t="shared" si="12"/>
        <v>2400</v>
      </c>
      <c r="F59" s="18">
        <f t="shared" si="13"/>
        <v>15057</v>
      </c>
      <c r="G59" s="19">
        <f t="shared" si="14"/>
        <v>3.5450516986706058E-2</v>
      </c>
      <c r="H59" s="19">
        <f t="shared" si="15"/>
        <v>0.27354977017967769</v>
      </c>
    </row>
    <row r="60" spans="1:8" ht="20.100000000000001" customHeight="1">
      <c r="A60" s="20" t="s">
        <v>135</v>
      </c>
      <c r="B60" s="21">
        <v>24896</v>
      </c>
      <c r="C60" s="21">
        <v>25100</v>
      </c>
      <c r="D60" s="17">
        <f>ROUND(VLOOKUP(A60,County2019!$B$10:$C$76,2,FALSE),-2)</f>
        <v>25400</v>
      </c>
      <c r="E60" s="18">
        <f t="shared" si="12"/>
        <v>300</v>
      </c>
      <c r="F60" s="18">
        <f t="shared" si="13"/>
        <v>504</v>
      </c>
      <c r="G60" s="19">
        <f t="shared" si="14"/>
        <v>1.1952191235059761E-2</v>
      </c>
      <c r="H60" s="19">
        <f t="shared" si="15"/>
        <v>2.0244215938303341E-2</v>
      </c>
    </row>
    <row r="61" spans="1:8" ht="20.100000000000001" customHeight="1">
      <c r="A61" s="25"/>
      <c r="B61" s="21"/>
      <c r="C61" s="21"/>
      <c r="D61" s="34"/>
      <c r="E61" s="18"/>
      <c r="F61" s="18"/>
      <c r="G61" s="19"/>
      <c r="H61" s="19"/>
    </row>
    <row r="62" spans="1:8" ht="20.100000000000001" customHeight="1">
      <c r="A62" s="27" t="s">
        <v>61</v>
      </c>
      <c r="B62" s="23">
        <f>SUM(B63:B67)</f>
        <v>3630335</v>
      </c>
      <c r="C62" s="23">
        <f>SUM(C63:C67)</f>
        <v>3941200</v>
      </c>
      <c r="D62" s="35">
        <f>SUM(D63:D67)</f>
        <v>3990400</v>
      </c>
      <c r="E62" s="36">
        <f>SUM(E63:E67)</f>
        <v>49200</v>
      </c>
      <c r="F62" s="36">
        <f>SUM(F63:F67)</f>
        <v>360065</v>
      </c>
      <c r="G62" s="13">
        <f>E62/C62</f>
        <v>1.2483507561148889E-2</v>
      </c>
      <c r="H62" s="14">
        <f>F62/B62</f>
        <v>9.9182306866997125E-2</v>
      </c>
    </row>
    <row r="63" spans="1:8" ht="20.100000000000001" customHeight="1">
      <c r="A63" s="20" t="s">
        <v>136</v>
      </c>
      <c r="B63" s="21">
        <v>1748066</v>
      </c>
      <c r="C63" s="21">
        <v>1898000</v>
      </c>
      <c r="D63" s="17">
        <f>ROUND(VLOOKUP(A63,County2019!$B$10:$C$76,2,FALSE),-2)</f>
        <v>1919600</v>
      </c>
      <c r="E63" s="18">
        <f t="shared" ref="E63:E67" si="16">D63-C63</f>
        <v>21600</v>
      </c>
      <c r="F63" s="18">
        <f t="shared" ref="F63:F67" si="17">D63-B63</f>
        <v>171534</v>
      </c>
      <c r="G63" s="19">
        <f t="shared" ref="G63:G67" si="18">E63/C63</f>
        <v>1.1380400421496312E-2</v>
      </c>
      <c r="H63" s="19">
        <f t="shared" ref="H63:H67" si="19">F63/B63</f>
        <v>9.8127873890345108E-2</v>
      </c>
    </row>
    <row r="64" spans="1:8" ht="20.100000000000001" customHeight="1">
      <c r="A64" s="15" t="s">
        <v>63</v>
      </c>
      <c r="B64" s="16">
        <v>138028</v>
      </c>
      <c r="C64" s="16">
        <v>151800</v>
      </c>
      <c r="D64" s="17">
        <f>ROUND(VLOOKUP(A64,County2019!$B$10:$C$76,2,FALSE),-2)</f>
        <v>154900</v>
      </c>
      <c r="E64" s="18">
        <f t="shared" si="16"/>
        <v>3100</v>
      </c>
      <c r="F64" s="18">
        <f t="shared" si="17"/>
        <v>16872</v>
      </c>
      <c r="G64" s="19">
        <f t="shared" si="18"/>
        <v>2.0421607378129116E-2</v>
      </c>
      <c r="H64" s="19">
        <f t="shared" si="19"/>
        <v>0.12223606804416495</v>
      </c>
    </row>
    <row r="65" spans="1:8" ht="20.100000000000001" customHeight="1">
      <c r="A65" s="20" t="s">
        <v>137</v>
      </c>
      <c r="B65" s="21">
        <v>146318</v>
      </c>
      <c r="C65" s="21">
        <v>155600</v>
      </c>
      <c r="D65" s="17">
        <f>ROUND(VLOOKUP(A65,County2019!$B$10:$C$76,2,FALSE),-2)</f>
        <v>158600</v>
      </c>
      <c r="E65" s="18">
        <f t="shared" si="16"/>
        <v>3000</v>
      </c>
      <c r="F65" s="18">
        <f t="shared" si="17"/>
        <v>12282</v>
      </c>
      <c r="G65" s="19">
        <f t="shared" si="18"/>
        <v>1.9280205655526992E-2</v>
      </c>
      <c r="H65" s="19">
        <f t="shared" si="19"/>
        <v>8.3940458453505382E-2</v>
      </c>
    </row>
    <row r="66" spans="1:8" ht="20.100000000000001" customHeight="1">
      <c r="A66" s="20" t="s">
        <v>138</v>
      </c>
      <c r="B66" s="21">
        <v>1320134</v>
      </c>
      <c r="C66" s="21">
        <v>1433400</v>
      </c>
      <c r="D66" s="17">
        <f>ROUND(VLOOKUP(A66,County2019!$B$10:$C$76,2,FALSE),-2)</f>
        <v>1447900</v>
      </c>
      <c r="E66" s="18">
        <f t="shared" si="16"/>
        <v>14500</v>
      </c>
      <c r="F66" s="18">
        <f t="shared" si="17"/>
        <v>127766</v>
      </c>
      <c r="G66" s="19">
        <f t="shared" si="18"/>
        <v>1.0115808567043394E-2</v>
      </c>
      <c r="H66" s="19">
        <f t="shared" si="19"/>
        <v>9.6782599342187983E-2</v>
      </c>
    </row>
    <row r="67" spans="1:8" ht="20.100000000000001" customHeight="1">
      <c r="A67" s="20" t="s">
        <v>139</v>
      </c>
      <c r="B67" s="21">
        <v>277789</v>
      </c>
      <c r="C67" s="21">
        <v>302400</v>
      </c>
      <c r="D67" s="17">
        <f>ROUND(VLOOKUP(A67,County2019!$B$10:$C$76,2,FALSE),-2)</f>
        <v>309400</v>
      </c>
      <c r="E67" s="18">
        <f t="shared" si="16"/>
        <v>7000</v>
      </c>
      <c r="F67" s="18">
        <f t="shared" si="17"/>
        <v>31611</v>
      </c>
      <c r="G67" s="19">
        <f t="shared" si="18"/>
        <v>2.3148148148148147E-2</v>
      </c>
      <c r="H67" s="19">
        <f t="shared" si="19"/>
        <v>0.11379500268189165</v>
      </c>
    </row>
    <row r="68" spans="1:8" ht="20.100000000000001" customHeight="1">
      <c r="A68" s="25"/>
      <c r="B68" s="21"/>
      <c r="C68" s="21"/>
      <c r="D68" s="34"/>
      <c r="E68" s="18"/>
      <c r="F68" s="18"/>
      <c r="G68" s="19"/>
      <c r="H68" s="19"/>
    </row>
    <row r="69" spans="1:8" ht="20.100000000000001" customHeight="1">
      <c r="A69" s="27" t="s">
        <v>67</v>
      </c>
      <c r="B69" s="23">
        <f>SUM(B70:B78)</f>
        <v>3692794</v>
      </c>
      <c r="C69" s="23">
        <f>SUM(C70:C78)</f>
        <v>4209600</v>
      </c>
      <c r="D69" s="35">
        <f>SUM(D70:D78)</f>
        <v>4318500</v>
      </c>
      <c r="E69" s="36">
        <f>SUM(E70:E78)</f>
        <v>108900</v>
      </c>
      <c r="F69" s="36">
        <f>SUM(F70:F78)</f>
        <v>625706</v>
      </c>
      <c r="G69" s="13">
        <f>E69/C69</f>
        <v>2.5869441277080959E-2</v>
      </c>
      <c r="H69" s="14">
        <f>F69/B69</f>
        <v>0.16943972504288082</v>
      </c>
    </row>
    <row r="70" spans="1:8" ht="20.100000000000001" customHeight="1">
      <c r="A70" s="20" t="s">
        <v>140</v>
      </c>
      <c r="B70" s="21">
        <v>543376</v>
      </c>
      <c r="C70" s="21">
        <v>583600</v>
      </c>
      <c r="D70" s="17">
        <f>ROUND(VLOOKUP(A70,County2019!$B$10:$C$76,2,FALSE),-2)</f>
        <v>594500</v>
      </c>
      <c r="E70" s="18">
        <f t="shared" ref="E70:E78" si="20">D70-C70</f>
        <v>10900</v>
      </c>
      <c r="F70" s="18">
        <f t="shared" ref="F70:F78" si="21">D70-B70</f>
        <v>51124</v>
      </c>
      <c r="G70" s="19">
        <f t="shared" ref="G70:G78" si="22">E70/C70</f>
        <v>1.8677176148046606E-2</v>
      </c>
      <c r="H70" s="19">
        <f t="shared" ref="H70:H78" si="23">F70/B70</f>
        <v>9.4085863196018957E-2</v>
      </c>
    </row>
    <row r="71" spans="1:8" ht="20.100000000000001" customHeight="1">
      <c r="A71" s="20" t="s">
        <v>141</v>
      </c>
      <c r="B71" s="21">
        <v>95696</v>
      </c>
      <c r="C71" s="21">
        <v>107500</v>
      </c>
      <c r="D71" s="17">
        <f>ROUND(VLOOKUP(A71,County2019!$B$10:$C$76,2,FALSE),-2)</f>
        <v>110600</v>
      </c>
      <c r="E71" s="18">
        <f t="shared" si="20"/>
        <v>3100</v>
      </c>
      <c r="F71" s="18">
        <f t="shared" si="21"/>
        <v>14904</v>
      </c>
      <c r="G71" s="19">
        <f t="shared" si="22"/>
        <v>2.883720930232558E-2</v>
      </c>
      <c r="H71" s="19">
        <f t="shared" si="23"/>
        <v>0.15574318675806723</v>
      </c>
    </row>
    <row r="72" spans="1:8" ht="20.100000000000001" customHeight="1">
      <c r="A72" s="20" t="s">
        <v>142</v>
      </c>
      <c r="B72" s="21">
        <v>297052</v>
      </c>
      <c r="C72" s="21">
        <v>342900</v>
      </c>
      <c r="D72" s="17">
        <f>ROUND(VLOOKUP(A72,County2019!$B$10:$C$76,2,FALSE),-2)</f>
        <v>357200</v>
      </c>
      <c r="E72" s="18">
        <f t="shared" si="20"/>
        <v>14300</v>
      </c>
      <c r="F72" s="18">
        <f t="shared" si="21"/>
        <v>60148</v>
      </c>
      <c r="G72" s="19">
        <f t="shared" si="22"/>
        <v>4.1703120443277925E-2</v>
      </c>
      <c r="H72" s="19">
        <f t="shared" si="23"/>
        <v>0.20248306693777521</v>
      </c>
    </row>
    <row r="73" spans="1:8" ht="20.100000000000001" customHeight="1">
      <c r="A73" s="20" t="s">
        <v>143</v>
      </c>
      <c r="B73" s="21">
        <v>331298</v>
      </c>
      <c r="C73" s="21">
        <v>353900</v>
      </c>
      <c r="D73" s="17">
        <f>ROUND(VLOOKUP(A73,County2019!$B$10:$C$76,2,FALSE),-2)</f>
        <v>360400</v>
      </c>
      <c r="E73" s="18">
        <f t="shared" si="20"/>
        <v>6500</v>
      </c>
      <c r="F73" s="18">
        <f t="shared" si="21"/>
        <v>29102</v>
      </c>
      <c r="G73" s="19">
        <f t="shared" si="22"/>
        <v>1.8366770274088725E-2</v>
      </c>
      <c r="H73" s="19">
        <f t="shared" si="23"/>
        <v>8.7842365483643131E-2</v>
      </c>
    </row>
    <row r="74" spans="1:8" ht="20.100000000000001" customHeight="1">
      <c r="A74" s="20" t="s">
        <v>144</v>
      </c>
      <c r="B74" s="21">
        <v>1145956</v>
      </c>
      <c r="C74" s="21">
        <v>1349600</v>
      </c>
      <c r="D74" s="17">
        <f>ROUND(VLOOKUP(A74,County2019!$B$10:$C$76,2,FALSE),-2)</f>
        <v>1386100</v>
      </c>
      <c r="E74" s="18">
        <f t="shared" si="20"/>
        <v>36500</v>
      </c>
      <c r="F74" s="18">
        <f t="shared" si="21"/>
        <v>240144</v>
      </c>
      <c r="G74" s="19">
        <f t="shared" si="22"/>
        <v>2.7045050385299349E-2</v>
      </c>
      <c r="H74" s="19">
        <f t="shared" si="23"/>
        <v>0.20955778406849826</v>
      </c>
    </row>
    <row r="75" spans="1:8" ht="20.100000000000001" customHeight="1">
      <c r="A75" s="20" t="s">
        <v>145</v>
      </c>
      <c r="B75" s="21">
        <v>268685</v>
      </c>
      <c r="C75" s="21">
        <v>352500</v>
      </c>
      <c r="D75" s="17">
        <f>ROUND(VLOOKUP(A75,County2019!$B$10:$C$76,2,FALSE),-2)</f>
        <v>370600</v>
      </c>
      <c r="E75" s="18">
        <f t="shared" si="20"/>
        <v>18100</v>
      </c>
      <c r="F75" s="18">
        <f t="shared" si="21"/>
        <v>101915</v>
      </c>
      <c r="G75" s="19">
        <f t="shared" si="22"/>
        <v>5.1347517730496457E-2</v>
      </c>
      <c r="H75" s="19">
        <f t="shared" si="23"/>
        <v>0.37931034482758619</v>
      </c>
    </row>
    <row r="76" spans="1:8" ht="20.100000000000001" customHeight="1">
      <c r="A76" s="20" t="s">
        <v>146</v>
      </c>
      <c r="B76" s="21">
        <v>422718</v>
      </c>
      <c r="C76" s="21">
        <v>463600</v>
      </c>
      <c r="D76" s="17">
        <f>ROUND(VLOOKUP(A76,County2019!$B$10:$C$76,2,FALSE),-2)</f>
        <v>471700</v>
      </c>
      <c r="E76" s="18">
        <f t="shared" si="20"/>
        <v>8100</v>
      </c>
      <c r="F76" s="18">
        <f t="shared" si="21"/>
        <v>48982</v>
      </c>
      <c r="G76" s="19">
        <f t="shared" si="22"/>
        <v>1.7471958584987058E-2</v>
      </c>
      <c r="H76" s="19">
        <f t="shared" si="23"/>
        <v>0.11587393960039553</v>
      </c>
    </row>
    <row r="77" spans="1:8" ht="20.100000000000001" customHeight="1">
      <c r="A77" s="20" t="s">
        <v>147</v>
      </c>
      <c r="B77" s="21">
        <v>93420</v>
      </c>
      <c r="C77" s="21">
        <v>124900</v>
      </c>
      <c r="D77" s="17">
        <f>ROUND(VLOOKUP(A77,County2019!$B$10:$C$76,2,FALSE),-2)</f>
        <v>128600</v>
      </c>
      <c r="E77" s="18">
        <f t="shared" si="20"/>
        <v>3700</v>
      </c>
      <c r="F77" s="18">
        <f t="shared" si="21"/>
        <v>35180</v>
      </c>
      <c r="G77" s="19">
        <f t="shared" si="22"/>
        <v>2.9623698959167333E-2</v>
      </c>
      <c r="H77" s="19">
        <f t="shared" si="23"/>
        <v>0.37657889102975806</v>
      </c>
    </row>
    <row r="78" spans="1:8" ht="20.100000000000001" customHeight="1">
      <c r="A78" s="20" t="s">
        <v>148</v>
      </c>
      <c r="B78" s="21">
        <v>494593</v>
      </c>
      <c r="C78" s="21">
        <v>531100</v>
      </c>
      <c r="D78" s="17">
        <f>ROUND(VLOOKUP(A78,County2019!$B$10:$C$76,2,FALSE),-2)</f>
        <v>538800</v>
      </c>
      <c r="E78" s="18">
        <f t="shared" si="20"/>
        <v>7700</v>
      </c>
      <c r="F78" s="18">
        <f t="shared" si="21"/>
        <v>44207</v>
      </c>
      <c r="G78" s="19">
        <f t="shared" si="22"/>
        <v>1.4498211259649783E-2</v>
      </c>
      <c r="H78" s="19">
        <f t="shared" si="23"/>
        <v>8.9380561390880992E-2</v>
      </c>
    </row>
    <row r="79" spans="1:8" ht="20.100000000000001" customHeight="1">
      <c r="A79" s="25"/>
      <c r="B79" s="21"/>
      <c r="C79" s="21"/>
      <c r="D79" s="34"/>
      <c r="E79" s="18"/>
      <c r="F79" s="18"/>
      <c r="G79" s="19"/>
      <c r="H79" s="19"/>
    </row>
    <row r="80" spans="1:8" ht="20.100000000000001" customHeight="1">
      <c r="A80" s="27" t="s">
        <v>77</v>
      </c>
      <c r="B80" s="23">
        <f>SUM(B81:B82)</f>
        <v>2569525</v>
      </c>
      <c r="C80" s="23">
        <f>SUM(C81:C82)</f>
        <v>2853200</v>
      </c>
      <c r="D80" s="35">
        <f>SUM(D81:D82)</f>
        <v>2888300</v>
      </c>
      <c r="E80" s="36">
        <f>SUM(E81:E82)</f>
        <v>35100</v>
      </c>
      <c r="F80" s="36">
        <f>SUM(F81:F82)</f>
        <v>318775</v>
      </c>
      <c r="G80" s="13">
        <f>E80/C80</f>
        <v>1.2301976727884481E-2</v>
      </c>
      <c r="H80" s="14">
        <f>F80/B80</f>
        <v>0.12405989433844777</v>
      </c>
    </row>
    <row r="81" spans="1:8" ht="20.100000000000001" customHeight="1">
      <c r="A81" s="20" t="s">
        <v>149</v>
      </c>
      <c r="B81" s="21">
        <v>2496435</v>
      </c>
      <c r="C81" s="21">
        <v>2779300</v>
      </c>
      <c r="D81" s="17">
        <f>ROUND(VLOOKUP(A81,County2019!$B$10:$C$76,2,FALSE),-2)</f>
        <v>2812100</v>
      </c>
      <c r="E81" s="18">
        <f>D81-C81</f>
        <v>32800</v>
      </c>
      <c r="F81" s="18">
        <f t="shared" ref="F81:F82" si="24">D81-B81</f>
        <v>315665</v>
      </c>
      <c r="G81" s="19">
        <f t="shared" ref="G81:G82" si="25">E81/C81</f>
        <v>1.1801532760047494E-2</v>
      </c>
      <c r="H81" s="19">
        <f t="shared" ref="H81:H82" si="26">F81/B81</f>
        <v>0.12644631244154164</v>
      </c>
    </row>
    <row r="82" spans="1:8" ht="20.100000000000001" customHeight="1">
      <c r="A82" s="20" t="s">
        <v>79</v>
      </c>
      <c r="B82" s="21">
        <v>73090</v>
      </c>
      <c r="C82" s="21">
        <v>73900</v>
      </c>
      <c r="D82" s="17">
        <f>ROUND(VLOOKUP(A82,County2019!$B$10:$C$76,2,FALSE),-2)</f>
        <v>76200</v>
      </c>
      <c r="E82" s="18">
        <f t="shared" ref="E82" si="27">D82-C82</f>
        <v>2300</v>
      </c>
      <c r="F82" s="18">
        <f t="shared" si="24"/>
        <v>3110</v>
      </c>
      <c r="G82" s="19">
        <f t="shared" si="25"/>
        <v>3.1123139377537211E-2</v>
      </c>
      <c r="H82" s="19">
        <f t="shared" si="26"/>
        <v>4.2550280476125323E-2</v>
      </c>
    </row>
    <row r="83" spans="1:8" ht="20.100000000000001" customHeight="1">
      <c r="A83" s="25"/>
      <c r="B83" s="21"/>
      <c r="C83" s="21"/>
      <c r="D83" s="34"/>
      <c r="E83" s="18"/>
      <c r="F83" s="18"/>
      <c r="G83" s="19"/>
      <c r="H83" s="19"/>
    </row>
    <row r="84" spans="1:8" ht="20.100000000000001" customHeight="1">
      <c r="A84" s="27" t="s">
        <v>80</v>
      </c>
      <c r="B84" s="23">
        <f>SUM(B85:B89)</f>
        <v>2924479</v>
      </c>
      <c r="C84" s="23">
        <f>SUM(C85:C89)</f>
        <v>3225800</v>
      </c>
      <c r="D84" s="35">
        <f>SUM(D85:D89)</f>
        <v>3286100</v>
      </c>
      <c r="E84" s="36">
        <f>SUM(E85:E89)</f>
        <v>60300</v>
      </c>
      <c r="F84" s="36">
        <f>SUM(F85:F89)</f>
        <v>361621</v>
      </c>
      <c r="G84" s="13">
        <f>E84/C84</f>
        <v>1.8693037386074772E-2</v>
      </c>
      <c r="H84" s="14">
        <f>F84/B84</f>
        <v>0.12365313616545033</v>
      </c>
    </row>
    <row r="85" spans="1:8" ht="20.100000000000001" customHeight="1">
      <c r="A85" s="20" t="s">
        <v>150</v>
      </c>
      <c r="B85" s="21">
        <v>141236</v>
      </c>
      <c r="C85" s="21">
        <v>145700</v>
      </c>
      <c r="D85" s="17">
        <f>ROUND(VLOOKUP(A85,County2019!$B$10:$C$76,2,FALSE),-2)</f>
        <v>147700</v>
      </c>
      <c r="E85" s="18">
        <f t="shared" ref="E85:E89" si="28">D85-C85</f>
        <v>2000</v>
      </c>
      <c r="F85" s="18">
        <f t="shared" ref="F85:F89" si="29">D85-B85</f>
        <v>6464</v>
      </c>
      <c r="G85" s="19">
        <f t="shared" ref="G85:G89" si="30">E85/C85</f>
        <v>1.3726835964310227E-2</v>
      </c>
      <c r="H85" s="19">
        <f t="shared" ref="H85:H89" si="31">F85/B85</f>
        <v>4.5767368093120736E-2</v>
      </c>
    </row>
    <row r="86" spans="1:8" ht="20.100000000000001" customHeight="1">
      <c r="A86" s="20" t="s">
        <v>151</v>
      </c>
      <c r="B86" s="21">
        <v>172778</v>
      </c>
      <c r="C86" s="21">
        <v>185600</v>
      </c>
      <c r="D86" s="17">
        <f>ROUND(VLOOKUP(A86,County2019!$B$10:$C$76,2,FALSE),-2)</f>
        <v>188400</v>
      </c>
      <c r="E86" s="18">
        <f t="shared" si="28"/>
        <v>2800</v>
      </c>
      <c r="F86" s="18">
        <f t="shared" si="29"/>
        <v>15622</v>
      </c>
      <c r="G86" s="19">
        <f t="shared" si="30"/>
        <v>1.5086206896551725E-2</v>
      </c>
      <c r="H86" s="19">
        <f t="shared" si="31"/>
        <v>9.0416603965782674E-2</v>
      </c>
    </row>
    <row r="87" spans="1:8" ht="20.100000000000001" customHeight="1">
      <c r="A87" s="20" t="s">
        <v>152</v>
      </c>
      <c r="B87" s="21">
        <v>1229226</v>
      </c>
      <c r="C87" s="21">
        <v>1408900</v>
      </c>
      <c r="D87" s="17">
        <f>ROUND(VLOOKUP(A87,County2019!$B$10:$C$76,2,FALSE),-2)</f>
        <v>1444900</v>
      </c>
      <c r="E87" s="18">
        <f t="shared" si="28"/>
        <v>36000</v>
      </c>
      <c r="F87" s="18">
        <f t="shared" si="29"/>
        <v>215674</v>
      </c>
      <c r="G87" s="19">
        <f t="shared" si="30"/>
        <v>2.5551848960181704E-2</v>
      </c>
      <c r="H87" s="19">
        <f t="shared" si="31"/>
        <v>0.17545512379334638</v>
      </c>
    </row>
    <row r="88" spans="1:8" ht="20.100000000000001" customHeight="1">
      <c r="A88" s="20" t="s">
        <v>153</v>
      </c>
      <c r="B88" s="21">
        <v>464697</v>
      </c>
      <c r="C88" s="21">
        <v>515100</v>
      </c>
      <c r="D88" s="17">
        <f>ROUND(VLOOKUP(A88,County2019!$B$10:$C$76,2,FALSE),-2)</f>
        <v>527100</v>
      </c>
      <c r="E88" s="18">
        <f t="shared" si="28"/>
        <v>12000</v>
      </c>
      <c r="F88" s="18">
        <f t="shared" si="29"/>
        <v>62403</v>
      </c>
      <c r="G88" s="19">
        <f t="shared" si="30"/>
        <v>2.3296447291788001E-2</v>
      </c>
      <c r="H88" s="19">
        <f t="shared" si="31"/>
        <v>0.13428750347000304</v>
      </c>
    </row>
    <row r="89" spans="1:8" ht="20.100000000000001" customHeight="1">
      <c r="A89" s="20" t="s">
        <v>154</v>
      </c>
      <c r="B89" s="21">
        <v>916542</v>
      </c>
      <c r="C89" s="21">
        <v>970500</v>
      </c>
      <c r="D89" s="17">
        <f>ROUND(VLOOKUP(A89,County2019!$B$10:$C$76,2,FALSE),-2)</f>
        <v>978000</v>
      </c>
      <c r="E89" s="18">
        <f t="shared" si="28"/>
        <v>7500</v>
      </c>
      <c r="F89" s="18">
        <f t="shared" si="29"/>
        <v>61458</v>
      </c>
      <c r="G89" s="19">
        <f t="shared" si="30"/>
        <v>7.7279752704791345E-3</v>
      </c>
      <c r="H89" s="19">
        <f t="shared" si="31"/>
        <v>6.7054210281689217E-2</v>
      </c>
    </row>
    <row r="90" spans="1:8" ht="20.100000000000001" customHeight="1">
      <c r="A90" s="25"/>
      <c r="B90" s="21"/>
      <c r="C90" s="21"/>
      <c r="D90" s="34"/>
      <c r="E90" s="18"/>
      <c r="F90" s="18"/>
      <c r="G90" s="19"/>
      <c r="H90" s="19"/>
    </row>
    <row r="91" spans="1:8" ht="20.100000000000001" customHeight="1">
      <c r="A91" s="27" t="s">
        <v>86</v>
      </c>
      <c r="B91" s="23">
        <f>B8+B22+B42+B62+B69+B80+B84</f>
        <v>18801310</v>
      </c>
      <c r="C91" s="23">
        <f>C8+C22+C42+C62+C69+C80+C84</f>
        <v>20840400</v>
      </c>
      <c r="D91" s="24">
        <f>D8+D22+D42+D62+D69+D80+D84</f>
        <v>21208700</v>
      </c>
      <c r="E91" s="37">
        <f>D91-C91</f>
        <v>368300</v>
      </c>
      <c r="F91" s="37">
        <f>D91-B91</f>
        <v>2407390</v>
      </c>
      <c r="G91" s="13">
        <f>E91/C91</f>
        <v>1.7672405520047601E-2</v>
      </c>
      <c r="H91" s="14">
        <f>F91/B91</f>
        <v>0.12804373737787419</v>
      </c>
    </row>
    <row r="92" spans="1:8" ht="4.7" customHeight="1">
      <c r="A92" s="25"/>
      <c r="B92" s="38"/>
      <c r="C92" s="38"/>
      <c r="D92" s="38"/>
      <c r="E92" s="39"/>
      <c r="F92" s="39"/>
      <c r="G92" s="40"/>
      <c r="H92" s="40"/>
    </row>
    <row r="93" spans="1:8">
      <c r="A93" s="4" t="s">
        <v>87</v>
      </c>
    </row>
    <row r="94" spans="1:8">
      <c r="A94" s="41" t="s">
        <v>155</v>
      </c>
    </row>
    <row r="95" spans="1:8">
      <c r="A95" s="41" t="s">
        <v>156</v>
      </c>
    </row>
    <row r="96" spans="1:8">
      <c r="A96" s="41" t="s">
        <v>157</v>
      </c>
    </row>
    <row r="97" spans="1:1" ht="3.6" customHeight="1">
      <c r="A97" s="41"/>
    </row>
    <row r="98" spans="1:1">
      <c r="A98" s="4" t="s">
        <v>158</v>
      </c>
    </row>
    <row r="99" spans="1:1">
      <c r="A99" s="41" t="s">
        <v>159</v>
      </c>
    </row>
  </sheetData>
  <mergeCells count="5">
    <mergeCell ref="A1:H1"/>
    <mergeCell ref="A2:H2"/>
    <mergeCell ref="A4:A6"/>
    <mergeCell ref="E4:F4"/>
    <mergeCell ref="G4:H4"/>
  </mergeCells>
  <printOptions horizontalCentered="1"/>
  <pageMargins left="0.25" right="0.25" top="0.75" bottom="0.75" header="0.3" footer="0.3"/>
  <pageSetup scale="65" orientation="portrait" r:id="rId1"/>
  <headerFooter alignWithMargins="0">
    <oddHeader>&amp;C&amp;"Arial,Bold"&amp;18FLORIDA DEPARTMENT OF TRANSPORTATION</oddHeader>
    <oddFooter>&amp;LOffice of Policy Planning&amp;Chtpp://www.dot.state.fl.us/planning/policy&amp;RJanuary 2016</oddFooter>
  </headerFooter>
  <rowBreaks count="1" manualBreakCount="1">
    <brk id="51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14154-5B50-40DC-90E6-A87BC309525A}">
  <sheetPr>
    <pageSetUpPr fitToPage="1"/>
  </sheetPr>
  <dimension ref="B1:H89"/>
  <sheetViews>
    <sheetView zoomScaleNormal="100" workbookViewId="0">
      <pane ySplit="6" topLeftCell="A24" activePane="bottomLeft" state="frozen"/>
      <selection pane="bottomLeft" activeCell="P22" sqref="P22"/>
      <selection activeCell="P22" sqref="P22"/>
    </sheetView>
  </sheetViews>
  <sheetFormatPr defaultColWidth="8" defaultRowHeight="15.6"/>
  <cols>
    <col min="1" max="1" width="0" style="59" hidden="1" customWidth="1"/>
    <col min="2" max="2" width="30" style="59" customWidth="1"/>
    <col min="3" max="6" width="14.5" style="59" customWidth="1"/>
    <col min="7" max="7" width="19.625" style="59" customWidth="1"/>
    <col min="8" max="16384" width="8" style="59"/>
  </cols>
  <sheetData>
    <row r="1" spans="2:8" ht="13.7" customHeight="1">
      <c r="B1" s="326" t="s">
        <v>205</v>
      </c>
      <c r="C1" s="326"/>
      <c r="D1" s="326"/>
      <c r="E1" s="326"/>
      <c r="F1" s="326"/>
      <c r="G1" s="326"/>
    </row>
    <row r="2" spans="2:8" ht="13.7" customHeight="1">
      <c r="B2" s="327"/>
      <c r="C2" s="327"/>
      <c r="D2" s="327"/>
      <c r="E2" s="327"/>
      <c r="F2" s="327"/>
      <c r="G2" s="327"/>
    </row>
    <row r="3" spans="2:8" ht="13.7" customHeight="1">
      <c r="B3" s="60"/>
      <c r="F3" s="328" t="s">
        <v>206</v>
      </c>
      <c r="G3" s="328"/>
    </row>
    <row r="4" spans="2:8" ht="13.7" customHeight="1">
      <c r="B4" s="61"/>
      <c r="C4" s="62" t="s">
        <v>176</v>
      </c>
      <c r="D4" s="165" t="s">
        <v>179</v>
      </c>
      <c r="E4" s="62" t="s">
        <v>176</v>
      </c>
      <c r="F4" s="62"/>
      <c r="G4" s="62" t="s">
        <v>177</v>
      </c>
    </row>
    <row r="5" spans="2:8" ht="13.7" customHeight="1">
      <c r="B5" s="61" t="s">
        <v>178</v>
      </c>
      <c r="C5" s="62">
        <v>2019</v>
      </c>
      <c r="D5" s="166" t="s">
        <v>183</v>
      </c>
      <c r="E5" s="62" t="s">
        <v>207</v>
      </c>
      <c r="F5" s="62"/>
      <c r="G5" s="62" t="s">
        <v>180</v>
      </c>
    </row>
    <row r="6" spans="2:8" ht="13.7" customHeight="1">
      <c r="B6" s="65" t="s">
        <v>181</v>
      </c>
      <c r="C6" s="66" t="s">
        <v>7</v>
      </c>
      <c r="D6" s="167" t="s">
        <v>208</v>
      </c>
      <c r="E6" s="66" t="s">
        <v>6</v>
      </c>
      <c r="F6" s="66" t="s">
        <v>185</v>
      </c>
      <c r="G6" s="168">
        <v>43556</v>
      </c>
    </row>
    <row r="7" spans="2:8" ht="13.7" customHeight="1">
      <c r="B7" s="60"/>
      <c r="C7" s="62"/>
      <c r="D7" s="62"/>
      <c r="E7" s="62"/>
      <c r="F7" s="62"/>
      <c r="G7" s="62"/>
    </row>
    <row r="8" spans="2:8" ht="13.7" customHeight="1">
      <c r="B8" s="77" t="s">
        <v>186</v>
      </c>
      <c r="C8" s="169">
        <f>SUM(C10:C76)</f>
        <v>21208589</v>
      </c>
      <c r="D8" s="169">
        <f t="shared" ref="D8:G8" si="0">SUM(D10:D76)</f>
        <v>2407257</v>
      </c>
      <c r="E8" s="169">
        <f t="shared" si="0"/>
        <v>18801332</v>
      </c>
      <c r="F8" s="169">
        <f t="shared" si="0"/>
        <v>116980</v>
      </c>
      <c r="G8" s="169">
        <f t="shared" si="0"/>
        <v>21091609</v>
      </c>
    </row>
    <row r="9" spans="2:8" ht="13.7" customHeight="1">
      <c r="B9" s="60"/>
      <c r="C9" s="62"/>
      <c r="D9" s="62"/>
      <c r="E9" s="62"/>
      <c r="F9" s="62"/>
      <c r="G9" s="62"/>
    </row>
    <row r="10" spans="2:8" ht="13.7" customHeight="1">
      <c r="B10" s="173" t="s">
        <v>106</v>
      </c>
      <c r="C10" s="170">
        <v>267306</v>
      </c>
      <c r="D10" s="170">
        <v>19970</v>
      </c>
      <c r="E10" s="170">
        <v>247336</v>
      </c>
      <c r="F10" s="170">
        <v>1252</v>
      </c>
      <c r="G10" s="170">
        <v>266054</v>
      </c>
      <c r="H10" s="74"/>
    </row>
    <row r="11" spans="2:8" ht="13.7" customHeight="1">
      <c r="B11" s="173" t="s">
        <v>107</v>
      </c>
      <c r="C11" s="170">
        <v>28249</v>
      </c>
      <c r="D11" s="170">
        <v>1134</v>
      </c>
      <c r="E11" s="170">
        <v>27115</v>
      </c>
      <c r="F11" s="170">
        <v>2509</v>
      </c>
      <c r="G11" s="170">
        <v>25740</v>
      </c>
      <c r="H11" s="74"/>
    </row>
    <row r="12" spans="2:8" ht="13.7" customHeight="1">
      <c r="B12" s="173" t="s">
        <v>122</v>
      </c>
      <c r="C12" s="170">
        <v>167283</v>
      </c>
      <c r="D12" s="170">
        <v>-1569</v>
      </c>
      <c r="E12" s="170">
        <v>168852</v>
      </c>
      <c r="F12" s="170">
        <v>1092</v>
      </c>
      <c r="G12" s="170">
        <v>166191</v>
      </c>
      <c r="H12" s="74"/>
    </row>
    <row r="13" spans="2:8" ht="13.7" customHeight="1">
      <c r="B13" s="173" t="s">
        <v>108</v>
      </c>
      <c r="C13" s="170">
        <v>28682</v>
      </c>
      <c r="D13" s="170">
        <v>162</v>
      </c>
      <c r="E13" s="170">
        <v>28520</v>
      </c>
      <c r="F13" s="170">
        <v>3853</v>
      </c>
      <c r="G13" s="170">
        <v>24829</v>
      </c>
      <c r="H13" s="74"/>
    </row>
    <row r="14" spans="2:8" ht="13.7" customHeight="1">
      <c r="B14" s="173" t="s">
        <v>140</v>
      </c>
      <c r="C14" s="170">
        <v>594469</v>
      </c>
      <c r="D14" s="170">
        <v>51093</v>
      </c>
      <c r="E14" s="170">
        <v>543376</v>
      </c>
      <c r="F14" s="170">
        <v>210</v>
      </c>
      <c r="G14" s="170">
        <v>594259</v>
      </c>
      <c r="H14" s="74"/>
    </row>
    <row r="15" spans="2:8" ht="13.7" customHeight="1">
      <c r="B15" s="173" t="s">
        <v>136</v>
      </c>
      <c r="C15" s="170">
        <v>1919644</v>
      </c>
      <c r="D15" s="170">
        <v>171578</v>
      </c>
      <c r="E15" s="170">
        <v>1748066</v>
      </c>
      <c r="F15" s="170">
        <v>1167</v>
      </c>
      <c r="G15" s="170">
        <v>1918477</v>
      </c>
      <c r="H15" s="74"/>
    </row>
    <row r="16" spans="2:8" ht="13.7" customHeight="1">
      <c r="B16" s="173" t="s">
        <v>123</v>
      </c>
      <c r="C16" s="170">
        <v>14067</v>
      </c>
      <c r="D16" s="170">
        <v>-558</v>
      </c>
      <c r="E16" s="170">
        <v>14625</v>
      </c>
      <c r="F16" s="170">
        <v>1417</v>
      </c>
      <c r="G16" s="170">
        <v>12650</v>
      </c>
      <c r="H16" s="74"/>
    </row>
    <row r="17" spans="2:8" ht="13.7" customHeight="1">
      <c r="B17" s="173" t="s">
        <v>12</v>
      </c>
      <c r="C17" s="170">
        <v>181770</v>
      </c>
      <c r="D17" s="170">
        <v>21792</v>
      </c>
      <c r="E17" s="170">
        <v>159978</v>
      </c>
      <c r="F17" s="170">
        <v>927</v>
      </c>
      <c r="G17" s="170">
        <v>180843</v>
      </c>
      <c r="H17" s="74"/>
    </row>
    <row r="18" spans="2:8" ht="13.7" customHeight="1">
      <c r="B18" s="173" t="s">
        <v>150</v>
      </c>
      <c r="C18" s="170">
        <v>147744</v>
      </c>
      <c r="D18" s="170">
        <v>6508</v>
      </c>
      <c r="E18" s="170">
        <v>141236</v>
      </c>
      <c r="F18" s="170">
        <v>126</v>
      </c>
      <c r="G18" s="170">
        <v>147618</v>
      </c>
      <c r="H18" s="74"/>
    </row>
    <row r="19" spans="2:8" ht="13.7" customHeight="1">
      <c r="B19" s="173" t="s">
        <v>109</v>
      </c>
      <c r="C19" s="170">
        <v>215246</v>
      </c>
      <c r="D19" s="170">
        <v>24381</v>
      </c>
      <c r="E19" s="170">
        <v>190865</v>
      </c>
      <c r="F19" s="170">
        <v>0</v>
      </c>
      <c r="G19" s="170">
        <v>215246</v>
      </c>
      <c r="H19" s="74"/>
    </row>
    <row r="20" spans="2:8" ht="13.7" customHeight="1">
      <c r="B20" s="173" t="s">
        <v>97</v>
      </c>
      <c r="C20" s="170">
        <v>376706</v>
      </c>
      <c r="D20" s="170">
        <v>55186</v>
      </c>
      <c r="E20" s="170">
        <v>321520</v>
      </c>
      <c r="F20" s="170">
        <v>26</v>
      </c>
      <c r="G20" s="170">
        <v>376680</v>
      </c>
      <c r="H20" s="74"/>
    </row>
    <row r="21" spans="2:8" ht="13.7" customHeight="1">
      <c r="B21" s="173" t="s">
        <v>110</v>
      </c>
      <c r="C21" s="170">
        <v>70492</v>
      </c>
      <c r="D21" s="170">
        <v>2961</v>
      </c>
      <c r="E21" s="170">
        <v>67531</v>
      </c>
      <c r="F21" s="170">
        <v>4177</v>
      </c>
      <c r="G21" s="170">
        <v>66315</v>
      </c>
      <c r="H21" s="74"/>
    </row>
    <row r="22" spans="2:8" ht="13.7" customHeight="1">
      <c r="B22" s="173" t="s">
        <v>98</v>
      </c>
      <c r="C22" s="170">
        <v>36065</v>
      </c>
      <c r="D22" s="170">
        <v>1203</v>
      </c>
      <c r="E22" s="170">
        <v>34862</v>
      </c>
      <c r="F22" s="170">
        <v>2372</v>
      </c>
      <c r="G22" s="170">
        <v>33693</v>
      </c>
      <c r="H22" s="74"/>
    </row>
    <row r="23" spans="2:8" ht="13.7" customHeight="1">
      <c r="B23" s="173" t="s">
        <v>111</v>
      </c>
      <c r="C23" s="170">
        <v>16610</v>
      </c>
      <c r="D23" s="170">
        <v>188</v>
      </c>
      <c r="E23" s="170">
        <v>16422</v>
      </c>
      <c r="F23" s="170">
        <v>1658</v>
      </c>
      <c r="G23" s="170">
        <v>14952</v>
      </c>
      <c r="H23" s="74"/>
    </row>
    <row r="24" spans="2:8" ht="13.7" customHeight="1">
      <c r="B24" s="173" t="s">
        <v>112</v>
      </c>
      <c r="C24" s="170">
        <v>970672</v>
      </c>
      <c r="D24" s="170">
        <v>106409</v>
      </c>
      <c r="E24" s="170">
        <v>864263</v>
      </c>
      <c r="F24" s="170">
        <v>566</v>
      </c>
      <c r="G24" s="170">
        <v>970106</v>
      </c>
      <c r="H24" s="74"/>
    </row>
    <row r="25" spans="2:8" ht="13.7" customHeight="1">
      <c r="B25" s="173" t="s">
        <v>46</v>
      </c>
      <c r="C25" s="170">
        <v>321134</v>
      </c>
      <c r="D25" s="170">
        <v>23515</v>
      </c>
      <c r="E25" s="170">
        <v>297619</v>
      </c>
      <c r="F25" s="170">
        <v>2493</v>
      </c>
      <c r="G25" s="170">
        <v>318641</v>
      </c>
      <c r="H25" s="74"/>
    </row>
    <row r="26" spans="2:8" ht="13.7" customHeight="1">
      <c r="B26" s="173" t="s">
        <v>141</v>
      </c>
      <c r="C26" s="170">
        <v>110635</v>
      </c>
      <c r="D26" s="170">
        <v>14939</v>
      </c>
      <c r="E26" s="170">
        <v>95696</v>
      </c>
      <c r="F26" s="170">
        <v>0</v>
      </c>
      <c r="G26" s="170">
        <v>110635</v>
      </c>
      <c r="H26" s="74"/>
    </row>
    <row r="27" spans="2:8" ht="13.7" customHeight="1">
      <c r="B27" s="173" t="s">
        <v>124</v>
      </c>
      <c r="C27" s="170">
        <v>12273</v>
      </c>
      <c r="D27" s="170">
        <v>724</v>
      </c>
      <c r="E27" s="170">
        <v>11549</v>
      </c>
      <c r="F27" s="170">
        <v>1662</v>
      </c>
      <c r="G27" s="170">
        <v>10611</v>
      </c>
      <c r="H27" s="74"/>
    </row>
    <row r="28" spans="2:8" ht="13.7" customHeight="1">
      <c r="B28" s="173" t="s">
        <v>125</v>
      </c>
      <c r="C28" s="170">
        <v>46277</v>
      </c>
      <c r="D28" s="170">
        <v>-112</v>
      </c>
      <c r="E28" s="170">
        <v>46389</v>
      </c>
      <c r="F28" s="170">
        <v>3042</v>
      </c>
      <c r="G28" s="170">
        <v>43235</v>
      </c>
      <c r="H28" s="74"/>
    </row>
    <row r="29" spans="2:8" ht="13.7" customHeight="1">
      <c r="B29" s="173" t="s">
        <v>113</v>
      </c>
      <c r="C29" s="170">
        <v>17766</v>
      </c>
      <c r="D29" s="170">
        <v>827</v>
      </c>
      <c r="E29" s="170">
        <v>16939</v>
      </c>
      <c r="F29" s="170">
        <v>786</v>
      </c>
      <c r="G29" s="170">
        <v>16980</v>
      </c>
      <c r="H29" s="74"/>
    </row>
    <row r="30" spans="2:8" ht="13.7" customHeight="1">
      <c r="B30" s="173" t="s">
        <v>99</v>
      </c>
      <c r="C30" s="170">
        <v>13121</v>
      </c>
      <c r="D30" s="170">
        <v>237</v>
      </c>
      <c r="E30" s="170">
        <v>12884</v>
      </c>
      <c r="F30" s="170">
        <v>955</v>
      </c>
      <c r="G30" s="170">
        <v>12166</v>
      </c>
      <c r="H30" s="74"/>
    </row>
    <row r="31" spans="2:8" ht="13.7" customHeight="1">
      <c r="B31" s="173" t="s">
        <v>126</v>
      </c>
      <c r="C31" s="170">
        <v>13082</v>
      </c>
      <c r="D31" s="170">
        <v>-2781</v>
      </c>
      <c r="E31" s="170">
        <v>15863</v>
      </c>
      <c r="F31" s="170">
        <v>249</v>
      </c>
      <c r="G31" s="170">
        <v>12833</v>
      </c>
      <c r="H31" s="74"/>
    </row>
    <row r="32" spans="2:8" ht="13.7" customHeight="1">
      <c r="B32" s="173" t="s">
        <v>33</v>
      </c>
      <c r="C32" s="170">
        <v>14600</v>
      </c>
      <c r="D32" s="170">
        <v>-199</v>
      </c>
      <c r="E32" s="170">
        <v>14799</v>
      </c>
      <c r="F32" s="170">
        <v>2519</v>
      </c>
      <c r="G32" s="170">
        <v>12081</v>
      </c>
      <c r="H32" s="74"/>
    </row>
    <row r="33" spans="2:8" ht="13.7" customHeight="1">
      <c r="B33" s="173" t="s">
        <v>100</v>
      </c>
      <c r="C33" s="170">
        <v>27385</v>
      </c>
      <c r="D33" s="170">
        <v>-346</v>
      </c>
      <c r="E33" s="170">
        <v>27731</v>
      </c>
      <c r="F33" s="170">
        <v>1487</v>
      </c>
      <c r="G33" s="170">
        <v>25898</v>
      </c>
      <c r="H33" s="74"/>
    </row>
    <row r="34" spans="2:8" ht="13.7" customHeight="1">
      <c r="B34" s="173" t="s">
        <v>101</v>
      </c>
      <c r="C34" s="170">
        <v>40120</v>
      </c>
      <c r="D34" s="170">
        <v>980</v>
      </c>
      <c r="E34" s="170">
        <v>39140</v>
      </c>
      <c r="F34" s="170">
        <v>0</v>
      </c>
      <c r="G34" s="170">
        <v>40120</v>
      </c>
      <c r="H34" s="74"/>
    </row>
    <row r="35" spans="2:8" ht="13.7" customHeight="1">
      <c r="B35" s="173" t="s">
        <v>151</v>
      </c>
      <c r="C35" s="170">
        <v>188358</v>
      </c>
      <c r="D35" s="170">
        <v>15580</v>
      </c>
      <c r="E35" s="170">
        <v>172778</v>
      </c>
      <c r="F35" s="170">
        <v>528</v>
      </c>
      <c r="G35" s="170">
        <v>187830</v>
      </c>
      <c r="H35" s="74"/>
    </row>
    <row r="36" spans="2:8" ht="13.7" customHeight="1">
      <c r="B36" s="173" t="s">
        <v>102</v>
      </c>
      <c r="C36" s="170">
        <v>103434</v>
      </c>
      <c r="D36" s="170">
        <v>4648</v>
      </c>
      <c r="E36" s="170">
        <v>98786</v>
      </c>
      <c r="F36" s="170">
        <v>92</v>
      </c>
      <c r="G36" s="170">
        <v>103342</v>
      </c>
      <c r="H36" s="74"/>
    </row>
    <row r="37" spans="2:8" ht="13.7" customHeight="1">
      <c r="B37" s="173" t="s">
        <v>152</v>
      </c>
      <c r="C37" s="170">
        <v>1444870</v>
      </c>
      <c r="D37" s="170">
        <v>215644</v>
      </c>
      <c r="E37" s="170">
        <v>1229226</v>
      </c>
      <c r="F37" s="170">
        <v>848</v>
      </c>
      <c r="G37" s="170">
        <v>1444022</v>
      </c>
      <c r="H37" s="74"/>
    </row>
    <row r="38" spans="2:8" ht="13.7" customHeight="1">
      <c r="B38" s="173" t="s">
        <v>127</v>
      </c>
      <c r="C38" s="170">
        <v>20049</v>
      </c>
      <c r="D38" s="170">
        <v>122</v>
      </c>
      <c r="E38" s="170">
        <v>19927</v>
      </c>
      <c r="F38" s="170">
        <v>1428</v>
      </c>
      <c r="G38" s="170">
        <v>18621</v>
      </c>
      <c r="H38" s="74"/>
    </row>
    <row r="39" spans="2:8" ht="13.7" customHeight="1">
      <c r="B39" s="173" t="s">
        <v>63</v>
      </c>
      <c r="C39" s="170">
        <v>154939</v>
      </c>
      <c r="D39" s="170">
        <v>16911</v>
      </c>
      <c r="E39" s="170">
        <v>138028</v>
      </c>
      <c r="F39" s="170">
        <v>0</v>
      </c>
      <c r="G39" s="170">
        <v>154939</v>
      </c>
      <c r="H39" s="74"/>
    </row>
    <row r="40" spans="2:8" ht="13.7" customHeight="1">
      <c r="B40" s="173" t="s">
        <v>128</v>
      </c>
      <c r="C40" s="170">
        <v>46969</v>
      </c>
      <c r="D40" s="170">
        <v>-2777</v>
      </c>
      <c r="E40" s="170">
        <v>49746</v>
      </c>
      <c r="F40" s="170">
        <v>5878</v>
      </c>
      <c r="G40" s="170">
        <v>41091</v>
      </c>
      <c r="H40" s="74"/>
    </row>
    <row r="41" spans="2:8" ht="13.7" customHeight="1">
      <c r="B41" s="173" t="s">
        <v>129</v>
      </c>
      <c r="C41" s="170">
        <v>14776</v>
      </c>
      <c r="D41" s="170">
        <v>15</v>
      </c>
      <c r="E41" s="170">
        <v>14761</v>
      </c>
      <c r="F41" s="170">
        <v>1096</v>
      </c>
      <c r="G41" s="170">
        <v>13680</v>
      </c>
      <c r="H41" s="74"/>
    </row>
    <row r="42" spans="2:8" ht="13.7" customHeight="1">
      <c r="B42" s="173" t="s">
        <v>114</v>
      </c>
      <c r="C42" s="170">
        <v>8482</v>
      </c>
      <c r="D42" s="170">
        <v>-388</v>
      </c>
      <c r="E42" s="170">
        <v>8870</v>
      </c>
      <c r="F42" s="170">
        <v>1191</v>
      </c>
      <c r="G42" s="170">
        <v>7291</v>
      </c>
      <c r="H42" s="74"/>
    </row>
    <row r="43" spans="2:8" ht="13.7" customHeight="1">
      <c r="B43" s="173" t="s">
        <v>142</v>
      </c>
      <c r="C43" s="170">
        <v>357247</v>
      </c>
      <c r="D43" s="170">
        <v>60200</v>
      </c>
      <c r="E43" s="170">
        <v>297047</v>
      </c>
      <c r="F43" s="170">
        <v>1099</v>
      </c>
      <c r="G43" s="170">
        <v>356148</v>
      </c>
      <c r="H43" s="74"/>
    </row>
    <row r="44" spans="2:8" ht="13.7" customHeight="1">
      <c r="B44" s="173" t="s">
        <v>19</v>
      </c>
      <c r="C44" s="170">
        <v>735148</v>
      </c>
      <c r="D44" s="170">
        <v>116394</v>
      </c>
      <c r="E44" s="170">
        <v>618754</v>
      </c>
      <c r="F44" s="170">
        <v>258</v>
      </c>
      <c r="G44" s="170">
        <v>734890</v>
      </c>
      <c r="H44" s="74"/>
    </row>
    <row r="45" spans="2:8" ht="13.7" customHeight="1">
      <c r="B45" s="173" t="s">
        <v>130</v>
      </c>
      <c r="C45" s="170">
        <v>296499</v>
      </c>
      <c r="D45" s="170">
        <v>21012</v>
      </c>
      <c r="E45" s="170">
        <v>275487</v>
      </c>
      <c r="F45" s="170">
        <v>1078</v>
      </c>
      <c r="G45" s="170">
        <v>295421</v>
      </c>
      <c r="H45" s="74"/>
    </row>
    <row r="46" spans="2:8" ht="13.7" customHeight="1">
      <c r="B46" s="173" t="s">
        <v>115</v>
      </c>
      <c r="C46" s="170">
        <v>41330</v>
      </c>
      <c r="D46" s="170">
        <v>529</v>
      </c>
      <c r="E46" s="170">
        <v>40801</v>
      </c>
      <c r="F46" s="170">
        <v>0</v>
      </c>
      <c r="G46" s="170">
        <v>41330</v>
      </c>
      <c r="H46" s="74"/>
    </row>
    <row r="47" spans="2:8" ht="13.7" customHeight="1">
      <c r="B47" s="173" t="s">
        <v>131</v>
      </c>
      <c r="C47" s="170">
        <v>8772</v>
      </c>
      <c r="D47" s="170">
        <v>407</v>
      </c>
      <c r="E47" s="170">
        <v>8365</v>
      </c>
      <c r="F47" s="170">
        <v>1744</v>
      </c>
      <c r="G47" s="170">
        <v>7028</v>
      </c>
      <c r="H47" s="74"/>
    </row>
    <row r="48" spans="2:8" ht="13.7" customHeight="1">
      <c r="B48" s="173" t="s">
        <v>116</v>
      </c>
      <c r="C48" s="170">
        <v>19570</v>
      </c>
      <c r="D48" s="170">
        <v>346</v>
      </c>
      <c r="E48" s="170">
        <v>19224</v>
      </c>
      <c r="F48" s="170">
        <v>1610</v>
      </c>
      <c r="G48" s="170">
        <v>17960</v>
      </c>
      <c r="H48" s="74"/>
    </row>
    <row r="49" spans="2:8" ht="13.7" customHeight="1">
      <c r="B49" s="173" t="s">
        <v>103</v>
      </c>
      <c r="C49" s="170">
        <v>387414</v>
      </c>
      <c r="D49" s="170">
        <v>64581</v>
      </c>
      <c r="E49" s="170">
        <v>322833</v>
      </c>
      <c r="F49" s="170">
        <v>208</v>
      </c>
      <c r="G49" s="170">
        <v>387206</v>
      </c>
      <c r="H49" s="74"/>
    </row>
    <row r="50" spans="2:8" ht="13.7" customHeight="1">
      <c r="B50" s="173" t="s">
        <v>143</v>
      </c>
      <c r="C50" s="170">
        <v>360421</v>
      </c>
      <c r="D50" s="170">
        <v>29118</v>
      </c>
      <c r="E50" s="170">
        <v>331303</v>
      </c>
      <c r="F50" s="170">
        <v>5634</v>
      </c>
      <c r="G50" s="170">
        <v>354787</v>
      </c>
      <c r="H50" s="74"/>
    </row>
    <row r="51" spans="2:8" ht="13.7" customHeight="1">
      <c r="B51" s="173" t="s">
        <v>137</v>
      </c>
      <c r="C51" s="170">
        <v>158598</v>
      </c>
      <c r="D51" s="170">
        <v>12280</v>
      </c>
      <c r="E51" s="170">
        <v>146318</v>
      </c>
      <c r="F51" s="170">
        <v>2014</v>
      </c>
      <c r="G51" s="170">
        <v>156584</v>
      </c>
      <c r="H51" s="74"/>
    </row>
    <row r="52" spans="2:8" ht="13.7" customHeight="1">
      <c r="B52" s="174" t="s">
        <v>149</v>
      </c>
      <c r="C52" s="170">
        <v>2812130</v>
      </c>
      <c r="D52" s="170">
        <v>315673</v>
      </c>
      <c r="E52" s="170">
        <v>2496457</v>
      </c>
      <c r="F52" s="170">
        <v>9704</v>
      </c>
      <c r="G52" s="170">
        <v>2802426</v>
      </c>
      <c r="H52" s="74"/>
    </row>
    <row r="53" spans="2:8" ht="13.7" customHeight="1">
      <c r="B53" s="174" t="s">
        <v>79</v>
      </c>
      <c r="C53" s="170">
        <v>76212</v>
      </c>
      <c r="D53" s="170">
        <v>3122</v>
      </c>
      <c r="E53" s="170">
        <v>73090</v>
      </c>
      <c r="F53" s="170">
        <v>0</v>
      </c>
      <c r="G53" s="170">
        <v>76212</v>
      </c>
      <c r="H53" s="74"/>
    </row>
    <row r="54" spans="2:8" ht="13.7" customHeight="1">
      <c r="B54" s="174" t="s">
        <v>117</v>
      </c>
      <c r="C54" s="170">
        <v>85070</v>
      </c>
      <c r="D54" s="170">
        <v>11756</v>
      </c>
      <c r="E54" s="170">
        <v>73314</v>
      </c>
      <c r="F54" s="170">
        <v>72</v>
      </c>
      <c r="G54" s="170">
        <v>84998</v>
      </c>
      <c r="H54" s="74"/>
    </row>
    <row r="55" spans="2:8" ht="13.7" customHeight="1">
      <c r="B55" s="174" t="s">
        <v>132</v>
      </c>
      <c r="C55" s="170">
        <v>201514</v>
      </c>
      <c r="D55" s="170">
        <v>20692</v>
      </c>
      <c r="E55" s="170">
        <v>180822</v>
      </c>
      <c r="F55" s="170">
        <v>1343</v>
      </c>
      <c r="G55" s="170">
        <v>200171</v>
      </c>
      <c r="H55" s="74"/>
    </row>
    <row r="56" spans="2:8" ht="13.7" customHeight="1">
      <c r="B56" s="174" t="s">
        <v>104</v>
      </c>
      <c r="C56" s="170">
        <v>41808</v>
      </c>
      <c r="D56" s="170">
        <v>1812</v>
      </c>
      <c r="E56" s="170">
        <v>39996</v>
      </c>
      <c r="F56" s="170">
        <v>2414</v>
      </c>
      <c r="G56" s="170">
        <v>39394</v>
      </c>
      <c r="H56" s="74"/>
    </row>
    <row r="57" spans="2:8" ht="13.7" customHeight="1">
      <c r="B57" s="174" t="s">
        <v>144</v>
      </c>
      <c r="C57" s="170">
        <v>1386080</v>
      </c>
      <c r="D57" s="170">
        <v>240124</v>
      </c>
      <c r="E57" s="170">
        <v>1145956</v>
      </c>
      <c r="F57" s="170">
        <v>3877</v>
      </c>
      <c r="G57" s="170">
        <v>1382203</v>
      </c>
      <c r="H57" s="74"/>
    </row>
    <row r="58" spans="2:8" ht="13.7" customHeight="1">
      <c r="B58" s="174" t="s">
        <v>145</v>
      </c>
      <c r="C58" s="170">
        <v>370552</v>
      </c>
      <c r="D58" s="170">
        <v>101867</v>
      </c>
      <c r="E58" s="170">
        <v>268685</v>
      </c>
      <c r="F58" s="170">
        <v>345</v>
      </c>
      <c r="G58" s="170">
        <v>370207</v>
      </c>
      <c r="H58" s="74"/>
    </row>
    <row r="59" spans="2:8" ht="13.7" customHeight="1">
      <c r="B59" s="174" t="s">
        <v>138</v>
      </c>
      <c r="C59" s="170">
        <v>1447857</v>
      </c>
      <c r="D59" s="170">
        <v>127723</v>
      </c>
      <c r="E59" s="170">
        <v>1320134</v>
      </c>
      <c r="F59" s="170">
        <v>2847</v>
      </c>
      <c r="G59" s="170">
        <v>1445010</v>
      </c>
      <c r="H59" s="74"/>
    </row>
    <row r="60" spans="2:8" ht="13.7" customHeight="1">
      <c r="B60" s="174" t="s">
        <v>153</v>
      </c>
      <c r="C60" s="170">
        <v>527122</v>
      </c>
      <c r="D60" s="170">
        <v>62425</v>
      </c>
      <c r="E60" s="170">
        <v>464697</v>
      </c>
      <c r="F60" s="170">
        <v>692</v>
      </c>
      <c r="G60" s="170">
        <v>526430</v>
      </c>
      <c r="H60" s="74"/>
    </row>
    <row r="61" spans="2:8" ht="13.7" customHeight="1">
      <c r="B61" s="174" t="s">
        <v>154</v>
      </c>
      <c r="C61" s="170">
        <v>978045</v>
      </c>
      <c r="D61" s="170">
        <v>61503</v>
      </c>
      <c r="E61" s="170">
        <v>916542</v>
      </c>
      <c r="F61" s="170">
        <v>985</v>
      </c>
      <c r="G61" s="170">
        <v>977060</v>
      </c>
      <c r="H61" s="74"/>
    </row>
    <row r="62" spans="2:8" ht="13.7" customHeight="1">
      <c r="B62" s="174" t="s">
        <v>105</v>
      </c>
      <c r="C62" s="170">
        <v>690606</v>
      </c>
      <c r="D62" s="170">
        <v>88511</v>
      </c>
      <c r="E62" s="170">
        <v>602095</v>
      </c>
      <c r="F62" s="170">
        <v>3263</v>
      </c>
      <c r="G62" s="170">
        <v>687343</v>
      </c>
      <c r="H62" s="74"/>
    </row>
    <row r="63" spans="2:8" ht="13.7" customHeight="1">
      <c r="B63" s="174" t="s">
        <v>38</v>
      </c>
      <c r="C63" s="170">
        <v>73268</v>
      </c>
      <c r="D63" s="170">
        <v>-1096</v>
      </c>
      <c r="E63" s="170">
        <v>74364</v>
      </c>
      <c r="F63" s="170">
        <v>478</v>
      </c>
      <c r="G63" s="170">
        <v>72790</v>
      </c>
      <c r="H63" s="74"/>
    </row>
    <row r="64" spans="2:8" ht="13.7" customHeight="1">
      <c r="B64" s="72" t="s">
        <v>118</v>
      </c>
      <c r="C64" s="170">
        <v>254412</v>
      </c>
      <c r="D64" s="170">
        <v>64373</v>
      </c>
      <c r="E64" s="170">
        <v>190039</v>
      </c>
      <c r="F64" s="170">
        <v>145</v>
      </c>
      <c r="G64" s="170">
        <v>254267</v>
      </c>
      <c r="H64" s="74"/>
    </row>
    <row r="65" spans="2:8" ht="13.7" customHeight="1">
      <c r="B65" s="71" t="s">
        <v>139</v>
      </c>
      <c r="C65" s="170">
        <v>309359</v>
      </c>
      <c r="D65" s="170">
        <v>31570</v>
      </c>
      <c r="E65" s="170">
        <v>277789</v>
      </c>
      <c r="F65" s="170">
        <v>129</v>
      </c>
      <c r="G65" s="170">
        <v>309230</v>
      </c>
      <c r="H65" s="74"/>
    </row>
    <row r="66" spans="2:8" ht="13.7" customHeight="1">
      <c r="B66" s="174" t="s">
        <v>57</v>
      </c>
      <c r="C66" s="170">
        <v>179054</v>
      </c>
      <c r="D66" s="170">
        <v>27682</v>
      </c>
      <c r="E66" s="170">
        <v>151372</v>
      </c>
      <c r="F66" s="170">
        <v>4952</v>
      </c>
      <c r="G66" s="170">
        <v>174102</v>
      </c>
      <c r="H66" s="74"/>
    </row>
    <row r="67" spans="2:8" ht="13.7" customHeight="1">
      <c r="B67" s="174" t="s">
        <v>23</v>
      </c>
      <c r="C67" s="170">
        <v>426275</v>
      </c>
      <c r="D67" s="170">
        <v>46827</v>
      </c>
      <c r="E67" s="170">
        <v>379448</v>
      </c>
      <c r="F67" s="170">
        <v>6</v>
      </c>
      <c r="G67" s="170">
        <v>426269</v>
      </c>
      <c r="H67" s="74"/>
    </row>
    <row r="68" spans="2:8" ht="13.7" customHeight="1">
      <c r="B68" s="174" t="s">
        <v>146</v>
      </c>
      <c r="C68" s="170">
        <v>471735</v>
      </c>
      <c r="D68" s="170">
        <v>49017</v>
      </c>
      <c r="E68" s="170">
        <v>422718</v>
      </c>
      <c r="F68" s="170">
        <v>159</v>
      </c>
      <c r="G68" s="170">
        <v>471576</v>
      </c>
      <c r="H68" s="74"/>
    </row>
    <row r="69" spans="2:8" ht="13.7" customHeight="1">
      <c r="B69" s="174" t="s">
        <v>147</v>
      </c>
      <c r="C69" s="170">
        <v>128633</v>
      </c>
      <c r="D69" s="170">
        <v>35213</v>
      </c>
      <c r="E69" s="170">
        <v>93420</v>
      </c>
      <c r="F69" s="170">
        <v>8342</v>
      </c>
      <c r="G69" s="170">
        <v>120291</v>
      </c>
      <c r="H69" s="74"/>
    </row>
    <row r="70" spans="2:8" ht="13.7" customHeight="1">
      <c r="B70" s="174" t="s">
        <v>119</v>
      </c>
      <c r="C70" s="170">
        <v>45423</v>
      </c>
      <c r="D70" s="170">
        <v>3872</v>
      </c>
      <c r="E70" s="170">
        <v>41551</v>
      </c>
      <c r="F70" s="170">
        <v>2001</v>
      </c>
      <c r="G70" s="170">
        <v>43422</v>
      </c>
      <c r="H70" s="74"/>
    </row>
    <row r="71" spans="2:8" ht="13.7" customHeight="1">
      <c r="B71" s="174" t="s">
        <v>120</v>
      </c>
      <c r="C71" s="170">
        <v>22458</v>
      </c>
      <c r="D71" s="170">
        <v>-112</v>
      </c>
      <c r="E71" s="170">
        <v>22570</v>
      </c>
      <c r="F71" s="170">
        <v>2222</v>
      </c>
      <c r="G71" s="170">
        <v>20236</v>
      </c>
      <c r="H71" s="74"/>
    </row>
    <row r="72" spans="2:8" ht="13.7" customHeight="1">
      <c r="B72" s="174" t="s">
        <v>121</v>
      </c>
      <c r="C72" s="170">
        <v>15505</v>
      </c>
      <c r="D72" s="170">
        <v>-30</v>
      </c>
      <c r="E72" s="170">
        <v>15535</v>
      </c>
      <c r="F72" s="170">
        <v>4876</v>
      </c>
      <c r="G72" s="170">
        <v>10629</v>
      </c>
      <c r="H72" s="74"/>
    </row>
    <row r="73" spans="2:8" ht="13.7" customHeight="1">
      <c r="B73" s="174" t="s">
        <v>148</v>
      </c>
      <c r="C73" s="170">
        <v>538763</v>
      </c>
      <c r="D73" s="170">
        <v>44170</v>
      </c>
      <c r="E73" s="170">
        <v>494593</v>
      </c>
      <c r="F73" s="170">
        <v>1867</v>
      </c>
      <c r="G73" s="170">
        <v>536896</v>
      </c>
      <c r="H73" s="74"/>
    </row>
    <row r="74" spans="2:8" ht="13.7" customHeight="1">
      <c r="B74" s="174" t="s">
        <v>133</v>
      </c>
      <c r="C74" s="170">
        <v>32976</v>
      </c>
      <c r="D74" s="170">
        <v>2200</v>
      </c>
      <c r="E74" s="170">
        <v>30776</v>
      </c>
      <c r="F74" s="170">
        <v>3096</v>
      </c>
      <c r="G74" s="170">
        <v>29880</v>
      </c>
      <c r="H74" s="74"/>
    </row>
    <row r="75" spans="2:8" ht="13.7" customHeight="1">
      <c r="B75" s="174" t="s">
        <v>134</v>
      </c>
      <c r="C75" s="170">
        <v>70071</v>
      </c>
      <c r="D75" s="170">
        <v>15028</v>
      </c>
      <c r="E75" s="170">
        <v>55043</v>
      </c>
      <c r="F75" s="170">
        <v>1525</v>
      </c>
      <c r="G75" s="170">
        <v>68546</v>
      </c>
      <c r="H75" s="74"/>
    </row>
    <row r="76" spans="2:8" ht="13.7" customHeight="1">
      <c r="B76" s="174" t="s">
        <v>135</v>
      </c>
      <c r="C76" s="170">
        <v>25387</v>
      </c>
      <c r="D76" s="170">
        <v>491</v>
      </c>
      <c r="E76" s="170">
        <v>24896</v>
      </c>
      <c r="F76" s="170">
        <v>2389</v>
      </c>
      <c r="G76" s="170">
        <v>22998</v>
      </c>
      <c r="H76" s="74"/>
    </row>
    <row r="77" spans="2:8" ht="13.7" customHeight="1">
      <c r="B77" s="175" t="s">
        <v>186</v>
      </c>
      <c r="C77" s="170">
        <v>21208589</v>
      </c>
      <c r="D77" s="170">
        <v>2407257</v>
      </c>
      <c r="E77" s="170">
        <v>18801332</v>
      </c>
      <c r="F77" s="170">
        <v>116980</v>
      </c>
      <c r="G77" s="170">
        <v>21091609</v>
      </c>
      <c r="H77" s="74"/>
    </row>
    <row r="78" spans="2:8" ht="13.7" customHeight="1">
      <c r="B78" s="76" t="s">
        <v>209</v>
      </c>
      <c r="C78" s="170">
        <v>10739436</v>
      </c>
      <c r="D78" s="170">
        <v>1286255</v>
      </c>
      <c r="E78" s="170">
        <v>9453181</v>
      </c>
      <c r="F78" s="170">
        <v>18172</v>
      </c>
      <c r="G78" s="170">
        <v>10721264</v>
      </c>
      <c r="H78" s="74"/>
    </row>
    <row r="79" spans="2:8" ht="13.7" customHeight="1">
      <c r="B79" s="76" t="s">
        <v>210</v>
      </c>
      <c r="C79" s="170">
        <v>10469153</v>
      </c>
      <c r="D79" s="170">
        <v>1121002</v>
      </c>
      <c r="E79" s="170">
        <v>9348151</v>
      </c>
      <c r="F79" s="170">
        <v>98808</v>
      </c>
      <c r="G79" s="170">
        <v>10370345</v>
      </c>
      <c r="H79" s="74"/>
    </row>
    <row r="80" spans="2:8" ht="13.7" customHeight="1">
      <c r="B80" s="171"/>
      <c r="C80" s="171"/>
      <c r="D80" s="171"/>
      <c r="E80" s="171"/>
      <c r="F80" s="171"/>
      <c r="G80" s="171"/>
      <c r="H80" s="74"/>
    </row>
    <row r="81" spans="2:7" ht="13.7" customHeight="1">
      <c r="B81" s="171" t="s">
        <v>193</v>
      </c>
      <c r="C81" s="171"/>
      <c r="D81" s="171"/>
      <c r="E81" s="171"/>
      <c r="F81" s="171"/>
      <c r="G81" s="171"/>
    </row>
    <row r="82" spans="2:7" ht="13.7" customHeight="1">
      <c r="B82" s="171" t="s">
        <v>211</v>
      </c>
      <c r="C82" s="171"/>
      <c r="D82" s="171"/>
      <c r="E82" s="171"/>
      <c r="F82" s="171"/>
      <c r="G82" s="171"/>
    </row>
    <row r="83" spans="2:7" ht="13.7" customHeight="1">
      <c r="B83" s="171" t="s">
        <v>195</v>
      </c>
      <c r="C83" s="171"/>
      <c r="D83" s="171"/>
      <c r="E83" s="171"/>
      <c r="F83" s="171"/>
      <c r="G83" s="171"/>
    </row>
    <row r="84" spans="2:7" ht="13.7" customHeight="1">
      <c r="B84" s="171" t="s">
        <v>196</v>
      </c>
      <c r="C84" s="171"/>
      <c r="D84" s="171"/>
      <c r="E84" s="171"/>
      <c r="F84" s="171"/>
      <c r="G84" s="171"/>
    </row>
    <row r="85" spans="2:7" ht="13.7" customHeight="1">
      <c r="B85" s="171" t="s">
        <v>197</v>
      </c>
      <c r="C85" s="171"/>
      <c r="D85" s="171"/>
      <c r="E85" s="171"/>
      <c r="F85" s="171"/>
      <c r="G85" s="171"/>
    </row>
    <row r="86" spans="2:7" ht="13.7" customHeight="1">
      <c r="B86" s="171" t="s">
        <v>198</v>
      </c>
      <c r="C86" s="171"/>
      <c r="D86" s="171"/>
      <c r="E86" s="171"/>
      <c r="F86" s="171"/>
      <c r="G86" s="171"/>
    </row>
    <row r="87" spans="2:7" ht="13.7" customHeight="1"/>
    <row r="88" spans="2:7" ht="13.7" customHeight="1">
      <c r="B88" s="59" t="s">
        <v>212</v>
      </c>
      <c r="C88" s="172"/>
      <c r="D88" s="172"/>
      <c r="E88" s="172"/>
      <c r="F88" s="172"/>
      <c r="G88" s="172"/>
    </row>
    <row r="89" spans="2:7" ht="13.7" customHeight="1"/>
  </sheetData>
  <mergeCells count="3">
    <mergeCell ref="B1:G1"/>
    <mergeCell ref="B2:G2"/>
    <mergeCell ref="F3:G3"/>
  </mergeCells>
  <pageMargins left="0.65" right="0.65" top="0.8" bottom="0.8" header="0.4" footer="0.3"/>
  <pageSetup scale="58" orientation="portrait" r:id="rId1"/>
  <headerFooter>
    <oddHeader>&amp;C&amp;"-,Bold"&amp;13Table 1. Estimates of Population by County and City in Florida: April 1, 2019</oddHeader>
    <oddFooter>&amp;L&amp;10Bureau of Economic and Business Research, University of Florida&amp;R&amp;10Florida Estimates of Population 2019</oddFooter>
  </headerFooter>
  <rowBreaks count="2" manualBreakCount="2">
    <brk id="41" min="1" max="6" man="1"/>
    <brk id="51" min="1" max="6" man="1"/>
  </rowBreaks>
  <ignoredErrors>
    <ignoredError sqref="C8:G8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86"/>
  <sheetViews>
    <sheetView zoomScaleNormal="100" workbookViewId="0">
      <pane ySplit="6" topLeftCell="A7" activePane="bottomLeft" state="frozen"/>
      <selection pane="bottomLeft" activeCell="P22" sqref="P22"/>
      <selection activeCell="P22" sqref="P22"/>
    </sheetView>
  </sheetViews>
  <sheetFormatPr defaultColWidth="9.125" defaultRowHeight="14.1"/>
  <cols>
    <col min="1" max="1" width="9" hidden="1" customWidth="1"/>
    <col min="2" max="2" width="30" style="102" customWidth="1"/>
    <col min="3" max="4" width="14.5" style="100" customWidth="1"/>
    <col min="5" max="6" width="14.5" style="109" customWidth="1"/>
    <col min="7" max="7" width="19.625" style="109" customWidth="1"/>
    <col min="9" max="9" width="10.125" customWidth="1"/>
  </cols>
  <sheetData>
    <row r="1" spans="1:7" ht="13.7" customHeight="1">
      <c r="B1" s="329" t="s">
        <v>213</v>
      </c>
      <c r="C1" s="329"/>
      <c r="D1" s="329"/>
      <c r="E1" s="329"/>
      <c r="F1" s="329"/>
      <c r="G1" s="329"/>
    </row>
    <row r="2" spans="1:7" ht="13.7" customHeight="1"/>
    <row r="3" spans="1:7" ht="13.7" customHeight="1">
      <c r="A3" s="103"/>
      <c r="B3" s="95"/>
      <c r="C3"/>
      <c r="D3"/>
      <c r="E3"/>
      <c r="F3" s="96"/>
      <c r="G3" s="104" t="s">
        <v>206</v>
      </c>
    </row>
    <row r="4" spans="1:7" ht="13.7" customHeight="1">
      <c r="A4" s="97" t="s">
        <v>164</v>
      </c>
      <c r="B4" s="105"/>
      <c r="C4" s="106" t="s">
        <v>176</v>
      </c>
      <c r="D4" s="106"/>
      <c r="E4" s="106" t="s">
        <v>176</v>
      </c>
      <c r="F4" s="106"/>
      <c r="G4" s="106" t="s">
        <v>177</v>
      </c>
    </row>
    <row r="5" spans="1:7" ht="13.7" customHeight="1">
      <c r="A5" s="107" t="s">
        <v>214</v>
      </c>
      <c r="B5" s="61" t="s">
        <v>178</v>
      </c>
      <c r="C5" s="62" t="s">
        <v>215</v>
      </c>
      <c r="D5" s="62" t="s">
        <v>179</v>
      </c>
      <c r="E5" s="62" t="s">
        <v>207</v>
      </c>
      <c r="F5" s="62"/>
      <c r="G5" s="62" t="s">
        <v>180</v>
      </c>
    </row>
    <row r="6" spans="1:7" ht="13.7" customHeight="1" thickBot="1">
      <c r="A6" s="108" t="s">
        <v>216</v>
      </c>
      <c r="B6" s="89" t="s">
        <v>181</v>
      </c>
      <c r="C6" s="90" t="s">
        <v>182</v>
      </c>
      <c r="D6" s="90" t="s">
        <v>183</v>
      </c>
      <c r="E6" s="90" t="s">
        <v>184</v>
      </c>
      <c r="F6" s="90" t="s">
        <v>185</v>
      </c>
      <c r="G6" s="90" t="s">
        <v>202</v>
      </c>
    </row>
    <row r="7" spans="1:7" ht="13.7" customHeight="1" thickTop="1">
      <c r="A7" s="97"/>
      <c r="B7" s="60"/>
      <c r="C7" s="62"/>
      <c r="D7" s="62"/>
      <c r="E7" s="62"/>
      <c r="F7" s="62"/>
      <c r="G7" s="62"/>
    </row>
    <row r="8" spans="1:7" ht="13.7" customHeight="1">
      <c r="A8" s="97"/>
      <c r="B8" s="76" t="s">
        <v>187</v>
      </c>
      <c r="C8" s="78">
        <v>20840568</v>
      </c>
      <c r="D8" s="78">
        <v>2039236</v>
      </c>
      <c r="E8" s="78">
        <v>18801332</v>
      </c>
      <c r="F8" s="78">
        <v>119036</v>
      </c>
      <c r="G8" s="78">
        <v>20721532</v>
      </c>
    </row>
    <row r="9" spans="1:7" ht="13.7" customHeight="1">
      <c r="A9" s="97"/>
      <c r="B9" s="60"/>
      <c r="C9" s="62"/>
      <c r="D9" s="62"/>
      <c r="E9" s="62"/>
      <c r="F9" s="62"/>
      <c r="G9" s="62"/>
    </row>
    <row r="10" spans="1:7" ht="13.7" customHeight="1">
      <c r="A10" s="98" t="s">
        <v>217</v>
      </c>
      <c r="B10" s="72" t="s">
        <v>106</v>
      </c>
      <c r="C10" s="69">
        <v>263291</v>
      </c>
      <c r="D10" s="69">
        <v>15955</v>
      </c>
      <c r="E10" s="69">
        <v>247336</v>
      </c>
      <c r="F10" s="70">
        <v>1203</v>
      </c>
      <c r="G10" s="70">
        <v>262088</v>
      </c>
    </row>
    <row r="11" spans="1:7" ht="13.7" customHeight="1">
      <c r="A11" s="98" t="s">
        <v>218</v>
      </c>
      <c r="B11" s="72" t="s">
        <v>107</v>
      </c>
      <c r="C11" s="69">
        <v>27652</v>
      </c>
      <c r="D11" s="69">
        <v>537</v>
      </c>
      <c r="E11" s="69">
        <v>27115</v>
      </c>
      <c r="F11" s="70">
        <v>2375</v>
      </c>
      <c r="G11" s="70">
        <v>25277</v>
      </c>
    </row>
    <row r="12" spans="1:7" ht="13.7" customHeight="1">
      <c r="A12" s="98" t="s">
        <v>219</v>
      </c>
      <c r="B12" s="72" t="s">
        <v>122</v>
      </c>
      <c r="C12" s="69">
        <v>181199</v>
      </c>
      <c r="D12" s="69">
        <v>12347</v>
      </c>
      <c r="E12" s="69">
        <v>168852</v>
      </c>
      <c r="F12" s="70">
        <v>1129</v>
      </c>
      <c r="G12" s="70">
        <v>180070</v>
      </c>
    </row>
    <row r="13" spans="1:7" ht="13.7" customHeight="1">
      <c r="A13" s="98" t="s">
        <v>220</v>
      </c>
      <c r="B13" s="72" t="s">
        <v>108</v>
      </c>
      <c r="C13" s="69">
        <v>28057</v>
      </c>
      <c r="D13" s="69">
        <v>-463</v>
      </c>
      <c r="E13" s="69">
        <v>28520</v>
      </c>
      <c r="F13" s="70">
        <v>3558</v>
      </c>
      <c r="G13" s="70">
        <v>24499</v>
      </c>
    </row>
    <row r="14" spans="1:7" ht="13.7" customHeight="1">
      <c r="A14" s="98" t="s">
        <v>221</v>
      </c>
      <c r="B14" s="72" t="s">
        <v>140</v>
      </c>
      <c r="C14" s="69">
        <v>583563</v>
      </c>
      <c r="D14" s="69">
        <v>40187</v>
      </c>
      <c r="E14" s="69">
        <v>543376</v>
      </c>
      <c r="F14" s="70">
        <v>194</v>
      </c>
      <c r="G14" s="70">
        <v>583369</v>
      </c>
    </row>
    <row r="15" spans="1:7" ht="13.7" customHeight="1">
      <c r="A15" s="98" t="s">
        <v>222</v>
      </c>
      <c r="B15" s="72" t="s">
        <v>136</v>
      </c>
      <c r="C15" s="69">
        <v>1897976</v>
      </c>
      <c r="D15" s="69">
        <v>149910</v>
      </c>
      <c r="E15" s="69">
        <v>1748066</v>
      </c>
      <c r="F15" s="70">
        <v>793</v>
      </c>
      <c r="G15" s="70">
        <v>1897183</v>
      </c>
    </row>
    <row r="16" spans="1:7" ht="13.7" customHeight="1">
      <c r="A16" s="98" t="s">
        <v>223</v>
      </c>
      <c r="B16" s="72" t="s">
        <v>123</v>
      </c>
      <c r="C16" s="69">
        <v>15093</v>
      </c>
      <c r="D16" s="69">
        <v>468</v>
      </c>
      <c r="E16" s="69">
        <v>14625</v>
      </c>
      <c r="F16" s="70">
        <v>1628</v>
      </c>
      <c r="G16" s="70">
        <v>13465</v>
      </c>
    </row>
    <row r="17" spans="1:7" ht="13.7" customHeight="1">
      <c r="A17" s="98" t="s">
        <v>224</v>
      </c>
      <c r="B17" s="72" t="s">
        <v>12</v>
      </c>
      <c r="C17" s="69">
        <v>177987</v>
      </c>
      <c r="D17" s="69">
        <v>18009</v>
      </c>
      <c r="E17" s="69">
        <v>159978</v>
      </c>
      <c r="F17" s="70">
        <v>1242</v>
      </c>
      <c r="G17" s="70">
        <v>176745</v>
      </c>
    </row>
    <row r="18" spans="1:7" ht="13.7" customHeight="1">
      <c r="A18" s="98" t="s">
        <v>225</v>
      </c>
      <c r="B18" s="72" t="s">
        <v>150</v>
      </c>
      <c r="C18" s="69">
        <v>145721</v>
      </c>
      <c r="D18" s="69">
        <v>4485</v>
      </c>
      <c r="E18" s="69">
        <v>141236</v>
      </c>
      <c r="F18" s="70">
        <v>142</v>
      </c>
      <c r="G18" s="70">
        <v>145579</v>
      </c>
    </row>
    <row r="19" spans="1:7" ht="13.7" customHeight="1">
      <c r="A19" s="98" t="s">
        <v>226</v>
      </c>
      <c r="B19" s="72" t="s">
        <v>109</v>
      </c>
      <c r="C19" s="69">
        <v>212034</v>
      </c>
      <c r="D19" s="69">
        <v>21169</v>
      </c>
      <c r="E19" s="69">
        <v>190865</v>
      </c>
      <c r="F19" s="70">
        <v>0</v>
      </c>
      <c r="G19" s="70">
        <v>212034</v>
      </c>
    </row>
    <row r="20" spans="1:7" ht="13.7" customHeight="1">
      <c r="A20" s="98" t="s">
        <v>227</v>
      </c>
      <c r="B20" s="72" t="s">
        <v>97</v>
      </c>
      <c r="C20" s="69">
        <v>367347</v>
      </c>
      <c r="D20" s="69">
        <v>45827</v>
      </c>
      <c r="E20" s="69">
        <v>321520</v>
      </c>
      <c r="F20" s="70">
        <v>24</v>
      </c>
      <c r="G20" s="70">
        <v>367323</v>
      </c>
    </row>
    <row r="21" spans="1:7" ht="13.7" customHeight="1">
      <c r="A21" s="98" t="s">
        <v>228</v>
      </c>
      <c r="B21" s="72" t="s">
        <v>110</v>
      </c>
      <c r="C21" s="69">
        <v>69721</v>
      </c>
      <c r="D21" s="69">
        <v>2190</v>
      </c>
      <c r="E21" s="69">
        <v>67531</v>
      </c>
      <c r="F21" s="70">
        <v>4011</v>
      </c>
      <c r="G21" s="70">
        <v>65710</v>
      </c>
    </row>
    <row r="22" spans="1:7" ht="13.7" customHeight="1">
      <c r="A22" s="98" t="s">
        <v>229</v>
      </c>
      <c r="B22" s="72" t="s">
        <v>98</v>
      </c>
      <c r="C22" s="69">
        <v>35520</v>
      </c>
      <c r="D22" s="69">
        <v>658</v>
      </c>
      <c r="E22" s="69">
        <v>34862</v>
      </c>
      <c r="F22" s="70">
        <v>2234</v>
      </c>
      <c r="G22" s="70">
        <v>33286</v>
      </c>
    </row>
    <row r="23" spans="1:7" ht="13.7" customHeight="1">
      <c r="A23" s="98" t="s">
        <v>230</v>
      </c>
      <c r="B23" s="72" t="s">
        <v>111</v>
      </c>
      <c r="C23" s="69">
        <v>16489</v>
      </c>
      <c r="D23" s="69">
        <v>67</v>
      </c>
      <c r="E23" s="69">
        <v>16422</v>
      </c>
      <c r="F23" s="70">
        <v>1671</v>
      </c>
      <c r="G23" s="70">
        <v>14818</v>
      </c>
    </row>
    <row r="24" spans="1:7" ht="13.7" customHeight="1">
      <c r="A24" s="98" t="s">
        <v>231</v>
      </c>
      <c r="B24" s="72" t="s">
        <v>112</v>
      </c>
      <c r="C24" s="69">
        <v>952861</v>
      </c>
      <c r="D24" s="69">
        <v>88598</v>
      </c>
      <c r="E24" s="69">
        <v>864263</v>
      </c>
      <c r="F24" s="70">
        <v>598</v>
      </c>
      <c r="G24" s="70">
        <v>952263</v>
      </c>
    </row>
    <row r="25" spans="1:7" ht="13.7" customHeight="1">
      <c r="A25" s="98" t="s">
        <v>232</v>
      </c>
      <c r="B25" s="72" t="s">
        <v>46</v>
      </c>
      <c r="C25" s="69">
        <v>318560</v>
      </c>
      <c r="D25" s="69">
        <v>20941</v>
      </c>
      <c r="E25" s="69">
        <v>297619</v>
      </c>
      <c r="F25" s="70">
        <v>2588</v>
      </c>
      <c r="G25" s="70">
        <v>315972</v>
      </c>
    </row>
    <row r="26" spans="1:7" ht="13.7" customHeight="1">
      <c r="A26" s="98" t="s">
        <v>233</v>
      </c>
      <c r="B26" s="72" t="s">
        <v>141</v>
      </c>
      <c r="C26" s="69">
        <v>107511</v>
      </c>
      <c r="D26" s="69">
        <v>11815</v>
      </c>
      <c r="E26" s="69">
        <v>95696</v>
      </c>
      <c r="F26" s="70">
        <v>0</v>
      </c>
      <c r="G26" s="70">
        <v>107511</v>
      </c>
    </row>
    <row r="27" spans="1:7" ht="13.7" customHeight="1">
      <c r="A27" s="98" t="s">
        <v>234</v>
      </c>
      <c r="B27" s="72" t="s">
        <v>124</v>
      </c>
      <c r="C27" s="69">
        <v>12009</v>
      </c>
      <c r="D27" s="69">
        <v>460</v>
      </c>
      <c r="E27" s="69">
        <v>11549</v>
      </c>
      <c r="F27" s="70">
        <v>1358</v>
      </c>
      <c r="G27" s="70">
        <v>10651</v>
      </c>
    </row>
    <row r="28" spans="1:7" ht="13.7" customHeight="1">
      <c r="A28" s="98" t="s">
        <v>235</v>
      </c>
      <c r="B28" s="72" t="s">
        <v>125</v>
      </c>
      <c r="C28" s="69">
        <v>47828</v>
      </c>
      <c r="D28" s="69">
        <v>1439</v>
      </c>
      <c r="E28" s="69">
        <v>46389</v>
      </c>
      <c r="F28" s="70">
        <v>2881</v>
      </c>
      <c r="G28" s="70">
        <v>44947</v>
      </c>
    </row>
    <row r="29" spans="1:7" ht="13.7" customHeight="1">
      <c r="A29" s="98" t="s">
        <v>236</v>
      </c>
      <c r="B29" s="72" t="s">
        <v>113</v>
      </c>
      <c r="C29" s="69">
        <v>17424</v>
      </c>
      <c r="D29" s="69">
        <v>485</v>
      </c>
      <c r="E29" s="69">
        <v>16939</v>
      </c>
      <c r="F29" s="70">
        <v>720</v>
      </c>
      <c r="G29" s="70">
        <v>16704</v>
      </c>
    </row>
    <row r="30" spans="1:7" ht="13.7" customHeight="1">
      <c r="A30" s="98" t="s">
        <v>237</v>
      </c>
      <c r="B30" s="72" t="s">
        <v>99</v>
      </c>
      <c r="C30" s="69">
        <v>13002</v>
      </c>
      <c r="D30" s="69">
        <v>118</v>
      </c>
      <c r="E30" s="69">
        <v>12884</v>
      </c>
      <c r="F30" s="70">
        <v>949</v>
      </c>
      <c r="G30" s="70">
        <v>12053</v>
      </c>
    </row>
    <row r="31" spans="1:7" ht="13.7" customHeight="1">
      <c r="A31" s="98" t="s">
        <v>238</v>
      </c>
      <c r="B31" s="72" t="s">
        <v>126</v>
      </c>
      <c r="C31" s="69">
        <v>16499</v>
      </c>
      <c r="D31" s="69">
        <v>636</v>
      </c>
      <c r="E31" s="69">
        <v>15863</v>
      </c>
      <c r="F31" s="70">
        <v>2818</v>
      </c>
      <c r="G31" s="70">
        <v>13681</v>
      </c>
    </row>
    <row r="32" spans="1:7" ht="13.7" customHeight="1">
      <c r="A32" s="98" t="s">
        <v>239</v>
      </c>
      <c r="B32" s="72" t="s">
        <v>33</v>
      </c>
      <c r="C32" s="69">
        <v>14621</v>
      </c>
      <c r="D32" s="69">
        <v>-178</v>
      </c>
      <c r="E32" s="69">
        <v>14799</v>
      </c>
      <c r="F32" s="70">
        <v>2459</v>
      </c>
      <c r="G32" s="70">
        <v>12162</v>
      </c>
    </row>
    <row r="33" spans="1:7" ht="13.7" customHeight="1">
      <c r="A33" s="98" t="s">
        <v>240</v>
      </c>
      <c r="B33" s="72" t="s">
        <v>100</v>
      </c>
      <c r="C33" s="69">
        <v>27296</v>
      </c>
      <c r="D33" s="69">
        <v>-435</v>
      </c>
      <c r="E33" s="69">
        <v>27731</v>
      </c>
      <c r="F33" s="70">
        <v>1526</v>
      </c>
      <c r="G33" s="70">
        <v>25770</v>
      </c>
    </row>
    <row r="34" spans="1:7" ht="13.7" customHeight="1">
      <c r="A34" s="98" t="s">
        <v>241</v>
      </c>
      <c r="B34" s="72" t="s">
        <v>101</v>
      </c>
      <c r="C34" s="69">
        <v>39586</v>
      </c>
      <c r="D34" s="69">
        <v>446</v>
      </c>
      <c r="E34" s="69">
        <v>39140</v>
      </c>
      <c r="F34" s="70">
        <v>0</v>
      </c>
      <c r="G34" s="70">
        <v>39586</v>
      </c>
    </row>
    <row r="35" spans="1:7" ht="13.7" customHeight="1">
      <c r="A35" s="98" t="s">
        <v>242</v>
      </c>
      <c r="B35" s="72" t="s">
        <v>151</v>
      </c>
      <c r="C35" s="69">
        <v>185604</v>
      </c>
      <c r="D35" s="69">
        <v>12826</v>
      </c>
      <c r="E35" s="69">
        <v>172778</v>
      </c>
      <c r="F35" s="70">
        <v>509</v>
      </c>
      <c r="G35" s="70">
        <v>185095</v>
      </c>
    </row>
    <row r="36" spans="1:7" ht="13.7" customHeight="1">
      <c r="A36" s="98" t="s">
        <v>243</v>
      </c>
      <c r="B36" s="72" t="s">
        <v>102</v>
      </c>
      <c r="C36" s="69">
        <v>102525</v>
      </c>
      <c r="D36" s="69">
        <v>3739</v>
      </c>
      <c r="E36" s="69">
        <v>98786</v>
      </c>
      <c r="F36" s="70">
        <v>84</v>
      </c>
      <c r="G36" s="70">
        <v>102441</v>
      </c>
    </row>
    <row r="37" spans="1:7" ht="13.7" customHeight="1">
      <c r="A37" s="98" t="s">
        <v>244</v>
      </c>
      <c r="B37" s="72" t="s">
        <v>152</v>
      </c>
      <c r="C37" s="69">
        <v>1408864</v>
      </c>
      <c r="D37" s="69">
        <v>179638</v>
      </c>
      <c r="E37" s="69">
        <v>1229226</v>
      </c>
      <c r="F37" s="70">
        <v>818</v>
      </c>
      <c r="G37" s="70">
        <v>1408046</v>
      </c>
    </row>
    <row r="38" spans="1:7" ht="13.7" customHeight="1">
      <c r="A38" s="98" t="s">
        <v>245</v>
      </c>
      <c r="B38" s="72" t="s">
        <v>127</v>
      </c>
      <c r="C38" s="69">
        <v>20133</v>
      </c>
      <c r="D38" s="69">
        <v>206</v>
      </c>
      <c r="E38" s="69">
        <v>19927</v>
      </c>
      <c r="F38" s="70">
        <v>1451</v>
      </c>
      <c r="G38" s="70">
        <v>18682</v>
      </c>
    </row>
    <row r="39" spans="1:7" ht="13.7" customHeight="1">
      <c r="A39" s="98" t="s">
        <v>246</v>
      </c>
      <c r="B39" s="72" t="s">
        <v>63</v>
      </c>
      <c r="C39" s="69">
        <v>151825</v>
      </c>
      <c r="D39" s="69">
        <v>13797</v>
      </c>
      <c r="E39" s="69">
        <v>138028</v>
      </c>
      <c r="F39" s="70">
        <v>0</v>
      </c>
      <c r="G39" s="70">
        <v>151825</v>
      </c>
    </row>
    <row r="40" spans="1:7" ht="13.7" customHeight="1">
      <c r="A40" s="98" t="s">
        <v>247</v>
      </c>
      <c r="B40" s="72" t="s">
        <v>128</v>
      </c>
      <c r="C40" s="69">
        <v>50435</v>
      </c>
      <c r="D40" s="69">
        <v>689</v>
      </c>
      <c r="E40" s="69">
        <v>49746</v>
      </c>
      <c r="F40" s="70">
        <v>7313</v>
      </c>
      <c r="G40" s="70">
        <v>43122</v>
      </c>
    </row>
    <row r="41" spans="1:7" ht="13.7" customHeight="1">
      <c r="A41" s="98" t="s">
        <v>248</v>
      </c>
      <c r="B41" s="72" t="s">
        <v>129</v>
      </c>
      <c r="C41" s="69">
        <v>14733</v>
      </c>
      <c r="D41" s="69">
        <v>-28</v>
      </c>
      <c r="E41" s="69">
        <v>14761</v>
      </c>
      <c r="F41" s="70">
        <v>1110</v>
      </c>
      <c r="G41" s="70">
        <v>13623</v>
      </c>
    </row>
    <row r="42" spans="1:7" ht="13.7" customHeight="1">
      <c r="A42" s="98" t="s">
        <v>249</v>
      </c>
      <c r="B42" s="72" t="s">
        <v>114</v>
      </c>
      <c r="C42" s="69">
        <v>8501</v>
      </c>
      <c r="D42" s="69">
        <v>-369</v>
      </c>
      <c r="E42" s="69">
        <v>8870</v>
      </c>
      <c r="F42" s="70">
        <v>1407</v>
      </c>
      <c r="G42" s="70">
        <v>7094</v>
      </c>
    </row>
    <row r="43" spans="1:7" ht="13.7" customHeight="1">
      <c r="A43" s="98" t="s">
        <v>250</v>
      </c>
      <c r="B43" s="72" t="s">
        <v>142</v>
      </c>
      <c r="C43" s="69">
        <v>342917</v>
      </c>
      <c r="D43" s="69">
        <v>45870</v>
      </c>
      <c r="E43" s="69">
        <v>297047</v>
      </c>
      <c r="F43" s="70">
        <v>1012</v>
      </c>
      <c r="G43" s="70">
        <v>341905</v>
      </c>
    </row>
    <row r="44" spans="1:7" ht="13.7" customHeight="1">
      <c r="A44" s="98" t="s">
        <v>251</v>
      </c>
      <c r="B44" s="72" t="s">
        <v>19</v>
      </c>
      <c r="C44" s="69">
        <v>713903</v>
      </c>
      <c r="D44" s="69">
        <v>95149</v>
      </c>
      <c r="E44" s="69">
        <v>618754</v>
      </c>
      <c r="F44" s="70">
        <v>285</v>
      </c>
      <c r="G44" s="70">
        <v>713618</v>
      </c>
    </row>
    <row r="45" spans="1:7" ht="13.7" customHeight="1">
      <c r="A45" s="98" t="s">
        <v>252</v>
      </c>
      <c r="B45" s="72" t="s">
        <v>130</v>
      </c>
      <c r="C45" s="69">
        <v>292332</v>
      </c>
      <c r="D45" s="69">
        <v>16845</v>
      </c>
      <c r="E45" s="69">
        <v>275487</v>
      </c>
      <c r="F45" s="70">
        <v>1207</v>
      </c>
      <c r="G45" s="70">
        <v>291125</v>
      </c>
    </row>
    <row r="46" spans="1:7" ht="13.7" customHeight="1">
      <c r="A46" s="98" t="s">
        <v>253</v>
      </c>
      <c r="B46" s="72" t="s">
        <v>115</v>
      </c>
      <c r="C46" s="69">
        <v>41054</v>
      </c>
      <c r="D46" s="69">
        <v>253</v>
      </c>
      <c r="E46" s="69">
        <v>40801</v>
      </c>
      <c r="F46" s="70">
        <v>0</v>
      </c>
      <c r="G46" s="70">
        <v>41054</v>
      </c>
    </row>
    <row r="47" spans="1:7" ht="13.7" customHeight="1">
      <c r="A47" s="98" t="s">
        <v>254</v>
      </c>
      <c r="B47" s="72" t="s">
        <v>131</v>
      </c>
      <c r="C47" s="69">
        <v>8915</v>
      </c>
      <c r="D47" s="69">
        <v>550</v>
      </c>
      <c r="E47" s="69">
        <v>8365</v>
      </c>
      <c r="F47" s="70">
        <v>1776</v>
      </c>
      <c r="G47" s="70">
        <v>7139</v>
      </c>
    </row>
    <row r="48" spans="1:7" ht="13.7" customHeight="1">
      <c r="A48" s="98" t="s">
        <v>255</v>
      </c>
      <c r="B48" s="72" t="s">
        <v>116</v>
      </c>
      <c r="C48" s="69">
        <v>19473</v>
      </c>
      <c r="D48" s="69">
        <v>249</v>
      </c>
      <c r="E48" s="69">
        <v>19224</v>
      </c>
      <c r="F48" s="70">
        <v>1661</v>
      </c>
      <c r="G48" s="70">
        <v>17812</v>
      </c>
    </row>
    <row r="49" spans="1:7" ht="13.7" customHeight="1">
      <c r="A49" s="98" t="s">
        <v>256</v>
      </c>
      <c r="B49" s="72" t="s">
        <v>103</v>
      </c>
      <c r="C49" s="69">
        <v>377826</v>
      </c>
      <c r="D49" s="69">
        <v>54993</v>
      </c>
      <c r="E49" s="69">
        <v>322833</v>
      </c>
      <c r="F49" s="70">
        <v>198</v>
      </c>
      <c r="G49" s="70">
        <v>377628</v>
      </c>
    </row>
    <row r="50" spans="1:7" ht="13.7" customHeight="1">
      <c r="A50" s="98" t="s">
        <v>257</v>
      </c>
      <c r="B50" s="72" t="s">
        <v>143</v>
      </c>
      <c r="C50" s="69">
        <v>353898</v>
      </c>
      <c r="D50" s="69">
        <v>22595</v>
      </c>
      <c r="E50" s="69">
        <v>331303</v>
      </c>
      <c r="F50" s="70">
        <v>5473</v>
      </c>
      <c r="G50" s="70">
        <v>348425</v>
      </c>
    </row>
    <row r="51" spans="1:7" ht="13.7" customHeight="1">
      <c r="A51" s="98" t="s">
        <v>258</v>
      </c>
      <c r="B51" s="72" t="s">
        <v>137</v>
      </c>
      <c r="C51" s="69">
        <v>155556</v>
      </c>
      <c r="D51" s="69">
        <v>9238</v>
      </c>
      <c r="E51" s="69">
        <v>146318</v>
      </c>
      <c r="F51" s="70">
        <v>2061</v>
      </c>
      <c r="G51" s="70">
        <v>153495</v>
      </c>
    </row>
    <row r="52" spans="1:7" ht="13.7" customHeight="1">
      <c r="A52" s="98" t="s">
        <v>259</v>
      </c>
      <c r="B52" s="72" t="s">
        <v>149</v>
      </c>
      <c r="C52" s="69">
        <v>2779322</v>
      </c>
      <c r="D52" s="69">
        <v>282865</v>
      </c>
      <c r="E52" s="69">
        <v>2496457</v>
      </c>
      <c r="F52" s="70">
        <v>9798</v>
      </c>
      <c r="G52" s="70">
        <v>2769524</v>
      </c>
    </row>
    <row r="53" spans="1:7" ht="13.7" customHeight="1">
      <c r="A53" s="98" t="s">
        <v>260</v>
      </c>
      <c r="B53" s="72" t="s">
        <v>79</v>
      </c>
      <c r="C53" s="69">
        <v>73940</v>
      </c>
      <c r="D53" s="69">
        <v>850</v>
      </c>
      <c r="E53" s="69">
        <v>73090</v>
      </c>
      <c r="F53" s="70">
        <v>0</v>
      </c>
      <c r="G53" s="70">
        <v>73940</v>
      </c>
    </row>
    <row r="54" spans="1:7" ht="13.7" customHeight="1">
      <c r="A54" s="98" t="s">
        <v>261</v>
      </c>
      <c r="B54" s="72" t="s">
        <v>117</v>
      </c>
      <c r="C54" s="69">
        <v>82748</v>
      </c>
      <c r="D54" s="69">
        <v>9434</v>
      </c>
      <c r="E54" s="69">
        <v>73314</v>
      </c>
      <c r="F54" s="70">
        <v>72</v>
      </c>
      <c r="G54" s="70">
        <v>82676</v>
      </c>
    </row>
    <row r="55" spans="1:7" ht="13.7" customHeight="1">
      <c r="A55" s="98" t="s">
        <v>262</v>
      </c>
      <c r="B55" s="72" t="s">
        <v>132</v>
      </c>
      <c r="C55" s="69">
        <v>198152</v>
      </c>
      <c r="D55" s="69">
        <v>17330</v>
      </c>
      <c r="E55" s="69">
        <v>180822</v>
      </c>
      <c r="F55" s="70">
        <v>1377</v>
      </c>
      <c r="G55" s="70">
        <v>196775</v>
      </c>
    </row>
    <row r="56" spans="1:7" ht="13.7" customHeight="1">
      <c r="A56" s="98" t="s">
        <v>263</v>
      </c>
      <c r="B56" s="72" t="s">
        <v>104</v>
      </c>
      <c r="C56" s="69">
        <v>41120</v>
      </c>
      <c r="D56" s="69">
        <v>1124</v>
      </c>
      <c r="E56" s="69">
        <v>39996</v>
      </c>
      <c r="F56" s="70">
        <v>2370</v>
      </c>
      <c r="G56" s="70">
        <v>38750</v>
      </c>
    </row>
    <row r="57" spans="1:7" ht="13.7" customHeight="1">
      <c r="A57" s="98" t="s">
        <v>264</v>
      </c>
      <c r="B57" s="72" t="s">
        <v>144</v>
      </c>
      <c r="C57" s="69">
        <v>1349597</v>
      </c>
      <c r="D57" s="69">
        <v>203641</v>
      </c>
      <c r="E57" s="69">
        <v>1145956</v>
      </c>
      <c r="F57" s="70">
        <v>3314</v>
      </c>
      <c r="G57" s="70">
        <v>1346283</v>
      </c>
    </row>
    <row r="58" spans="1:7" ht="13.7" customHeight="1">
      <c r="A58" s="98" t="s">
        <v>265</v>
      </c>
      <c r="B58" s="71" t="s">
        <v>145</v>
      </c>
      <c r="C58" s="69">
        <v>352496</v>
      </c>
      <c r="D58" s="69">
        <v>83811</v>
      </c>
      <c r="E58" s="69">
        <v>268685</v>
      </c>
      <c r="F58" s="70">
        <v>352</v>
      </c>
      <c r="G58" s="70">
        <v>352144</v>
      </c>
    </row>
    <row r="59" spans="1:7" ht="13.7" customHeight="1">
      <c r="A59" s="98" t="s">
        <v>266</v>
      </c>
      <c r="B59" s="72" t="s">
        <v>138</v>
      </c>
      <c r="C59" s="69">
        <v>1433417</v>
      </c>
      <c r="D59" s="69">
        <v>113283</v>
      </c>
      <c r="E59" s="69">
        <v>1320134</v>
      </c>
      <c r="F59" s="70">
        <v>2862</v>
      </c>
      <c r="G59" s="70">
        <v>1430555</v>
      </c>
    </row>
    <row r="60" spans="1:7" ht="13.7" customHeight="1">
      <c r="A60" s="98" t="s">
        <v>267</v>
      </c>
      <c r="B60" s="72" t="s">
        <v>153</v>
      </c>
      <c r="C60" s="69">
        <v>515077</v>
      </c>
      <c r="D60" s="69">
        <v>50380</v>
      </c>
      <c r="E60" s="69">
        <v>464697</v>
      </c>
      <c r="F60" s="70">
        <v>748</v>
      </c>
      <c r="G60" s="70">
        <v>514329</v>
      </c>
    </row>
    <row r="61" spans="1:7" ht="13.7" customHeight="1">
      <c r="A61" s="98" t="s">
        <v>268</v>
      </c>
      <c r="B61" s="72" t="s">
        <v>154</v>
      </c>
      <c r="C61" s="69">
        <v>970532</v>
      </c>
      <c r="D61" s="69">
        <v>53990</v>
      </c>
      <c r="E61" s="69">
        <v>916542</v>
      </c>
      <c r="F61" s="70">
        <v>1022</v>
      </c>
      <c r="G61" s="70">
        <v>969510</v>
      </c>
    </row>
    <row r="62" spans="1:7" ht="13.7" customHeight="1">
      <c r="A62" s="98" t="s">
        <v>269</v>
      </c>
      <c r="B62" s="72" t="s">
        <v>105</v>
      </c>
      <c r="C62" s="69">
        <v>673028</v>
      </c>
      <c r="D62" s="69">
        <v>70933</v>
      </c>
      <c r="E62" s="69">
        <v>602095</v>
      </c>
      <c r="F62" s="70">
        <v>3155</v>
      </c>
      <c r="G62" s="70">
        <v>669873</v>
      </c>
    </row>
    <row r="63" spans="1:7" ht="13.7" customHeight="1">
      <c r="A63" s="98" t="s">
        <v>270</v>
      </c>
      <c r="B63" s="72" t="s">
        <v>38</v>
      </c>
      <c r="C63" s="69">
        <v>72981</v>
      </c>
      <c r="D63" s="69">
        <v>-1383</v>
      </c>
      <c r="E63" s="69">
        <v>74364</v>
      </c>
      <c r="F63" s="70">
        <v>481</v>
      </c>
      <c r="G63" s="70">
        <v>72500</v>
      </c>
    </row>
    <row r="64" spans="1:7" ht="13.7" customHeight="1">
      <c r="A64" s="98" t="s">
        <v>271</v>
      </c>
      <c r="B64" s="72" t="s">
        <v>118</v>
      </c>
      <c r="C64" s="69">
        <v>238742</v>
      </c>
      <c r="D64" s="69">
        <v>48703</v>
      </c>
      <c r="E64" s="69">
        <v>190039</v>
      </c>
      <c r="F64" s="70">
        <v>156</v>
      </c>
      <c r="G64" s="70">
        <v>238586</v>
      </c>
    </row>
    <row r="65" spans="1:14" ht="13.7" customHeight="1">
      <c r="A65" s="98" t="s">
        <v>272</v>
      </c>
      <c r="B65" s="71" t="s">
        <v>139</v>
      </c>
      <c r="C65" s="69">
        <v>302432</v>
      </c>
      <c r="D65" s="69">
        <v>24643</v>
      </c>
      <c r="E65" s="69">
        <v>277789</v>
      </c>
      <c r="F65" s="70">
        <v>138</v>
      </c>
      <c r="G65" s="70">
        <v>302294</v>
      </c>
    </row>
    <row r="66" spans="1:14" ht="13.7" customHeight="1">
      <c r="A66" s="98" t="s">
        <v>273</v>
      </c>
      <c r="B66" s="72" t="s">
        <v>57</v>
      </c>
      <c r="C66" s="69">
        <v>174887</v>
      </c>
      <c r="D66" s="69">
        <v>23515</v>
      </c>
      <c r="E66" s="69">
        <v>151372</v>
      </c>
      <c r="F66" s="70">
        <v>4807</v>
      </c>
      <c r="G66" s="70">
        <v>170080</v>
      </c>
    </row>
    <row r="67" spans="1:14" ht="13.7" customHeight="1">
      <c r="A67" s="98" t="s">
        <v>274</v>
      </c>
      <c r="B67" s="72" t="s">
        <v>23</v>
      </c>
      <c r="C67" s="69">
        <v>417442</v>
      </c>
      <c r="D67" s="69">
        <v>37994</v>
      </c>
      <c r="E67" s="69">
        <v>379448</v>
      </c>
      <c r="F67" s="70">
        <v>6</v>
      </c>
      <c r="G67" s="70">
        <v>417436</v>
      </c>
    </row>
    <row r="68" spans="1:14" ht="13.7" customHeight="1">
      <c r="A68" s="98" t="s">
        <v>275</v>
      </c>
      <c r="B68" s="72" t="s">
        <v>146</v>
      </c>
      <c r="C68" s="69">
        <v>463560</v>
      </c>
      <c r="D68" s="69">
        <v>40842</v>
      </c>
      <c r="E68" s="69">
        <v>422718</v>
      </c>
      <c r="F68" s="70">
        <v>138</v>
      </c>
      <c r="G68" s="70">
        <v>463422</v>
      </c>
    </row>
    <row r="69" spans="1:14" ht="13.7" customHeight="1">
      <c r="A69" s="98" t="s">
        <v>276</v>
      </c>
      <c r="B69" s="72" t="s">
        <v>147</v>
      </c>
      <c r="C69" s="69">
        <v>124935</v>
      </c>
      <c r="D69" s="69">
        <v>31515</v>
      </c>
      <c r="E69" s="69">
        <v>93420</v>
      </c>
      <c r="F69" s="70">
        <v>8281</v>
      </c>
      <c r="G69" s="70">
        <v>116654</v>
      </c>
    </row>
    <row r="70" spans="1:14" ht="13.7" customHeight="1">
      <c r="A70" s="98" t="s">
        <v>277</v>
      </c>
      <c r="B70" s="72" t="s">
        <v>119</v>
      </c>
      <c r="C70" s="69">
        <v>44879</v>
      </c>
      <c r="D70" s="69">
        <v>3328</v>
      </c>
      <c r="E70" s="69">
        <v>41551</v>
      </c>
      <c r="F70" s="70">
        <v>2062</v>
      </c>
      <c r="G70" s="70">
        <v>42817</v>
      </c>
    </row>
    <row r="71" spans="1:14" ht="13.7" customHeight="1">
      <c r="A71" s="98" t="s">
        <v>278</v>
      </c>
      <c r="B71" s="72" t="s">
        <v>120</v>
      </c>
      <c r="C71" s="69">
        <v>22283</v>
      </c>
      <c r="D71" s="69">
        <v>-287</v>
      </c>
      <c r="E71" s="69">
        <v>22570</v>
      </c>
      <c r="F71" s="70">
        <v>2215</v>
      </c>
      <c r="G71" s="70">
        <v>20068</v>
      </c>
    </row>
    <row r="72" spans="1:14" ht="13.7" customHeight="1">
      <c r="A72" s="98" t="s">
        <v>279</v>
      </c>
      <c r="B72" s="72" t="s">
        <v>121</v>
      </c>
      <c r="C72" s="69">
        <v>15867</v>
      </c>
      <c r="D72" s="69">
        <v>332</v>
      </c>
      <c r="E72" s="69">
        <v>15535</v>
      </c>
      <c r="F72" s="70">
        <v>5100</v>
      </c>
      <c r="G72" s="70">
        <v>10767</v>
      </c>
    </row>
    <row r="73" spans="1:14" ht="13.7" customHeight="1">
      <c r="A73" s="98" t="s">
        <v>280</v>
      </c>
      <c r="B73" s="72" t="s">
        <v>148</v>
      </c>
      <c r="C73" s="69">
        <v>531062</v>
      </c>
      <c r="D73" s="69">
        <v>36469</v>
      </c>
      <c r="E73" s="69">
        <v>494593</v>
      </c>
      <c r="F73" s="70">
        <v>1902</v>
      </c>
      <c r="G73" s="70">
        <v>529160</v>
      </c>
    </row>
    <row r="74" spans="1:14" ht="13.7" customHeight="1">
      <c r="A74" s="98" t="s">
        <v>281</v>
      </c>
      <c r="B74" s="72" t="s">
        <v>133</v>
      </c>
      <c r="C74" s="69">
        <v>31943</v>
      </c>
      <c r="D74" s="69">
        <v>1167</v>
      </c>
      <c r="E74" s="69">
        <v>30776</v>
      </c>
      <c r="F74" s="70">
        <v>2448</v>
      </c>
      <c r="G74" s="70">
        <v>29495</v>
      </c>
    </row>
    <row r="75" spans="1:14" ht="13.7" customHeight="1">
      <c r="A75" s="98" t="s">
        <v>282</v>
      </c>
      <c r="B75" s="72" t="s">
        <v>134</v>
      </c>
      <c r="C75" s="69">
        <v>67656</v>
      </c>
      <c r="D75" s="69">
        <v>12613</v>
      </c>
      <c r="E75" s="69">
        <v>55043</v>
      </c>
      <c r="F75" s="70">
        <v>1551</v>
      </c>
      <c r="G75" s="70">
        <v>66105</v>
      </c>
    </row>
    <row r="76" spans="1:14" ht="13.7" customHeight="1">
      <c r="A76" s="98" t="s">
        <v>283</v>
      </c>
      <c r="B76" s="72" t="s">
        <v>135</v>
      </c>
      <c r="C76" s="69">
        <v>25129</v>
      </c>
      <c r="D76" s="69">
        <v>233</v>
      </c>
      <c r="E76" s="69">
        <v>24896</v>
      </c>
      <c r="F76" s="70">
        <v>2215</v>
      </c>
      <c r="G76" s="70">
        <v>22914</v>
      </c>
    </row>
    <row r="77" spans="1:14" ht="13.7" customHeight="1">
      <c r="A77" s="98" t="s">
        <v>284</v>
      </c>
      <c r="B77" s="93" t="s">
        <v>187</v>
      </c>
      <c r="C77" s="94">
        <v>20840568</v>
      </c>
      <c r="D77" s="94">
        <v>2039236</v>
      </c>
      <c r="E77" s="94">
        <v>18801332</v>
      </c>
      <c r="F77" s="94">
        <v>119036</v>
      </c>
      <c r="G77" s="94">
        <v>20721532</v>
      </c>
      <c r="I77" s="99"/>
      <c r="J77" s="99"/>
      <c r="K77" s="99"/>
      <c r="L77" s="99"/>
      <c r="M77" s="99"/>
      <c r="N77" s="99"/>
    </row>
    <row r="78" spans="1:14" ht="13.7" customHeight="1">
      <c r="A78" s="98" t="s">
        <v>285</v>
      </c>
      <c r="B78" s="93" t="s">
        <v>188</v>
      </c>
      <c r="C78" s="84">
        <v>10556970</v>
      </c>
      <c r="D78" s="84">
        <v>1103789</v>
      </c>
      <c r="E78" s="84">
        <v>9453181</v>
      </c>
      <c r="F78" s="84">
        <v>18873</v>
      </c>
      <c r="G78" s="84">
        <v>10538097</v>
      </c>
    </row>
    <row r="79" spans="1:14" ht="13.7" customHeight="1">
      <c r="A79" s="98" t="s">
        <v>286</v>
      </c>
      <c r="B79" s="93" t="s">
        <v>189</v>
      </c>
      <c r="C79" s="84">
        <v>10283598</v>
      </c>
      <c r="D79" s="84">
        <v>935447</v>
      </c>
      <c r="E79" s="84">
        <v>9348151</v>
      </c>
      <c r="F79" s="84">
        <v>100163</v>
      </c>
      <c r="G79" s="84">
        <v>10183435</v>
      </c>
    </row>
    <row r="80" spans="1:14" ht="13.7" customHeight="1">
      <c r="A80" s="98" t="s">
        <v>169</v>
      </c>
      <c r="B80" s="101"/>
    </row>
    <row r="81" spans="1:7" ht="13.7" customHeight="1">
      <c r="A81" s="98" t="s">
        <v>169</v>
      </c>
      <c r="B81" s="102" t="s">
        <v>193</v>
      </c>
    </row>
    <row r="82" spans="1:7" s="100" customFormat="1" ht="13.7" customHeight="1">
      <c r="A82" s="98" t="s">
        <v>169</v>
      </c>
      <c r="B82" s="101" t="s">
        <v>194</v>
      </c>
      <c r="E82" s="109"/>
      <c r="F82" s="109"/>
      <c r="G82" s="109"/>
    </row>
    <row r="83" spans="1:7" s="100" customFormat="1" ht="13.7" customHeight="1">
      <c r="A83" s="98"/>
      <c r="B83" s="102" t="s">
        <v>195</v>
      </c>
      <c r="E83" s="109"/>
      <c r="F83" s="109"/>
      <c r="G83" s="109"/>
    </row>
    <row r="84" spans="1:7" s="100" customFormat="1" ht="13.7" customHeight="1">
      <c r="A84" s="98" t="s">
        <v>169</v>
      </c>
      <c r="B84" s="102" t="s">
        <v>196</v>
      </c>
      <c r="E84" s="109"/>
      <c r="F84" s="109"/>
      <c r="G84" s="109"/>
    </row>
    <row r="85" spans="1:7" s="100" customFormat="1" ht="13.7" customHeight="1">
      <c r="A85"/>
      <c r="B85" s="102" t="s">
        <v>197</v>
      </c>
      <c r="E85" s="109"/>
      <c r="F85" s="109"/>
      <c r="G85" s="109"/>
    </row>
    <row r="86" spans="1:7" s="100" customFormat="1" ht="13.7" customHeight="1">
      <c r="A86"/>
      <c r="B86" s="102" t="s">
        <v>198</v>
      </c>
      <c r="E86" s="109"/>
      <c r="F86" s="109"/>
      <c r="G86" s="109"/>
    </row>
  </sheetData>
  <mergeCells count="1">
    <mergeCell ref="B1:G1"/>
  </mergeCells>
  <conditionalFormatting sqref="C10:C76">
    <cfRule type="expression" dxfId="5" priority="1" stopIfTrue="1">
      <formula>NOT(ISERROR(SEARCH("County",C10)))</formula>
    </cfRule>
  </conditionalFormatting>
  <pageMargins left="0.65" right="0.65" top="0.8" bottom="0.8" header="0.4" footer="0.3"/>
  <pageSetup scale="85" fitToHeight="0" orientation="portrait" r:id="rId1"/>
  <headerFooter>
    <oddHeader>&amp;C&amp;"-,Bold"&amp;13Table 1. Estimates of Population by County and City in Florida: April 1, 2018</oddHeader>
    <oddFooter>&amp;LBureau of Economic and Business Research, University of Florida&amp;RFlorida Estimates of Population 2018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86"/>
  <sheetViews>
    <sheetView zoomScaleNormal="100" workbookViewId="0">
      <pane xSplit="1" ySplit="6" topLeftCell="B19" activePane="bottomRight" state="frozen"/>
      <selection pane="bottomRight" activeCell="P22" sqref="P22"/>
      <selection pane="bottomLeft" activeCell="P22" sqref="P22"/>
      <selection pane="topRight" activeCell="P22" sqref="P22"/>
    </sheetView>
  </sheetViews>
  <sheetFormatPr defaultColWidth="9.125" defaultRowHeight="15.6"/>
  <cols>
    <col min="1" max="1" width="30" style="73" customWidth="1"/>
    <col min="2" max="3" width="14.5" style="69" customWidth="1"/>
    <col min="4" max="5" width="14.5" style="70" customWidth="1"/>
    <col min="6" max="6" width="19.625" style="70" customWidth="1"/>
    <col min="7" max="16384" width="9.125" style="59"/>
  </cols>
  <sheetData>
    <row r="1" spans="1:6" ht="13.7" customHeight="1">
      <c r="A1" s="51" t="s">
        <v>287</v>
      </c>
      <c r="B1" s="59"/>
      <c r="C1" s="59"/>
      <c r="D1" s="59"/>
      <c r="E1" s="59"/>
      <c r="F1" s="59"/>
    </row>
    <row r="2" spans="1:6" ht="13.7" customHeight="1">
      <c r="A2" s="59"/>
      <c r="B2" s="59"/>
      <c r="C2" s="59"/>
      <c r="D2" s="59"/>
      <c r="E2" s="59"/>
      <c r="F2" s="59"/>
    </row>
    <row r="3" spans="1:6" ht="13.7" customHeight="1">
      <c r="A3" s="60"/>
      <c r="B3" s="59"/>
      <c r="C3" s="59"/>
      <c r="D3" s="59"/>
      <c r="E3" s="88"/>
      <c r="F3" s="297" t="s">
        <v>206</v>
      </c>
    </row>
    <row r="4" spans="1:6" ht="13.7" customHeight="1">
      <c r="A4" s="61"/>
      <c r="B4" s="62" t="s">
        <v>176</v>
      </c>
      <c r="C4" s="62"/>
      <c r="D4" s="62" t="s">
        <v>176</v>
      </c>
      <c r="E4" s="62"/>
      <c r="F4" s="62" t="s">
        <v>177</v>
      </c>
    </row>
    <row r="5" spans="1:6" ht="13.7" customHeight="1">
      <c r="A5" s="61" t="s">
        <v>178</v>
      </c>
      <c r="B5" s="62" t="s">
        <v>288</v>
      </c>
      <c r="C5" s="62" t="s">
        <v>179</v>
      </c>
      <c r="D5" s="62" t="s">
        <v>207</v>
      </c>
      <c r="E5" s="62"/>
      <c r="F5" s="62" t="s">
        <v>180</v>
      </c>
    </row>
    <row r="6" spans="1:6" ht="13.7" customHeight="1" thickBot="1">
      <c r="A6" s="89" t="s">
        <v>181</v>
      </c>
      <c r="B6" s="90" t="s">
        <v>182</v>
      </c>
      <c r="C6" s="90" t="s">
        <v>183</v>
      </c>
      <c r="D6" s="90" t="s">
        <v>184</v>
      </c>
      <c r="E6" s="90" t="s">
        <v>185</v>
      </c>
      <c r="F6" s="90" t="s">
        <v>289</v>
      </c>
    </row>
    <row r="7" spans="1:6" ht="13.7" customHeight="1" thickTop="1">
      <c r="A7" s="60"/>
      <c r="B7" s="91"/>
      <c r="C7" s="91"/>
      <c r="D7" s="91"/>
      <c r="E7" s="91"/>
      <c r="F7" s="91"/>
    </row>
    <row r="8" spans="1:6" ht="13.7" customHeight="1">
      <c r="A8" s="76" t="s">
        <v>86</v>
      </c>
      <c r="B8" s="78">
        <v>20484142</v>
      </c>
      <c r="C8" s="78">
        <v>1682810</v>
      </c>
      <c r="D8" s="78">
        <v>18801332</v>
      </c>
      <c r="E8" s="78">
        <v>120275</v>
      </c>
      <c r="F8" s="78">
        <v>20363867</v>
      </c>
    </row>
    <row r="9" spans="1:6" ht="13.7" customHeight="1">
      <c r="A9" s="60"/>
      <c r="B9" s="91"/>
      <c r="C9" s="91"/>
      <c r="D9" s="91"/>
      <c r="E9" s="91"/>
      <c r="F9" s="91"/>
    </row>
    <row r="10" spans="1:6" ht="13.7" customHeight="1">
      <c r="A10" s="72" t="s">
        <v>106</v>
      </c>
      <c r="B10" s="69">
        <v>260003</v>
      </c>
      <c r="C10" s="69">
        <v>12667</v>
      </c>
      <c r="D10" s="69">
        <v>247336</v>
      </c>
      <c r="E10" s="70">
        <v>1256</v>
      </c>
      <c r="F10" s="70">
        <v>258747</v>
      </c>
    </row>
    <row r="11" spans="1:6" ht="13.7" customHeight="1">
      <c r="A11" s="72" t="s">
        <v>107</v>
      </c>
      <c r="B11" s="69">
        <v>27191</v>
      </c>
      <c r="C11" s="69">
        <v>76</v>
      </c>
      <c r="D11" s="69">
        <v>27115</v>
      </c>
      <c r="E11" s="70">
        <v>2383</v>
      </c>
      <c r="F11" s="70">
        <v>24808</v>
      </c>
    </row>
    <row r="12" spans="1:6" ht="13.7" customHeight="1">
      <c r="A12" s="72" t="s">
        <v>122</v>
      </c>
      <c r="B12" s="69">
        <v>178820</v>
      </c>
      <c r="C12" s="69">
        <v>9968</v>
      </c>
      <c r="D12" s="69">
        <v>168852</v>
      </c>
      <c r="E12" s="70">
        <v>1172</v>
      </c>
      <c r="F12" s="70">
        <v>177648</v>
      </c>
    </row>
    <row r="13" spans="1:6" ht="13.7" customHeight="1">
      <c r="A13" s="72" t="s">
        <v>108</v>
      </c>
      <c r="B13" s="69">
        <v>27642</v>
      </c>
      <c r="C13" s="69">
        <v>-878</v>
      </c>
      <c r="D13" s="69">
        <v>28520</v>
      </c>
      <c r="E13" s="70">
        <v>2969</v>
      </c>
      <c r="F13" s="70">
        <v>24673</v>
      </c>
    </row>
    <row r="14" spans="1:6" ht="13.7" customHeight="1">
      <c r="A14" s="72" t="s">
        <v>140</v>
      </c>
      <c r="B14" s="69">
        <v>575211</v>
      </c>
      <c r="C14" s="69">
        <v>31835</v>
      </c>
      <c r="D14" s="69">
        <v>543376</v>
      </c>
      <c r="E14" s="70">
        <v>193</v>
      </c>
      <c r="F14" s="70">
        <v>575018</v>
      </c>
    </row>
    <row r="15" spans="1:6" ht="13.7" customHeight="1">
      <c r="A15" s="72" t="s">
        <v>136</v>
      </c>
      <c r="B15" s="69">
        <v>1873970</v>
      </c>
      <c r="C15" s="69">
        <v>125904</v>
      </c>
      <c r="D15" s="69">
        <v>1748066</v>
      </c>
      <c r="E15" s="70">
        <v>830</v>
      </c>
      <c r="F15" s="70">
        <v>1873140</v>
      </c>
    </row>
    <row r="16" spans="1:6" ht="13.7" customHeight="1">
      <c r="A16" s="72" t="s">
        <v>123</v>
      </c>
      <c r="B16" s="69">
        <v>15001</v>
      </c>
      <c r="C16" s="69">
        <v>376</v>
      </c>
      <c r="D16" s="69">
        <v>14625</v>
      </c>
      <c r="E16" s="70">
        <v>1642</v>
      </c>
      <c r="F16" s="70">
        <v>13359</v>
      </c>
    </row>
    <row r="17" spans="1:6" ht="13.7" customHeight="1">
      <c r="A17" s="72" t="s">
        <v>12</v>
      </c>
      <c r="B17" s="69">
        <v>172720</v>
      </c>
      <c r="C17" s="69">
        <v>12742</v>
      </c>
      <c r="D17" s="69">
        <v>159978</v>
      </c>
      <c r="E17" s="70">
        <v>1236</v>
      </c>
      <c r="F17" s="70">
        <v>171484</v>
      </c>
    </row>
    <row r="18" spans="1:6" ht="13.7" customHeight="1">
      <c r="A18" s="72" t="s">
        <v>150</v>
      </c>
      <c r="B18" s="69">
        <v>143801</v>
      </c>
      <c r="C18" s="69">
        <v>2565</v>
      </c>
      <c r="D18" s="69">
        <v>141236</v>
      </c>
      <c r="E18" s="70">
        <v>144</v>
      </c>
      <c r="F18" s="70">
        <v>143657</v>
      </c>
    </row>
    <row r="19" spans="1:6" ht="13.7" customHeight="1">
      <c r="A19" s="72" t="s">
        <v>109</v>
      </c>
      <c r="B19" s="69">
        <v>208549</v>
      </c>
      <c r="C19" s="69">
        <v>17684</v>
      </c>
      <c r="D19" s="69">
        <v>190865</v>
      </c>
      <c r="E19" s="70">
        <v>0</v>
      </c>
      <c r="F19" s="70">
        <v>208549</v>
      </c>
    </row>
    <row r="20" spans="1:6" ht="13.7" customHeight="1">
      <c r="A20" s="72" t="s">
        <v>97</v>
      </c>
      <c r="B20" s="69">
        <v>357470</v>
      </c>
      <c r="C20" s="69">
        <v>35950</v>
      </c>
      <c r="D20" s="69">
        <v>321520</v>
      </c>
      <c r="E20" s="70">
        <v>16</v>
      </c>
      <c r="F20" s="70">
        <v>357454</v>
      </c>
    </row>
    <row r="21" spans="1:6" ht="13.7" customHeight="1">
      <c r="A21" s="72" t="s">
        <v>110</v>
      </c>
      <c r="B21" s="69">
        <v>68943</v>
      </c>
      <c r="C21" s="69">
        <v>1412</v>
      </c>
      <c r="D21" s="69">
        <v>67531</v>
      </c>
      <c r="E21" s="70">
        <v>3944</v>
      </c>
      <c r="F21" s="70">
        <v>64999</v>
      </c>
    </row>
    <row r="22" spans="1:6" ht="13.7" customHeight="1">
      <c r="A22" s="72" t="s">
        <v>98</v>
      </c>
      <c r="B22" s="69">
        <v>35621</v>
      </c>
      <c r="C22" s="69">
        <v>759</v>
      </c>
      <c r="D22" s="69">
        <v>34862</v>
      </c>
      <c r="E22" s="70">
        <v>2491</v>
      </c>
      <c r="F22" s="70">
        <v>33130</v>
      </c>
    </row>
    <row r="23" spans="1:6" ht="13.7" customHeight="1">
      <c r="A23" s="72" t="s">
        <v>111</v>
      </c>
      <c r="B23" s="69">
        <v>16726</v>
      </c>
      <c r="C23" s="69">
        <v>304</v>
      </c>
      <c r="D23" s="69">
        <v>16422</v>
      </c>
      <c r="E23" s="70">
        <v>1650</v>
      </c>
      <c r="F23" s="70">
        <v>15076</v>
      </c>
    </row>
    <row r="24" spans="1:6" ht="13.7" customHeight="1">
      <c r="A24" s="72" t="s">
        <v>112</v>
      </c>
      <c r="B24" s="69">
        <v>936811</v>
      </c>
      <c r="C24" s="69">
        <v>72548</v>
      </c>
      <c r="D24" s="69">
        <v>864263</v>
      </c>
      <c r="E24" s="70">
        <v>631</v>
      </c>
      <c r="F24" s="70">
        <v>936180</v>
      </c>
    </row>
    <row r="25" spans="1:6" ht="13.7" customHeight="1">
      <c r="A25" s="72" t="s">
        <v>46</v>
      </c>
      <c r="B25" s="69">
        <v>313381</v>
      </c>
      <c r="C25" s="69">
        <v>15762</v>
      </c>
      <c r="D25" s="69">
        <v>297619</v>
      </c>
      <c r="E25" s="70">
        <v>2595</v>
      </c>
      <c r="F25" s="70">
        <v>310786</v>
      </c>
    </row>
    <row r="26" spans="1:6" ht="13.7" customHeight="1">
      <c r="A26" s="72" t="s">
        <v>141</v>
      </c>
      <c r="B26" s="69">
        <v>105157</v>
      </c>
      <c r="C26" s="69">
        <v>9461</v>
      </c>
      <c r="D26" s="69">
        <v>95696</v>
      </c>
      <c r="E26" s="70">
        <v>0</v>
      </c>
      <c r="F26" s="70">
        <v>105157</v>
      </c>
    </row>
    <row r="27" spans="1:6" ht="13.7" customHeight="1">
      <c r="A27" s="72" t="s">
        <v>124</v>
      </c>
      <c r="B27" s="69">
        <v>12161</v>
      </c>
      <c r="C27" s="69">
        <v>612</v>
      </c>
      <c r="D27" s="69">
        <v>11549</v>
      </c>
      <c r="E27" s="70">
        <v>1518</v>
      </c>
      <c r="F27" s="70">
        <v>10643</v>
      </c>
    </row>
    <row r="28" spans="1:6" ht="13.7" customHeight="1">
      <c r="A28" s="72" t="s">
        <v>125</v>
      </c>
      <c r="B28" s="69">
        <v>48263</v>
      </c>
      <c r="C28" s="69">
        <v>1874</v>
      </c>
      <c r="D28" s="69">
        <v>46389</v>
      </c>
      <c r="E28" s="70">
        <v>3304</v>
      </c>
      <c r="F28" s="70">
        <v>44959</v>
      </c>
    </row>
    <row r="29" spans="1:6" ht="13.7" customHeight="1">
      <c r="A29" s="72" t="s">
        <v>113</v>
      </c>
      <c r="B29" s="69">
        <v>17224</v>
      </c>
      <c r="C29" s="69">
        <v>285</v>
      </c>
      <c r="D29" s="69">
        <v>16939</v>
      </c>
      <c r="E29" s="70">
        <v>749</v>
      </c>
      <c r="F29" s="70">
        <v>16475</v>
      </c>
    </row>
    <row r="30" spans="1:6" ht="13.7" customHeight="1">
      <c r="A30" s="72" t="s">
        <v>99</v>
      </c>
      <c r="B30" s="69">
        <v>13087</v>
      </c>
      <c r="C30" s="69">
        <v>203</v>
      </c>
      <c r="D30" s="69">
        <v>12884</v>
      </c>
      <c r="E30" s="70">
        <v>983</v>
      </c>
      <c r="F30" s="70">
        <v>12104</v>
      </c>
    </row>
    <row r="31" spans="1:6" ht="13.7" customHeight="1">
      <c r="A31" s="72" t="s">
        <v>126</v>
      </c>
      <c r="B31" s="69">
        <v>16297</v>
      </c>
      <c r="C31" s="69">
        <v>434</v>
      </c>
      <c r="D31" s="69">
        <v>15863</v>
      </c>
      <c r="E31" s="70">
        <v>2916</v>
      </c>
      <c r="F31" s="70">
        <v>13381</v>
      </c>
    </row>
    <row r="32" spans="1:6" ht="13.7" customHeight="1">
      <c r="A32" s="72" t="s">
        <v>33</v>
      </c>
      <c r="B32" s="69">
        <v>14663</v>
      </c>
      <c r="C32" s="69">
        <v>-136</v>
      </c>
      <c r="D32" s="69">
        <v>14799</v>
      </c>
      <c r="E32" s="70">
        <v>2557</v>
      </c>
      <c r="F32" s="70">
        <v>12106</v>
      </c>
    </row>
    <row r="33" spans="1:6" ht="13.7" customHeight="1">
      <c r="A33" s="72" t="s">
        <v>100</v>
      </c>
      <c r="B33" s="69">
        <v>27426</v>
      </c>
      <c r="C33" s="69">
        <v>-305</v>
      </c>
      <c r="D33" s="69">
        <v>27731</v>
      </c>
      <c r="E33" s="70">
        <v>1539</v>
      </c>
      <c r="F33" s="70">
        <v>25887</v>
      </c>
    </row>
    <row r="34" spans="1:6" ht="13.7" customHeight="1">
      <c r="A34" s="72" t="s">
        <v>101</v>
      </c>
      <c r="B34" s="69">
        <v>39057</v>
      </c>
      <c r="C34" s="69">
        <v>-83</v>
      </c>
      <c r="D34" s="69">
        <v>39140</v>
      </c>
      <c r="E34" s="70">
        <v>0</v>
      </c>
      <c r="F34" s="70">
        <v>39057</v>
      </c>
    </row>
    <row r="35" spans="1:6" ht="13.7" customHeight="1">
      <c r="A35" s="72" t="s">
        <v>151</v>
      </c>
      <c r="B35" s="69">
        <v>181882</v>
      </c>
      <c r="C35" s="69">
        <v>9104</v>
      </c>
      <c r="D35" s="69">
        <v>172778</v>
      </c>
      <c r="E35" s="70">
        <v>470</v>
      </c>
      <c r="F35" s="70">
        <v>181412</v>
      </c>
    </row>
    <row r="36" spans="1:6" ht="13.7" customHeight="1">
      <c r="A36" s="72" t="s">
        <v>102</v>
      </c>
      <c r="B36" s="69">
        <v>102138</v>
      </c>
      <c r="C36" s="69">
        <v>3352</v>
      </c>
      <c r="D36" s="69">
        <v>98786</v>
      </c>
      <c r="E36" s="70">
        <v>91</v>
      </c>
      <c r="F36" s="70">
        <v>102047</v>
      </c>
    </row>
    <row r="37" spans="1:6" ht="13.7" customHeight="1">
      <c r="A37" s="72" t="s">
        <v>152</v>
      </c>
      <c r="B37" s="69">
        <v>1379302</v>
      </c>
      <c r="C37" s="69">
        <v>150076</v>
      </c>
      <c r="D37" s="69">
        <v>1229226</v>
      </c>
      <c r="E37" s="70">
        <v>638</v>
      </c>
      <c r="F37" s="70">
        <v>1378664</v>
      </c>
    </row>
    <row r="38" spans="1:6" ht="13.7" customHeight="1">
      <c r="A38" s="72" t="s">
        <v>127</v>
      </c>
      <c r="B38" s="69">
        <v>20210</v>
      </c>
      <c r="C38" s="69">
        <v>283</v>
      </c>
      <c r="D38" s="69">
        <v>19927</v>
      </c>
      <c r="E38" s="70">
        <v>1526</v>
      </c>
      <c r="F38" s="70">
        <v>18684</v>
      </c>
    </row>
    <row r="39" spans="1:6" ht="13.7" customHeight="1">
      <c r="A39" s="72" t="s">
        <v>63</v>
      </c>
      <c r="B39" s="69">
        <v>148962</v>
      </c>
      <c r="C39" s="69">
        <v>10934</v>
      </c>
      <c r="D39" s="69">
        <v>138028</v>
      </c>
      <c r="E39" s="70">
        <v>0</v>
      </c>
      <c r="F39" s="70">
        <v>148962</v>
      </c>
    </row>
    <row r="40" spans="1:6" ht="13.7" customHeight="1">
      <c r="A40" s="72" t="s">
        <v>128</v>
      </c>
      <c r="B40" s="69">
        <v>50418</v>
      </c>
      <c r="C40" s="69">
        <v>672</v>
      </c>
      <c r="D40" s="69">
        <v>49746</v>
      </c>
      <c r="E40" s="70">
        <v>7363</v>
      </c>
      <c r="F40" s="70">
        <v>43055</v>
      </c>
    </row>
    <row r="41" spans="1:6" ht="13.7" customHeight="1">
      <c r="A41" s="72" t="s">
        <v>129</v>
      </c>
      <c r="B41" s="69">
        <v>14611</v>
      </c>
      <c r="C41" s="69">
        <v>-150</v>
      </c>
      <c r="D41" s="69">
        <v>14761</v>
      </c>
      <c r="E41" s="70">
        <v>1068</v>
      </c>
      <c r="F41" s="70">
        <v>13543</v>
      </c>
    </row>
    <row r="42" spans="1:6" ht="13.7" customHeight="1">
      <c r="A42" s="72" t="s">
        <v>114</v>
      </c>
      <c r="B42" s="69">
        <v>8479</v>
      </c>
      <c r="C42" s="69">
        <v>-391</v>
      </c>
      <c r="D42" s="69">
        <v>8870</v>
      </c>
      <c r="E42" s="70">
        <v>1394</v>
      </c>
      <c r="F42" s="70">
        <v>7085</v>
      </c>
    </row>
    <row r="43" spans="1:6" ht="13.7" customHeight="1">
      <c r="A43" s="92" t="s">
        <v>142</v>
      </c>
      <c r="B43" s="84">
        <v>331724</v>
      </c>
      <c r="C43" s="84">
        <v>34677</v>
      </c>
      <c r="D43" s="84">
        <v>297047</v>
      </c>
      <c r="E43" s="85">
        <v>1068</v>
      </c>
      <c r="F43" s="85">
        <v>330656</v>
      </c>
    </row>
    <row r="44" spans="1:6" ht="13.7" customHeight="1">
      <c r="A44" s="72" t="s">
        <v>19</v>
      </c>
      <c r="B44" s="69">
        <v>698468</v>
      </c>
      <c r="C44" s="69">
        <v>79714</v>
      </c>
      <c r="D44" s="69">
        <v>618754</v>
      </c>
      <c r="E44" s="70">
        <v>283</v>
      </c>
      <c r="F44" s="70">
        <v>698185</v>
      </c>
    </row>
    <row r="45" spans="1:6" ht="13.7" customHeight="1">
      <c r="A45" s="72" t="s">
        <v>130</v>
      </c>
      <c r="B45" s="69">
        <v>287899</v>
      </c>
      <c r="C45" s="69">
        <v>12412</v>
      </c>
      <c r="D45" s="69">
        <v>275487</v>
      </c>
      <c r="E45" s="70">
        <v>1111</v>
      </c>
      <c r="F45" s="70">
        <v>286788</v>
      </c>
    </row>
    <row r="46" spans="1:6" ht="13.7" customHeight="1">
      <c r="A46" s="72" t="s">
        <v>115</v>
      </c>
      <c r="B46" s="69">
        <v>41015</v>
      </c>
      <c r="C46" s="69">
        <v>214</v>
      </c>
      <c r="D46" s="69">
        <v>40801</v>
      </c>
      <c r="E46" s="70">
        <v>0</v>
      </c>
      <c r="F46" s="70">
        <v>41015</v>
      </c>
    </row>
    <row r="47" spans="1:6" ht="13.7" customHeight="1">
      <c r="A47" s="72" t="s">
        <v>131</v>
      </c>
      <c r="B47" s="69">
        <v>8719</v>
      </c>
      <c r="C47" s="69">
        <v>354</v>
      </c>
      <c r="D47" s="69">
        <v>8365</v>
      </c>
      <c r="E47" s="70">
        <v>1654</v>
      </c>
      <c r="F47" s="70">
        <v>7065</v>
      </c>
    </row>
    <row r="48" spans="1:6" ht="13.7" customHeight="1">
      <c r="A48" s="72" t="s">
        <v>116</v>
      </c>
      <c r="B48" s="69">
        <v>19377</v>
      </c>
      <c r="C48" s="69">
        <v>153</v>
      </c>
      <c r="D48" s="69">
        <v>19224</v>
      </c>
      <c r="E48" s="70">
        <v>1673</v>
      </c>
      <c r="F48" s="70">
        <v>17704</v>
      </c>
    </row>
    <row r="49" spans="1:6" ht="13.7" customHeight="1">
      <c r="A49" s="72" t="s">
        <v>103</v>
      </c>
      <c r="B49" s="69">
        <v>368782</v>
      </c>
      <c r="C49" s="69">
        <v>45949</v>
      </c>
      <c r="D49" s="69">
        <v>322833</v>
      </c>
      <c r="E49" s="70">
        <v>193</v>
      </c>
      <c r="F49" s="70">
        <v>368589</v>
      </c>
    </row>
    <row r="50" spans="1:6" ht="13.7" customHeight="1">
      <c r="A50" s="92" t="s">
        <v>143</v>
      </c>
      <c r="B50" s="84">
        <v>349267</v>
      </c>
      <c r="C50" s="84">
        <v>17964</v>
      </c>
      <c r="D50" s="84">
        <v>331303</v>
      </c>
      <c r="E50" s="85">
        <v>5310</v>
      </c>
      <c r="F50" s="85">
        <v>343957</v>
      </c>
    </row>
    <row r="51" spans="1:6" ht="13.7" customHeight="1">
      <c r="A51" s="72" t="s">
        <v>137</v>
      </c>
      <c r="B51" s="69">
        <v>153022</v>
      </c>
      <c r="C51" s="69">
        <v>6704</v>
      </c>
      <c r="D51" s="69">
        <v>146318</v>
      </c>
      <c r="E51" s="70">
        <v>1990</v>
      </c>
      <c r="F51" s="70">
        <v>151032</v>
      </c>
    </row>
    <row r="52" spans="1:6" ht="13.7" customHeight="1">
      <c r="A52" s="92" t="s">
        <v>149</v>
      </c>
      <c r="B52" s="84">
        <v>2743095</v>
      </c>
      <c r="C52" s="84">
        <v>246638</v>
      </c>
      <c r="D52" s="84">
        <v>2496457</v>
      </c>
      <c r="E52" s="85">
        <v>9970</v>
      </c>
      <c r="F52" s="85">
        <v>2733125</v>
      </c>
    </row>
    <row r="53" spans="1:6" ht="13.7" customHeight="1">
      <c r="A53" s="72" t="s">
        <v>79</v>
      </c>
      <c r="B53" s="69">
        <v>76889</v>
      </c>
      <c r="C53" s="69">
        <v>3799</v>
      </c>
      <c r="D53" s="69">
        <v>73090</v>
      </c>
      <c r="E53" s="70">
        <v>24</v>
      </c>
      <c r="F53" s="70">
        <v>76865</v>
      </c>
    </row>
    <row r="54" spans="1:6" ht="13.7" customHeight="1">
      <c r="A54" s="72" t="s">
        <v>117</v>
      </c>
      <c r="B54" s="69">
        <v>80456</v>
      </c>
      <c r="C54" s="69">
        <v>7142</v>
      </c>
      <c r="D54" s="69">
        <v>73314</v>
      </c>
      <c r="E54" s="70">
        <v>72</v>
      </c>
      <c r="F54" s="70">
        <v>80384</v>
      </c>
    </row>
    <row r="55" spans="1:6" ht="13.7" customHeight="1">
      <c r="A55" s="72" t="s">
        <v>132</v>
      </c>
      <c r="B55" s="69">
        <v>195488</v>
      </c>
      <c r="C55" s="69">
        <v>14666</v>
      </c>
      <c r="D55" s="69">
        <v>180822</v>
      </c>
      <c r="E55" s="70">
        <v>1377</v>
      </c>
      <c r="F55" s="70">
        <v>194111</v>
      </c>
    </row>
    <row r="56" spans="1:6" ht="13.7" customHeight="1">
      <c r="A56" s="72" t="s">
        <v>104</v>
      </c>
      <c r="B56" s="69">
        <v>41140</v>
      </c>
      <c r="C56" s="69">
        <v>1144</v>
      </c>
      <c r="D56" s="69">
        <v>39996</v>
      </c>
      <c r="E56" s="70">
        <v>2422</v>
      </c>
      <c r="F56" s="70">
        <v>38718</v>
      </c>
    </row>
    <row r="57" spans="1:6" ht="13.7" customHeight="1">
      <c r="A57" s="72" t="s">
        <v>144</v>
      </c>
      <c r="B57" s="69">
        <v>1313880</v>
      </c>
      <c r="C57" s="69">
        <v>167924</v>
      </c>
      <c r="D57" s="69">
        <v>1145956</v>
      </c>
      <c r="E57" s="70">
        <v>3305</v>
      </c>
      <c r="F57" s="70">
        <v>1310575</v>
      </c>
    </row>
    <row r="58" spans="1:6" ht="13.7" customHeight="1">
      <c r="A58" s="71" t="s">
        <v>145</v>
      </c>
      <c r="B58" s="69">
        <v>337614</v>
      </c>
      <c r="C58" s="69">
        <v>68929</v>
      </c>
      <c r="D58" s="69">
        <v>268685</v>
      </c>
      <c r="E58" s="70">
        <v>327</v>
      </c>
      <c r="F58" s="70">
        <v>337287</v>
      </c>
    </row>
    <row r="59" spans="1:6" ht="13.7" customHeight="1">
      <c r="A59" s="72" t="s">
        <v>138</v>
      </c>
      <c r="B59" s="69">
        <v>1414144</v>
      </c>
      <c r="C59" s="69">
        <v>94010</v>
      </c>
      <c r="D59" s="69">
        <v>1320134</v>
      </c>
      <c r="E59" s="70">
        <v>2898</v>
      </c>
      <c r="F59" s="70">
        <v>1411246</v>
      </c>
    </row>
    <row r="60" spans="1:6" ht="13.7" customHeight="1">
      <c r="A60" s="72" t="s">
        <v>153</v>
      </c>
      <c r="B60" s="69">
        <v>505709</v>
      </c>
      <c r="C60" s="69">
        <v>41012</v>
      </c>
      <c r="D60" s="69">
        <v>464697</v>
      </c>
      <c r="E60" s="70">
        <v>776</v>
      </c>
      <c r="F60" s="70">
        <v>504933</v>
      </c>
    </row>
    <row r="61" spans="1:6" ht="13.7" customHeight="1">
      <c r="A61" s="72" t="s">
        <v>154</v>
      </c>
      <c r="B61" s="69">
        <v>962003</v>
      </c>
      <c r="C61" s="69">
        <v>45461</v>
      </c>
      <c r="D61" s="69">
        <v>916542</v>
      </c>
      <c r="E61" s="70">
        <v>1054</v>
      </c>
      <c r="F61" s="70">
        <v>960949</v>
      </c>
    </row>
    <row r="62" spans="1:6" ht="13.7" customHeight="1">
      <c r="A62" s="72" t="s">
        <v>105</v>
      </c>
      <c r="B62" s="69">
        <v>661645</v>
      </c>
      <c r="C62" s="69">
        <v>59550</v>
      </c>
      <c r="D62" s="69">
        <v>602095</v>
      </c>
      <c r="E62" s="70">
        <v>3128</v>
      </c>
      <c r="F62" s="70">
        <v>658517</v>
      </c>
    </row>
    <row r="63" spans="1:6" ht="13.7" customHeight="1">
      <c r="A63" s="72" t="s">
        <v>38</v>
      </c>
      <c r="B63" s="69">
        <v>73176</v>
      </c>
      <c r="C63" s="69">
        <v>-1188</v>
      </c>
      <c r="D63" s="69">
        <v>74364</v>
      </c>
      <c r="E63" s="70">
        <v>446</v>
      </c>
      <c r="F63" s="70">
        <v>72730</v>
      </c>
    </row>
    <row r="64" spans="1:6" ht="13.7" customHeight="1">
      <c r="A64" s="72" t="s">
        <v>118</v>
      </c>
      <c r="B64" s="69">
        <v>229715</v>
      </c>
      <c r="C64" s="69">
        <v>39676</v>
      </c>
      <c r="D64" s="69">
        <v>190039</v>
      </c>
      <c r="E64" s="70">
        <v>192</v>
      </c>
      <c r="F64" s="70">
        <v>229523</v>
      </c>
    </row>
    <row r="65" spans="1:6" ht="13.7" customHeight="1">
      <c r="A65" s="71" t="s">
        <v>139</v>
      </c>
      <c r="B65" s="69">
        <v>297634</v>
      </c>
      <c r="C65" s="69">
        <v>19845</v>
      </c>
      <c r="D65" s="69">
        <v>277789</v>
      </c>
      <c r="E65" s="70">
        <v>125</v>
      </c>
      <c r="F65" s="70">
        <v>297509</v>
      </c>
    </row>
    <row r="66" spans="1:6" ht="13.7" customHeight="1">
      <c r="A66" s="72" t="s">
        <v>57</v>
      </c>
      <c r="B66" s="69">
        <v>170835</v>
      </c>
      <c r="C66" s="69">
        <v>19463</v>
      </c>
      <c r="D66" s="69">
        <v>151372</v>
      </c>
      <c r="E66" s="70">
        <v>4867</v>
      </c>
      <c r="F66" s="70">
        <v>165968</v>
      </c>
    </row>
    <row r="67" spans="1:6" ht="13.7" customHeight="1">
      <c r="A67" s="72" t="s">
        <v>23</v>
      </c>
      <c r="B67" s="69">
        <v>407260</v>
      </c>
      <c r="C67" s="69">
        <v>27812</v>
      </c>
      <c r="D67" s="69">
        <v>379448</v>
      </c>
      <c r="E67" s="70">
        <v>6</v>
      </c>
      <c r="F67" s="70">
        <v>407254</v>
      </c>
    </row>
    <row r="68" spans="1:6" ht="13.7" customHeight="1">
      <c r="A68" s="72" t="s">
        <v>146</v>
      </c>
      <c r="B68" s="69">
        <v>454757</v>
      </c>
      <c r="C68" s="69">
        <v>32039</v>
      </c>
      <c r="D68" s="69">
        <v>422718</v>
      </c>
      <c r="E68" s="70">
        <v>122</v>
      </c>
      <c r="F68" s="70">
        <v>454635</v>
      </c>
    </row>
    <row r="69" spans="1:6" ht="13.7" customHeight="1">
      <c r="A69" s="72" t="s">
        <v>147</v>
      </c>
      <c r="B69" s="69">
        <v>120700</v>
      </c>
      <c r="C69" s="69">
        <v>27280</v>
      </c>
      <c r="D69" s="69">
        <v>93420</v>
      </c>
      <c r="E69" s="70">
        <v>8097</v>
      </c>
      <c r="F69" s="70">
        <v>112603</v>
      </c>
    </row>
    <row r="70" spans="1:6" ht="13.7" customHeight="1">
      <c r="A70" s="72" t="s">
        <v>119</v>
      </c>
      <c r="B70" s="69">
        <v>44690</v>
      </c>
      <c r="C70" s="69">
        <v>3139</v>
      </c>
      <c r="D70" s="69">
        <v>41551</v>
      </c>
      <c r="E70" s="70">
        <v>2593</v>
      </c>
      <c r="F70" s="70">
        <v>42097</v>
      </c>
    </row>
    <row r="71" spans="1:6" ht="13.7" customHeight="1">
      <c r="A71" s="72" t="s">
        <v>120</v>
      </c>
      <c r="B71" s="69">
        <v>22295</v>
      </c>
      <c r="C71" s="69">
        <v>-275</v>
      </c>
      <c r="D71" s="69">
        <v>22570</v>
      </c>
      <c r="E71" s="70">
        <v>2429</v>
      </c>
      <c r="F71" s="70">
        <v>19866</v>
      </c>
    </row>
    <row r="72" spans="1:6" ht="13.7" customHeight="1">
      <c r="A72" s="72" t="s">
        <v>121</v>
      </c>
      <c r="B72" s="69">
        <v>15947</v>
      </c>
      <c r="C72" s="69">
        <v>412</v>
      </c>
      <c r="D72" s="69">
        <v>15535</v>
      </c>
      <c r="E72" s="70">
        <v>5212</v>
      </c>
      <c r="F72" s="70">
        <v>10735</v>
      </c>
    </row>
    <row r="73" spans="1:6" ht="13.7" customHeight="1">
      <c r="A73" s="72" t="s">
        <v>148</v>
      </c>
      <c r="B73" s="69">
        <v>523405</v>
      </c>
      <c r="C73" s="69">
        <v>28812</v>
      </c>
      <c r="D73" s="69">
        <v>494593</v>
      </c>
      <c r="E73" s="70">
        <v>1660</v>
      </c>
      <c r="F73" s="70">
        <v>521745</v>
      </c>
    </row>
    <row r="74" spans="1:6" ht="13.7" customHeight="1">
      <c r="A74" s="72" t="s">
        <v>133</v>
      </c>
      <c r="B74" s="69">
        <v>31909</v>
      </c>
      <c r="C74" s="69">
        <v>1133</v>
      </c>
      <c r="D74" s="69">
        <v>30776</v>
      </c>
      <c r="E74" s="70">
        <v>2813</v>
      </c>
      <c r="F74" s="70">
        <v>29096</v>
      </c>
    </row>
    <row r="75" spans="1:6" ht="13.7" customHeight="1">
      <c r="A75" s="72" t="s">
        <v>134</v>
      </c>
      <c r="B75" s="69">
        <v>65301</v>
      </c>
      <c r="C75" s="69">
        <v>10258</v>
      </c>
      <c r="D75" s="69">
        <v>55043</v>
      </c>
      <c r="E75" s="70">
        <v>1521</v>
      </c>
      <c r="F75" s="70">
        <v>63780</v>
      </c>
    </row>
    <row r="76" spans="1:6" ht="13.7" customHeight="1">
      <c r="A76" s="72" t="s">
        <v>135</v>
      </c>
      <c r="B76" s="69">
        <v>24985</v>
      </c>
      <c r="C76" s="69">
        <v>89</v>
      </c>
      <c r="D76" s="69">
        <v>24896</v>
      </c>
      <c r="E76" s="70">
        <v>2289</v>
      </c>
      <c r="F76" s="70">
        <v>22696</v>
      </c>
    </row>
    <row r="77" spans="1:6" ht="13.7" customHeight="1">
      <c r="A77" s="93" t="s">
        <v>86</v>
      </c>
      <c r="B77" s="94">
        <v>20484142</v>
      </c>
      <c r="C77" s="94">
        <v>1682810</v>
      </c>
      <c r="D77" s="94">
        <v>18801332</v>
      </c>
      <c r="E77" s="94">
        <v>120275</v>
      </c>
      <c r="F77" s="94">
        <v>20363867</v>
      </c>
    </row>
    <row r="78" spans="1:6" ht="13.7" customHeight="1">
      <c r="A78" s="93" t="s">
        <v>290</v>
      </c>
      <c r="B78" s="84">
        <v>10368756</v>
      </c>
      <c r="C78" s="84">
        <v>915575</v>
      </c>
      <c r="D78" s="84">
        <v>9453181</v>
      </c>
      <c r="E78" s="84">
        <v>18946</v>
      </c>
      <c r="F78" s="84">
        <v>10349810</v>
      </c>
    </row>
    <row r="79" spans="1:6" ht="13.7" customHeight="1">
      <c r="A79" s="93" t="s">
        <v>291</v>
      </c>
      <c r="B79" s="84">
        <v>10115386</v>
      </c>
      <c r="C79" s="84">
        <v>767235</v>
      </c>
      <c r="D79" s="84">
        <v>9348151</v>
      </c>
      <c r="E79" s="84">
        <v>101329</v>
      </c>
      <c r="F79" s="84">
        <v>10014057</v>
      </c>
    </row>
    <row r="80" spans="1:6" ht="13.7" customHeight="1"/>
    <row r="81" spans="1:1" ht="13.7" customHeight="1">
      <c r="A81" s="76"/>
    </row>
    <row r="82" spans="1:1" ht="13.7" customHeight="1">
      <c r="A82" s="73" t="s">
        <v>193</v>
      </c>
    </row>
    <row r="83" spans="1:1" ht="13.7" customHeight="1">
      <c r="A83" s="76" t="s">
        <v>194</v>
      </c>
    </row>
    <row r="84" spans="1:1" ht="13.7" customHeight="1">
      <c r="A84" s="73" t="s">
        <v>292</v>
      </c>
    </row>
    <row r="85" spans="1:1" ht="13.7" customHeight="1">
      <c r="A85" s="73" t="s">
        <v>293</v>
      </c>
    </row>
    <row r="86" spans="1:1" ht="13.7" customHeight="1"/>
  </sheetData>
  <conditionalFormatting sqref="B10:C76">
    <cfRule type="expression" dxfId="4" priority="2" stopIfTrue="1">
      <formula>NOT(ISERROR(SEARCH("County",B10)))</formula>
    </cfRule>
  </conditionalFormatting>
  <conditionalFormatting sqref="C78:C79">
    <cfRule type="expression" dxfId="3" priority="1" stopIfTrue="1">
      <formula>NOT(ISERROR(SEARCH("County",C78)))</formula>
    </cfRule>
  </conditionalFormatting>
  <pageMargins left="0.65" right="0.65" top="0.8" bottom="0.8" header="0.4" footer="0.3"/>
  <pageSetup scale="85" fitToHeight="2" orientation="portrait" r:id="rId1"/>
  <headerFooter>
    <oddHeader>&amp;C&amp;"-,Bold"&amp;14Estimates of Population by County and City in Florida: April 1, 2017</oddHeader>
    <oddFooter>&amp;LBureau of Economic and Business Research, University of Florida&amp;RFlorida Estimates of Population 2017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85"/>
  <sheetViews>
    <sheetView workbookViewId="0">
      <pane ySplit="6" topLeftCell="A16" activePane="bottomLeft" state="frozen"/>
      <selection pane="bottomLeft" activeCell="P22" sqref="P22"/>
      <selection activeCell="P22" sqref="P22"/>
    </sheetView>
  </sheetViews>
  <sheetFormatPr defaultColWidth="9.125" defaultRowHeight="15.6"/>
  <cols>
    <col min="1" max="1" width="30" style="59" customWidth="1"/>
    <col min="2" max="5" width="14.5" style="59" customWidth="1"/>
    <col min="6" max="6" width="19.625" style="59" customWidth="1"/>
    <col min="7" max="16384" width="9.125" style="59"/>
  </cols>
  <sheetData>
    <row r="1" spans="1:6" ht="13.7" customHeight="1">
      <c r="A1" s="51" t="s">
        <v>294</v>
      </c>
    </row>
    <row r="2" spans="1:6" ht="13.7" customHeight="1">
      <c r="A2" s="58"/>
    </row>
    <row r="3" spans="1:6" ht="13.7" customHeight="1">
      <c r="A3" s="60"/>
      <c r="E3" s="328" t="s">
        <v>206</v>
      </c>
      <c r="F3" s="328"/>
    </row>
    <row r="4" spans="1:6" ht="13.7" customHeight="1">
      <c r="A4" s="61"/>
      <c r="B4" s="62" t="s">
        <v>176</v>
      </c>
      <c r="C4" s="63" t="s">
        <v>179</v>
      </c>
      <c r="D4" s="62" t="s">
        <v>176</v>
      </c>
      <c r="E4" s="62"/>
      <c r="F4" s="62" t="s">
        <v>177</v>
      </c>
    </row>
    <row r="5" spans="1:6" ht="13.7" customHeight="1">
      <c r="A5" s="61" t="s">
        <v>178</v>
      </c>
      <c r="B5" s="62" t="s">
        <v>295</v>
      </c>
      <c r="C5" s="64" t="s">
        <v>183</v>
      </c>
      <c r="D5" s="62" t="s">
        <v>207</v>
      </c>
      <c r="E5" s="62"/>
      <c r="F5" s="62" t="s">
        <v>180</v>
      </c>
    </row>
    <row r="6" spans="1:6" ht="13.7" customHeight="1">
      <c r="A6" s="65" t="s">
        <v>181</v>
      </c>
      <c r="B6" s="66" t="s">
        <v>7</v>
      </c>
      <c r="C6" s="67" t="s">
        <v>296</v>
      </c>
      <c r="D6" s="66" t="s">
        <v>6</v>
      </c>
      <c r="E6" s="66" t="s">
        <v>185</v>
      </c>
      <c r="F6" s="66" t="s">
        <v>297</v>
      </c>
    </row>
    <row r="7" spans="1:6" ht="13.7" customHeight="1">
      <c r="A7" s="60"/>
      <c r="B7" s="62"/>
      <c r="C7" s="62"/>
      <c r="D7" s="62"/>
      <c r="E7" s="62"/>
      <c r="F7" s="62"/>
    </row>
    <row r="8" spans="1:6" ht="13.35" customHeight="1">
      <c r="A8" s="77" t="s">
        <v>186</v>
      </c>
      <c r="B8" s="78">
        <v>20148654</v>
      </c>
      <c r="C8" s="78">
        <v>1347322</v>
      </c>
      <c r="D8" s="78">
        <v>18801332</v>
      </c>
      <c r="E8" s="78">
        <v>122090</v>
      </c>
      <c r="F8" s="78">
        <v>20026564</v>
      </c>
    </row>
    <row r="9" spans="1:6" ht="13.35" customHeight="1">
      <c r="A9" s="77"/>
      <c r="B9" s="78"/>
      <c r="C9" s="78"/>
      <c r="D9" s="78"/>
      <c r="E9" s="78"/>
      <c r="F9" s="78"/>
    </row>
    <row r="10" spans="1:6" ht="13.7" customHeight="1">
      <c r="A10" s="68" t="s">
        <v>106</v>
      </c>
      <c r="B10" s="69">
        <v>257062</v>
      </c>
      <c r="C10" s="69">
        <v>9726</v>
      </c>
      <c r="D10" s="69">
        <v>247336</v>
      </c>
      <c r="E10" s="70">
        <v>1296</v>
      </c>
      <c r="F10" s="70">
        <v>255766</v>
      </c>
    </row>
    <row r="11" spans="1:6" ht="13.7" customHeight="1">
      <c r="A11" s="68" t="s">
        <v>107</v>
      </c>
      <c r="B11" s="69">
        <v>26965</v>
      </c>
      <c r="C11" s="69">
        <v>-150</v>
      </c>
      <c r="D11" s="69">
        <v>27115</v>
      </c>
      <c r="E11" s="70">
        <v>2301</v>
      </c>
      <c r="F11" s="70">
        <v>24664</v>
      </c>
    </row>
    <row r="12" spans="1:6" ht="13.7" customHeight="1">
      <c r="A12" s="68" t="s">
        <v>122</v>
      </c>
      <c r="B12" s="69">
        <v>176016</v>
      </c>
      <c r="C12" s="69">
        <v>7164</v>
      </c>
      <c r="D12" s="69">
        <v>168852</v>
      </c>
      <c r="E12" s="70">
        <v>1161</v>
      </c>
      <c r="F12" s="70">
        <v>174855</v>
      </c>
    </row>
    <row r="13" spans="1:6" ht="13.7" customHeight="1">
      <c r="A13" s="68" t="s">
        <v>108</v>
      </c>
      <c r="B13" s="69">
        <v>27440</v>
      </c>
      <c r="C13" s="69">
        <v>-1080</v>
      </c>
      <c r="D13" s="69">
        <v>28520</v>
      </c>
      <c r="E13" s="70">
        <v>2892</v>
      </c>
      <c r="F13" s="70">
        <v>24548</v>
      </c>
    </row>
    <row r="14" spans="1:6" ht="13.7" customHeight="1">
      <c r="A14" s="68" t="s">
        <v>140</v>
      </c>
      <c r="B14" s="69">
        <v>568919</v>
      </c>
      <c r="C14" s="69">
        <v>25543</v>
      </c>
      <c r="D14" s="69">
        <v>543376</v>
      </c>
      <c r="E14" s="70">
        <v>218</v>
      </c>
      <c r="F14" s="70">
        <v>568701</v>
      </c>
    </row>
    <row r="15" spans="1:6" ht="13.7" customHeight="1">
      <c r="A15" s="68" t="s">
        <v>136</v>
      </c>
      <c r="B15" s="69">
        <v>1854513</v>
      </c>
      <c r="C15" s="69">
        <v>106447</v>
      </c>
      <c r="D15" s="69">
        <v>1748066</v>
      </c>
      <c r="E15" s="70">
        <v>1019</v>
      </c>
      <c r="F15" s="70">
        <v>1853494</v>
      </c>
    </row>
    <row r="16" spans="1:6" ht="13.7" customHeight="1">
      <c r="A16" s="68" t="s">
        <v>123</v>
      </c>
      <c r="B16" s="69">
        <v>14580</v>
      </c>
      <c r="C16" s="69">
        <v>-45</v>
      </c>
      <c r="D16" s="69">
        <v>14625</v>
      </c>
      <c r="E16" s="70">
        <v>1581</v>
      </c>
      <c r="F16" s="70">
        <v>12999</v>
      </c>
    </row>
    <row r="17" spans="1:6" ht="13.7" customHeight="1">
      <c r="A17" s="68" t="s">
        <v>12</v>
      </c>
      <c r="B17" s="69">
        <v>170450</v>
      </c>
      <c r="C17" s="69">
        <v>10472</v>
      </c>
      <c r="D17" s="69">
        <v>159978</v>
      </c>
      <c r="E17" s="70">
        <v>1298</v>
      </c>
      <c r="F17" s="70">
        <v>169152</v>
      </c>
    </row>
    <row r="18" spans="1:6" ht="13.7" customHeight="1">
      <c r="A18" s="68" t="s">
        <v>150</v>
      </c>
      <c r="B18" s="69">
        <v>143054</v>
      </c>
      <c r="C18" s="69">
        <v>1818</v>
      </c>
      <c r="D18" s="69">
        <v>141236</v>
      </c>
      <c r="E18" s="70">
        <v>144</v>
      </c>
      <c r="F18" s="70">
        <v>142910</v>
      </c>
    </row>
    <row r="19" spans="1:6" ht="13.7" customHeight="1">
      <c r="A19" s="68" t="s">
        <v>109</v>
      </c>
      <c r="B19" s="69">
        <v>205321</v>
      </c>
      <c r="C19" s="69">
        <v>14456</v>
      </c>
      <c r="D19" s="69">
        <v>190865</v>
      </c>
      <c r="E19" s="70">
        <v>0</v>
      </c>
      <c r="F19" s="70">
        <v>205321</v>
      </c>
    </row>
    <row r="20" spans="1:6" ht="13.7" customHeight="1">
      <c r="A20" s="68" t="s">
        <v>97</v>
      </c>
      <c r="B20" s="69">
        <v>350202</v>
      </c>
      <c r="C20" s="69">
        <v>28682</v>
      </c>
      <c r="D20" s="69">
        <v>321520</v>
      </c>
      <c r="E20" s="70">
        <v>41</v>
      </c>
      <c r="F20" s="70">
        <v>350161</v>
      </c>
    </row>
    <row r="21" spans="1:6" ht="13.7" customHeight="1">
      <c r="A21" s="68" t="s">
        <v>110</v>
      </c>
      <c r="B21" s="69">
        <v>68566</v>
      </c>
      <c r="C21" s="69">
        <v>1035</v>
      </c>
      <c r="D21" s="69">
        <v>67531</v>
      </c>
      <c r="E21" s="70">
        <v>4037</v>
      </c>
      <c r="F21" s="70">
        <v>64529</v>
      </c>
    </row>
    <row r="22" spans="1:6" ht="13.7" customHeight="1">
      <c r="A22" s="68" t="s">
        <v>98</v>
      </c>
      <c r="B22" s="69">
        <v>35141</v>
      </c>
      <c r="C22" s="69">
        <v>279</v>
      </c>
      <c r="D22" s="69">
        <v>34862</v>
      </c>
      <c r="E22" s="70">
        <v>2465</v>
      </c>
      <c r="F22" s="70">
        <v>32676</v>
      </c>
    </row>
    <row r="23" spans="1:6" ht="13.7" customHeight="1">
      <c r="A23" s="68" t="s">
        <v>111</v>
      </c>
      <c r="B23" s="69">
        <v>16773</v>
      </c>
      <c r="C23" s="69">
        <v>351</v>
      </c>
      <c r="D23" s="69">
        <v>16422</v>
      </c>
      <c r="E23" s="70">
        <v>1682</v>
      </c>
      <c r="F23" s="70">
        <v>15091</v>
      </c>
    </row>
    <row r="24" spans="1:6" ht="13.7" customHeight="1">
      <c r="A24" s="68" t="s">
        <v>112</v>
      </c>
      <c r="B24" s="69">
        <v>923647</v>
      </c>
      <c r="C24" s="69">
        <v>59384</v>
      </c>
      <c r="D24" s="69">
        <v>864263</v>
      </c>
      <c r="E24" s="70">
        <v>654</v>
      </c>
      <c r="F24" s="70">
        <v>922993</v>
      </c>
    </row>
    <row r="25" spans="1:6" ht="13.7" customHeight="1">
      <c r="A25" s="68" t="s">
        <v>46</v>
      </c>
      <c r="B25" s="69">
        <v>309986</v>
      </c>
      <c r="C25" s="69">
        <v>12367</v>
      </c>
      <c r="D25" s="69">
        <v>297619</v>
      </c>
      <c r="E25" s="70">
        <v>2556</v>
      </c>
      <c r="F25" s="70">
        <v>307430</v>
      </c>
    </row>
    <row r="26" spans="1:6" ht="13.7" customHeight="1">
      <c r="A26" s="68" t="s">
        <v>141</v>
      </c>
      <c r="B26" s="69">
        <v>103095</v>
      </c>
      <c r="C26" s="69">
        <v>7399</v>
      </c>
      <c r="D26" s="69">
        <v>95696</v>
      </c>
      <c r="E26" s="70">
        <v>0</v>
      </c>
      <c r="F26" s="70">
        <v>103095</v>
      </c>
    </row>
    <row r="27" spans="1:6" ht="13.7" customHeight="1">
      <c r="A27" s="68" t="s">
        <v>124</v>
      </c>
      <c r="B27" s="69">
        <v>11916</v>
      </c>
      <c r="C27" s="69">
        <v>367</v>
      </c>
      <c r="D27" s="69">
        <v>11549</v>
      </c>
      <c r="E27" s="70">
        <v>1699</v>
      </c>
      <c r="F27" s="70">
        <v>10217</v>
      </c>
    </row>
    <row r="28" spans="1:6" ht="13.7" customHeight="1">
      <c r="A28" s="68" t="s">
        <v>125</v>
      </c>
      <c r="B28" s="69">
        <v>48486</v>
      </c>
      <c r="C28" s="69">
        <v>2097</v>
      </c>
      <c r="D28" s="69">
        <v>46389</v>
      </c>
      <c r="E28" s="70">
        <v>3295</v>
      </c>
      <c r="F28" s="70">
        <v>45191</v>
      </c>
    </row>
    <row r="29" spans="1:6" ht="13.7" customHeight="1">
      <c r="A29" s="68" t="s">
        <v>113</v>
      </c>
      <c r="B29" s="69">
        <v>16848</v>
      </c>
      <c r="C29" s="69">
        <v>-91</v>
      </c>
      <c r="D29" s="69">
        <v>16939</v>
      </c>
      <c r="E29" s="70">
        <v>508</v>
      </c>
      <c r="F29" s="70">
        <v>16340</v>
      </c>
    </row>
    <row r="30" spans="1:6" ht="13.7" customHeight="1">
      <c r="A30" s="68" t="s">
        <v>99</v>
      </c>
      <c r="B30" s="69">
        <v>13047</v>
      </c>
      <c r="C30" s="69">
        <v>163</v>
      </c>
      <c r="D30" s="69">
        <v>12884</v>
      </c>
      <c r="E30" s="70">
        <v>984</v>
      </c>
      <c r="F30" s="70">
        <v>12063</v>
      </c>
    </row>
    <row r="31" spans="1:6" ht="13.7" customHeight="1">
      <c r="A31" s="68" t="s">
        <v>126</v>
      </c>
      <c r="B31" s="69">
        <v>16628</v>
      </c>
      <c r="C31" s="69">
        <v>765</v>
      </c>
      <c r="D31" s="69">
        <v>15863</v>
      </c>
      <c r="E31" s="70">
        <v>3175</v>
      </c>
      <c r="F31" s="70">
        <v>13453</v>
      </c>
    </row>
    <row r="32" spans="1:6" ht="13.7" customHeight="1">
      <c r="A32" s="68" t="s">
        <v>33</v>
      </c>
      <c r="B32" s="69">
        <v>14665</v>
      </c>
      <c r="C32" s="69">
        <v>-134</v>
      </c>
      <c r="D32" s="69">
        <v>14799</v>
      </c>
      <c r="E32" s="70">
        <v>2519</v>
      </c>
      <c r="F32" s="70">
        <v>12146</v>
      </c>
    </row>
    <row r="33" spans="1:6" ht="13.7" customHeight="1">
      <c r="A33" s="68" t="s">
        <v>100</v>
      </c>
      <c r="B33" s="69">
        <v>27637</v>
      </c>
      <c r="C33" s="69">
        <v>-94</v>
      </c>
      <c r="D33" s="69">
        <v>27731</v>
      </c>
      <c r="E33" s="70">
        <v>1831</v>
      </c>
      <c r="F33" s="70">
        <v>25806</v>
      </c>
    </row>
    <row r="34" spans="1:6" ht="13.7" customHeight="1">
      <c r="A34" s="68" t="s">
        <v>101</v>
      </c>
      <c r="B34" s="69">
        <v>38370</v>
      </c>
      <c r="C34" s="69">
        <v>-770</v>
      </c>
      <c r="D34" s="69">
        <v>39140</v>
      </c>
      <c r="E34" s="70">
        <v>0</v>
      </c>
      <c r="F34" s="70">
        <v>38370</v>
      </c>
    </row>
    <row r="35" spans="1:6" ht="13.7" customHeight="1">
      <c r="A35" s="68" t="s">
        <v>151</v>
      </c>
      <c r="B35" s="69">
        <v>179503</v>
      </c>
      <c r="C35" s="69">
        <v>6725</v>
      </c>
      <c r="D35" s="69">
        <v>172778</v>
      </c>
      <c r="E35" s="70">
        <v>445</v>
      </c>
      <c r="F35" s="70">
        <v>179058</v>
      </c>
    </row>
    <row r="36" spans="1:6" ht="13.7" customHeight="1">
      <c r="A36" s="68" t="s">
        <v>102</v>
      </c>
      <c r="B36" s="69">
        <v>101531</v>
      </c>
      <c r="C36" s="69">
        <v>2745</v>
      </c>
      <c r="D36" s="69">
        <v>98786</v>
      </c>
      <c r="E36" s="70">
        <v>54</v>
      </c>
      <c r="F36" s="70">
        <v>101477</v>
      </c>
    </row>
    <row r="37" spans="1:6" ht="13.7" customHeight="1">
      <c r="A37" s="68" t="s">
        <v>152</v>
      </c>
      <c r="B37" s="69">
        <v>1352797</v>
      </c>
      <c r="C37" s="69">
        <v>123571</v>
      </c>
      <c r="D37" s="69">
        <v>1229226</v>
      </c>
      <c r="E37" s="70">
        <v>836</v>
      </c>
      <c r="F37" s="70">
        <v>1351961</v>
      </c>
    </row>
    <row r="38" spans="1:6" ht="13.7" customHeight="1">
      <c r="A38" s="68" t="s">
        <v>127</v>
      </c>
      <c r="B38" s="69">
        <v>20003</v>
      </c>
      <c r="C38" s="69">
        <v>76</v>
      </c>
      <c r="D38" s="69">
        <v>19927</v>
      </c>
      <c r="E38" s="70">
        <v>1474</v>
      </c>
      <c r="F38" s="70">
        <v>18529</v>
      </c>
    </row>
    <row r="39" spans="1:6" ht="13.7" customHeight="1">
      <c r="A39" s="68" t="s">
        <v>63</v>
      </c>
      <c r="B39" s="69">
        <v>146410</v>
      </c>
      <c r="C39" s="69">
        <v>8382</v>
      </c>
      <c r="D39" s="69">
        <v>138028</v>
      </c>
      <c r="E39" s="70">
        <v>0</v>
      </c>
      <c r="F39" s="70">
        <v>146410</v>
      </c>
    </row>
    <row r="40" spans="1:6" ht="13.7" customHeight="1">
      <c r="A40" s="68" t="s">
        <v>128</v>
      </c>
      <c r="B40" s="69">
        <v>50345</v>
      </c>
      <c r="C40" s="69">
        <v>599</v>
      </c>
      <c r="D40" s="69">
        <v>49746</v>
      </c>
      <c r="E40" s="70">
        <v>7425</v>
      </c>
      <c r="F40" s="70">
        <v>42920</v>
      </c>
    </row>
    <row r="41" spans="1:6" ht="13.7" customHeight="1">
      <c r="A41" s="68" t="s">
        <v>129</v>
      </c>
      <c r="B41" s="69">
        <v>14498</v>
      </c>
      <c r="C41" s="69">
        <v>-263</v>
      </c>
      <c r="D41" s="69">
        <v>14761</v>
      </c>
      <c r="E41" s="70">
        <v>990</v>
      </c>
      <c r="F41" s="70">
        <v>13508</v>
      </c>
    </row>
    <row r="42" spans="1:6" ht="13.7" customHeight="1">
      <c r="A42" s="68" t="s">
        <v>114</v>
      </c>
      <c r="B42" s="69">
        <v>8621</v>
      </c>
      <c r="C42" s="69">
        <v>-249</v>
      </c>
      <c r="D42" s="69">
        <v>8870</v>
      </c>
      <c r="E42" s="70">
        <v>1621</v>
      </c>
      <c r="F42" s="70">
        <v>7000</v>
      </c>
    </row>
    <row r="43" spans="1:6" ht="13.7" customHeight="1">
      <c r="A43" s="83" t="s">
        <v>142</v>
      </c>
      <c r="B43" s="84">
        <v>323985</v>
      </c>
      <c r="C43" s="84">
        <v>26938</v>
      </c>
      <c r="D43" s="84">
        <v>297047</v>
      </c>
      <c r="E43" s="85">
        <v>775</v>
      </c>
      <c r="F43" s="85">
        <v>323210</v>
      </c>
    </row>
    <row r="44" spans="1:6" ht="13.7" customHeight="1">
      <c r="A44" s="68" t="s">
        <v>19</v>
      </c>
      <c r="B44" s="69">
        <v>680539</v>
      </c>
      <c r="C44" s="69">
        <v>61785</v>
      </c>
      <c r="D44" s="69">
        <v>618754</v>
      </c>
      <c r="E44" s="70">
        <v>284</v>
      </c>
      <c r="F44" s="70">
        <v>680255</v>
      </c>
    </row>
    <row r="45" spans="1:6" ht="13.7" customHeight="1">
      <c r="A45" s="68" t="s">
        <v>130</v>
      </c>
      <c r="B45" s="69">
        <v>287671</v>
      </c>
      <c r="C45" s="69">
        <v>12184</v>
      </c>
      <c r="D45" s="69">
        <v>275487</v>
      </c>
      <c r="E45" s="70">
        <v>1268</v>
      </c>
      <c r="F45" s="70">
        <v>286403</v>
      </c>
    </row>
    <row r="46" spans="1:6" ht="13.7" customHeight="1">
      <c r="A46" s="68" t="s">
        <v>115</v>
      </c>
      <c r="B46" s="69">
        <v>40553</v>
      </c>
      <c r="C46" s="69">
        <v>-248</v>
      </c>
      <c r="D46" s="69">
        <v>40801</v>
      </c>
      <c r="E46" s="70">
        <v>0</v>
      </c>
      <c r="F46" s="70">
        <v>40553</v>
      </c>
    </row>
    <row r="47" spans="1:6" ht="13.7" customHeight="1">
      <c r="A47" s="68" t="s">
        <v>131</v>
      </c>
      <c r="B47" s="69">
        <v>8736</v>
      </c>
      <c r="C47" s="69">
        <v>371</v>
      </c>
      <c r="D47" s="69">
        <v>8365</v>
      </c>
      <c r="E47" s="70">
        <v>1713</v>
      </c>
      <c r="F47" s="70">
        <v>7023</v>
      </c>
    </row>
    <row r="48" spans="1:6" ht="13.7" customHeight="1">
      <c r="A48" s="68" t="s">
        <v>116</v>
      </c>
      <c r="B48" s="69">
        <v>19238</v>
      </c>
      <c r="C48" s="69">
        <v>14</v>
      </c>
      <c r="D48" s="69">
        <v>19224</v>
      </c>
      <c r="E48" s="70">
        <v>1525</v>
      </c>
      <c r="F48" s="70">
        <v>17713</v>
      </c>
    </row>
    <row r="49" spans="1:6" ht="13.7" customHeight="1">
      <c r="A49" s="68" t="s">
        <v>103</v>
      </c>
      <c r="B49" s="69">
        <v>357591</v>
      </c>
      <c r="C49" s="69">
        <v>34758</v>
      </c>
      <c r="D49" s="69">
        <v>322833</v>
      </c>
      <c r="E49" s="70">
        <v>187</v>
      </c>
      <c r="F49" s="70">
        <v>357404</v>
      </c>
    </row>
    <row r="50" spans="1:6" ht="13.7" customHeight="1">
      <c r="A50" s="83" t="s">
        <v>143</v>
      </c>
      <c r="B50" s="84">
        <v>345749</v>
      </c>
      <c r="C50" s="84">
        <v>14446</v>
      </c>
      <c r="D50" s="84">
        <v>331303</v>
      </c>
      <c r="E50" s="85">
        <v>5395</v>
      </c>
      <c r="F50" s="85">
        <v>340354</v>
      </c>
    </row>
    <row r="51" spans="1:6" ht="13.7" customHeight="1">
      <c r="A51" s="68" t="s">
        <v>137</v>
      </c>
      <c r="B51" s="69">
        <v>150870</v>
      </c>
      <c r="C51" s="69">
        <v>4552</v>
      </c>
      <c r="D51" s="69">
        <v>146318</v>
      </c>
      <c r="E51" s="70">
        <v>2058</v>
      </c>
      <c r="F51" s="70">
        <v>148812</v>
      </c>
    </row>
    <row r="52" spans="1:6" ht="13.7" customHeight="1">
      <c r="A52" s="83" t="s">
        <v>149</v>
      </c>
      <c r="B52" s="84">
        <v>2700794</v>
      </c>
      <c r="C52" s="84">
        <v>204337</v>
      </c>
      <c r="D52" s="84">
        <v>2496457</v>
      </c>
      <c r="E52" s="85">
        <v>10017</v>
      </c>
      <c r="F52" s="85">
        <v>2690777</v>
      </c>
    </row>
    <row r="53" spans="1:6" ht="13.7" customHeight="1">
      <c r="A53" s="68" t="s">
        <v>79</v>
      </c>
      <c r="B53" s="69">
        <v>76047</v>
      </c>
      <c r="C53" s="69">
        <v>2957</v>
      </c>
      <c r="D53" s="69">
        <v>73090</v>
      </c>
      <c r="E53" s="70">
        <v>61</v>
      </c>
      <c r="F53" s="70">
        <v>75986</v>
      </c>
    </row>
    <row r="54" spans="1:6" ht="13.7" customHeight="1">
      <c r="A54" s="68" t="s">
        <v>117</v>
      </c>
      <c r="B54" s="69">
        <v>77841</v>
      </c>
      <c r="C54" s="69">
        <v>4527</v>
      </c>
      <c r="D54" s="69">
        <v>73314</v>
      </c>
      <c r="E54" s="70">
        <v>69</v>
      </c>
      <c r="F54" s="70">
        <v>77772</v>
      </c>
    </row>
    <row r="55" spans="1:6" ht="13.7" customHeight="1">
      <c r="A55" s="68" t="s">
        <v>132</v>
      </c>
      <c r="B55" s="69">
        <v>192925</v>
      </c>
      <c r="C55" s="69">
        <v>12103</v>
      </c>
      <c r="D55" s="69">
        <v>180822</v>
      </c>
      <c r="E55" s="70">
        <v>1343</v>
      </c>
      <c r="F55" s="70">
        <v>191582</v>
      </c>
    </row>
    <row r="56" spans="1:6" ht="13.7" customHeight="1">
      <c r="A56" s="68" t="s">
        <v>104</v>
      </c>
      <c r="B56" s="69">
        <v>40806</v>
      </c>
      <c r="C56" s="69">
        <v>810</v>
      </c>
      <c r="D56" s="69">
        <v>39996</v>
      </c>
      <c r="E56" s="70">
        <v>2323</v>
      </c>
      <c r="F56" s="70">
        <v>38483</v>
      </c>
    </row>
    <row r="57" spans="1:6" ht="13.7" customHeight="1">
      <c r="A57" s="68" t="s">
        <v>144</v>
      </c>
      <c r="B57" s="69">
        <v>1280387</v>
      </c>
      <c r="C57" s="69">
        <v>134431</v>
      </c>
      <c r="D57" s="69">
        <v>1145956</v>
      </c>
      <c r="E57" s="70">
        <v>2969</v>
      </c>
      <c r="F57" s="70">
        <v>1277418</v>
      </c>
    </row>
    <row r="58" spans="1:6" ht="13.7" customHeight="1">
      <c r="A58" s="75" t="s">
        <v>145</v>
      </c>
      <c r="B58" s="69">
        <v>322862</v>
      </c>
      <c r="C58" s="69">
        <v>54177</v>
      </c>
      <c r="D58" s="69">
        <v>268685</v>
      </c>
      <c r="E58" s="70">
        <v>327</v>
      </c>
      <c r="F58" s="70">
        <v>322535</v>
      </c>
    </row>
    <row r="59" spans="1:6" ht="13.7" customHeight="1">
      <c r="A59" s="68" t="s">
        <v>138</v>
      </c>
      <c r="B59" s="69">
        <v>1391741</v>
      </c>
      <c r="C59" s="69">
        <v>71607</v>
      </c>
      <c r="D59" s="69">
        <v>1320134</v>
      </c>
      <c r="E59" s="70">
        <v>2904</v>
      </c>
      <c r="F59" s="70">
        <v>1388837</v>
      </c>
    </row>
    <row r="60" spans="1:6" ht="13.7" customHeight="1">
      <c r="A60" s="68" t="s">
        <v>153</v>
      </c>
      <c r="B60" s="69">
        <v>495868</v>
      </c>
      <c r="C60" s="69">
        <v>31171</v>
      </c>
      <c r="D60" s="69">
        <v>464697</v>
      </c>
      <c r="E60" s="70">
        <v>756</v>
      </c>
      <c r="F60" s="70">
        <v>495112</v>
      </c>
    </row>
    <row r="61" spans="1:6" ht="13.7" customHeight="1">
      <c r="A61" s="68" t="s">
        <v>154</v>
      </c>
      <c r="B61" s="69">
        <v>954569</v>
      </c>
      <c r="C61" s="69">
        <v>38027</v>
      </c>
      <c r="D61" s="69">
        <v>916542</v>
      </c>
      <c r="E61" s="70">
        <v>1084</v>
      </c>
      <c r="F61" s="70">
        <v>953485</v>
      </c>
    </row>
    <row r="62" spans="1:6" ht="13.7" customHeight="1">
      <c r="A62" s="68" t="s">
        <v>105</v>
      </c>
      <c r="B62" s="69">
        <v>646989</v>
      </c>
      <c r="C62" s="69">
        <v>44894</v>
      </c>
      <c r="D62" s="69">
        <v>602095</v>
      </c>
      <c r="E62" s="70">
        <v>3023</v>
      </c>
      <c r="F62" s="70">
        <v>643966</v>
      </c>
    </row>
    <row r="63" spans="1:6" ht="13.7" customHeight="1">
      <c r="A63" s="68" t="s">
        <v>38</v>
      </c>
      <c r="B63" s="69">
        <v>72972</v>
      </c>
      <c r="C63" s="69">
        <v>-1392</v>
      </c>
      <c r="D63" s="69">
        <v>74364</v>
      </c>
      <c r="E63" s="70">
        <v>432</v>
      </c>
      <c r="F63" s="70">
        <v>72540</v>
      </c>
    </row>
    <row r="64" spans="1:6" ht="13.7" customHeight="1">
      <c r="A64" s="68" t="s">
        <v>118</v>
      </c>
      <c r="B64" s="69">
        <v>220257</v>
      </c>
      <c r="C64" s="69">
        <v>30218</v>
      </c>
      <c r="D64" s="69">
        <v>190039</v>
      </c>
      <c r="E64" s="70">
        <v>169</v>
      </c>
      <c r="F64" s="70">
        <v>220088</v>
      </c>
    </row>
    <row r="65" spans="1:6" ht="13.7" customHeight="1">
      <c r="A65" s="75" t="s">
        <v>139</v>
      </c>
      <c r="B65" s="69">
        <v>292826</v>
      </c>
      <c r="C65" s="69">
        <v>15037</v>
      </c>
      <c r="D65" s="69">
        <v>277789</v>
      </c>
      <c r="E65" s="70">
        <v>127</v>
      </c>
      <c r="F65" s="70">
        <v>292699</v>
      </c>
    </row>
    <row r="66" spans="1:6" ht="13.7" customHeight="1">
      <c r="A66" s="68" t="s">
        <v>57</v>
      </c>
      <c r="B66" s="69">
        <v>167009</v>
      </c>
      <c r="C66" s="69">
        <v>15637</v>
      </c>
      <c r="D66" s="69">
        <v>151372</v>
      </c>
      <c r="E66" s="70">
        <v>5343</v>
      </c>
      <c r="F66" s="70">
        <v>161666</v>
      </c>
    </row>
    <row r="67" spans="1:6" ht="13.7" customHeight="1">
      <c r="A67" s="68" t="s">
        <v>23</v>
      </c>
      <c r="B67" s="69">
        <v>399538</v>
      </c>
      <c r="C67" s="69">
        <v>20090</v>
      </c>
      <c r="D67" s="69">
        <v>379448</v>
      </c>
      <c r="E67" s="70">
        <v>6</v>
      </c>
      <c r="F67" s="70">
        <v>399532</v>
      </c>
    </row>
    <row r="68" spans="1:6" ht="13.7" customHeight="1">
      <c r="A68" s="68" t="s">
        <v>146</v>
      </c>
      <c r="B68" s="69">
        <v>449124</v>
      </c>
      <c r="C68" s="69">
        <v>26406</v>
      </c>
      <c r="D68" s="69">
        <v>422718</v>
      </c>
      <c r="E68" s="70">
        <v>112</v>
      </c>
      <c r="F68" s="70">
        <v>449012</v>
      </c>
    </row>
    <row r="69" spans="1:6" ht="13.7" customHeight="1">
      <c r="A69" s="68" t="s">
        <v>147</v>
      </c>
      <c r="B69" s="69">
        <v>118577</v>
      </c>
      <c r="C69" s="69">
        <v>25157</v>
      </c>
      <c r="D69" s="69">
        <v>93420</v>
      </c>
      <c r="E69" s="70">
        <v>8294</v>
      </c>
      <c r="F69" s="70">
        <v>110283</v>
      </c>
    </row>
    <row r="70" spans="1:6" ht="13.7" customHeight="1">
      <c r="A70" s="68" t="s">
        <v>119</v>
      </c>
      <c r="B70" s="69">
        <v>44349</v>
      </c>
      <c r="C70" s="69">
        <v>2798</v>
      </c>
      <c r="D70" s="69">
        <v>41551</v>
      </c>
      <c r="E70" s="70">
        <v>2705</v>
      </c>
      <c r="F70" s="70">
        <v>41644</v>
      </c>
    </row>
    <row r="71" spans="1:6" ht="13.7" customHeight="1">
      <c r="A71" s="86" t="s">
        <v>120</v>
      </c>
      <c r="B71" s="87">
        <v>22478</v>
      </c>
      <c r="C71" s="87">
        <v>-92</v>
      </c>
      <c r="D71" s="87">
        <v>22570</v>
      </c>
      <c r="E71" s="87">
        <v>2780</v>
      </c>
      <c r="F71" s="87">
        <v>19698</v>
      </c>
    </row>
    <row r="72" spans="1:6" ht="13.7" customHeight="1">
      <c r="A72" s="68" t="s">
        <v>121</v>
      </c>
      <c r="B72" s="69">
        <v>15887</v>
      </c>
      <c r="C72" s="69">
        <v>352</v>
      </c>
      <c r="D72" s="69">
        <v>15535</v>
      </c>
      <c r="E72" s="70">
        <v>4989</v>
      </c>
      <c r="F72" s="70">
        <v>10898</v>
      </c>
    </row>
    <row r="73" spans="1:6" ht="13.7" customHeight="1">
      <c r="A73" s="68" t="s">
        <v>148</v>
      </c>
      <c r="B73" s="69">
        <v>517411</v>
      </c>
      <c r="C73" s="69">
        <v>22818</v>
      </c>
      <c r="D73" s="69">
        <v>494593</v>
      </c>
      <c r="E73" s="70">
        <v>1896</v>
      </c>
      <c r="F73" s="70">
        <v>515515</v>
      </c>
    </row>
    <row r="74" spans="1:6" ht="13.7" customHeight="1">
      <c r="A74" s="68" t="s">
        <v>133</v>
      </c>
      <c r="B74" s="69">
        <v>31599</v>
      </c>
      <c r="C74" s="69">
        <v>823</v>
      </c>
      <c r="D74" s="69">
        <v>30776</v>
      </c>
      <c r="E74" s="70">
        <v>3151</v>
      </c>
      <c r="F74" s="70">
        <v>28448</v>
      </c>
    </row>
    <row r="75" spans="1:6" ht="13.7" customHeight="1">
      <c r="A75" s="68" t="s">
        <v>134</v>
      </c>
      <c r="B75" s="69">
        <v>62943</v>
      </c>
      <c r="C75" s="69">
        <v>7900</v>
      </c>
      <c r="D75" s="69">
        <v>55043</v>
      </c>
      <c r="E75" s="70">
        <v>1485</v>
      </c>
      <c r="F75" s="70">
        <v>61458</v>
      </c>
    </row>
    <row r="76" spans="1:6" ht="13.7" customHeight="1">
      <c r="A76" s="68" t="s">
        <v>135</v>
      </c>
      <c r="B76" s="69">
        <v>24888</v>
      </c>
      <c r="C76" s="69">
        <v>-8</v>
      </c>
      <c r="D76" s="69">
        <v>24896</v>
      </c>
      <c r="E76" s="70">
        <v>2319</v>
      </c>
      <c r="F76" s="70">
        <v>22569</v>
      </c>
    </row>
    <row r="77" spans="1:6" ht="13.7" customHeight="1">
      <c r="A77" s="77" t="s">
        <v>186</v>
      </c>
      <c r="B77" s="78">
        <v>20148654</v>
      </c>
      <c r="C77" s="78">
        <v>1347322</v>
      </c>
      <c r="D77" s="78">
        <v>18801332</v>
      </c>
      <c r="E77" s="78">
        <v>122090</v>
      </c>
      <c r="F77" s="78">
        <v>20026564</v>
      </c>
    </row>
    <row r="78" spans="1:6" ht="13.7" customHeight="1">
      <c r="A78" s="76" t="s">
        <v>209</v>
      </c>
      <c r="B78" s="69">
        <v>10203629</v>
      </c>
      <c r="C78" s="69">
        <v>750448</v>
      </c>
      <c r="D78" s="69">
        <v>9453181</v>
      </c>
      <c r="E78" s="69">
        <v>20200</v>
      </c>
      <c r="F78" s="69">
        <v>10183429</v>
      </c>
    </row>
    <row r="79" spans="1:6" ht="13.7" customHeight="1">
      <c r="A79" s="76" t="s">
        <v>210</v>
      </c>
      <c r="B79" s="69">
        <v>9945025</v>
      </c>
      <c r="C79" s="69">
        <v>596874</v>
      </c>
      <c r="D79" s="69">
        <v>9348151</v>
      </c>
      <c r="E79" s="69">
        <v>101890</v>
      </c>
      <c r="F79" s="69">
        <v>9843135</v>
      </c>
    </row>
    <row r="80" spans="1:6" ht="13.7" customHeight="1">
      <c r="A80" s="60"/>
    </row>
    <row r="81" spans="1:6" s="79" customFormat="1" ht="13.7" customHeight="1">
      <c r="A81" s="330" t="s">
        <v>193</v>
      </c>
      <c r="B81" s="330"/>
      <c r="C81" s="330"/>
      <c r="D81" s="330"/>
      <c r="E81" s="330"/>
      <c r="F81" s="330"/>
    </row>
    <row r="82" spans="1:6" s="79" customFormat="1" ht="13.7" customHeight="1">
      <c r="A82" s="330" t="s">
        <v>194</v>
      </c>
      <c r="B82" s="330"/>
      <c r="C82" s="330"/>
      <c r="D82" s="330"/>
      <c r="E82" s="330"/>
      <c r="F82" s="330"/>
    </row>
    <row r="83" spans="1:6" s="79" customFormat="1" ht="13.7" customHeight="1">
      <c r="A83" s="330" t="s">
        <v>292</v>
      </c>
      <c r="B83" s="330"/>
      <c r="C83" s="330"/>
      <c r="D83" s="330"/>
      <c r="E83" s="330"/>
      <c r="F83" s="330"/>
    </row>
    <row r="84" spans="1:6" ht="13.7" customHeight="1">
      <c r="B84" s="61"/>
      <c r="C84" s="61"/>
      <c r="D84" s="61"/>
      <c r="E84" s="61"/>
      <c r="F84" s="61"/>
    </row>
    <row r="85" spans="1:6" ht="13.7" customHeight="1">
      <c r="A85" s="80" t="s">
        <v>298</v>
      </c>
    </row>
  </sheetData>
  <mergeCells count="4">
    <mergeCell ref="E3:F3"/>
    <mergeCell ref="A81:F81"/>
    <mergeCell ref="A82:F82"/>
    <mergeCell ref="A83:F83"/>
  </mergeCells>
  <conditionalFormatting sqref="A85">
    <cfRule type="expression" dxfId="2" priority="1" stopIfTrue="1">
      <formula>NOT(ISERROR(SEARCH("County",A85)))</formula>
    </cfRule>
  </conditionalFormatting>
  <pageMargins left="0.65" right="0.65" top="0.8" bottom="0.8" header="0.4" footer="0.3"/>
  <pageSetup scale="53" orientation="portrait" r:id="rId1"/>
  <headerFooter>
    <oddHeader>&amp;C&amp;"-,Bold"&amp;14Estimates of Population by County and City in Florida: April 1, 2016</oddHeader>
    <oddFooter>&amp;LBureau of Economic and Business Research, University of Florida&amp;RFlorida Estimates of Population 2016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86"/>
  <sheetViews>
    <sheetView workbookViewId="0">
      <pane ySplit="6" topLeftCell="A7" activePane="bottomLeft" state="frozen"/>
      <selection pane="bottomLeft" activeCell="P22" sqref="P22"/>
      <selection activeCell="P22" sqref="P22"/>
    </sheetView>
  </sheetViews>
  <sheetFormatPr defaultColWidth="9.125" defaultRowHeight="14.1"/>
  <cols>
    <col min="1" max="1" width="30" style="46" customWidth="1"/>
    <col min="2" max="5" width="14.5" style="46" customWidth="1"/>
    <col min="6" max="6" width="19.625" style="46" customWidth="1"/>
    <col min="7" max="16384" width="9.125" style="46"/>
  </cols>
  <sheetData>
    <row r="1" spans="1:8">
      <c r="A1" s="51" t="s">
        <v>299</v>
      </c>
    </row>
    <row r="3" spans="1:8">
      <c r="A3" s="1"/>
      <c r="E3" s="47"/>
      <c r="F3" s="53" t="s">
        <v>206</v>
      </c>
    </row>
    <row r="4" spans="1:8">
      <c r="A4" s="45"/>
      <c r="B4" s="54" t="s">
        <v>176</v>
      </c>
      <c r="C4" s="54"/>
      <c r="D4" s="54" t="s">
        <v>176</v>
      </c>
      <c r="E4" s="54"/>
      <c r="F4" s="54" t="s">
        <v>177</v>
      </c>
    </row>
    <row r="5" spans="1:8">
      <c r="A5" s="45" t="s">
        <v>178</v>
      </c>
      <c r="B5" s="54" t="s">
        <v>300</v>
      </c>
      <c r="C5" s="54" t="s">
        <v>179</v>
      </c>
      <c r="D5" s="54" t="s">
        <v>207</v>
      </c>
      <c r="E5" s="54"/>
      <c r="F5" s="54" t="s">
        <v>180</v>
      </c>
    </row>
    <row r="6" spans="1:8">
      <c r="A6" s="81" t="s">
        <v>181</v>
      </c>
      <c r="B6" s="82" t="s">
        <v>182</v>
      </c>
      <c r="C6" s="82" t="s">
        <v>183</v>
      </c>
      <c r="D6" s="82" t="s">
        <v>184</v>
      </c>
      <c r="E6" s="82" t="s">
        <v>185</v>
      </c>
      <c r="F6" s="82" t="s">
        <v>301</v>
      </c>
      <c r="G6" s="55"/>
    </row>
    <row r="7" spans="1:8">
      <c r="A7" s="1"/>
      <c r="B7" s="54"/>
      <c r="C7" s="54"/>
      <c r="D7" s="54"/>
      <c r="E7" s="54"/>
      <c r="F7" s="54"/>
      <c r="G7" s="55"/>
    </row>
    <row r="8" spans="1:8">
      <c r="A8" s="298" t="s">
        <v>186</v>
      </c>
      <c r="B8" s="56">
        <v>19815183</v>
      </c>
      <c r="C8" s="56">
        <v>1013851</v>
      </c>
      <c r="D8" s="56">
        <v>18801332</v>
      </c>
      <c r="E8" s="56">
        <v>123645</v>
      </c>
      <c r="F8" s="56">
        <v>19691538</v>
      </c>
    </row>
    <row r="9" spans="1:8">
      <c r="A9" s="298"/>
      <c r="B9" s="56"/>
      <c r="C9" s="56"/>
      <c r="D9" s="56"/>
      <c r="E9" s="56"/>
      <c r="F9" s="56"/>
    </row>
    <row r="10" spans="1:8">
      <c r="A10" s="51" t="s">
        <v>106</v>
      </c>
      <c r="B10" s="48">
        <v>254893</v>
      </c>
      <c r="C10" s="48">
        <v>7557</v>
      </c>
      <c r="D10" s="48">
        <v>247336</v>
      </c>
      <c r="E10" s="49">
        <v>1290</v>
      </c>
      <c r="F10" s="49">
        <v>253603</v>
      </c>
    </row>
    <row r="11" spans="1:8">
      <c r="A11" s="51" t="s">
        <v>107</v>
      </c>
      <c r="B11" s="48">
        <v>27017</v>
      </c>
      <c r="C11" s="48">
        <v>-98</v>
      </c>
      <c r="D11" s="48">
        <v>27115</v>
      </c>
      <c r="E11" s="49">
        <v>2098</v>
      </c>
      <c r="F11" s="49">
        <v>24919</v>
      </c>
      <c r="G11" s="1"/>
      <c r="H11" s="1"/>
    </row>
    <row r="12" spans="1:8">
      <c r="A12" s="51" t="s">
        <v>122</v>
      </c>
      <c r="B12" s="48">
        <v>173310</v>
      </c>
      <c r="C12" s="48">
        <v>4458</v>
      </c>
      <c r="D12" s="48">
        <v>168852</v>
      </c>
      <c r="E12" s="49">
        <v>1176</v>
      </c>
      <c r="F12" s="49">
        <v>172134</v>
      </c>
      <c r="G12" s="1"/>
      <c r="H12" s="1"/>
    </row>
    <row r="13" spans="1:8">
      <c r="A13" s="51" t="s">
        <v>108</v>
      </c>
      <c r="B13" s="48">
        <v>27310</v>
      </c>
      <c r="C13" s="48">
        <v>-1210</v>
      </c>
      <c r="D13" s="48">
        <v>28520</v>
      </c>
      <c r="E13" s="49">
        <v>2926</v>
      </c>
      <c r="F13" s="49">
        <v>24384</v>
      </c>
      <c r="G13" s="1"/>
    </row>
    <row r="14" spans="1:8">
      <c r="A14" s="51" t="s">
        <v>140</v>
      </c>
      <c r="B14" s="48">
        <v>561714</v>
      </c>
      <c r="C14" s="48">
        <v>18338</v>
      </c>
      <c r="D14" s="48">
        <v>543376</v>
      </c>
      <c r="E14" s="49">
        <v>211</v>
      </c>
      <c r="F14" s="49">
        <v>561503</v>
      </c>
      <c r="G14" s="1"/>
    </row>
    <row r="15" spans="1:8">
      <c r="A15" s="51" t="s">
        <v>136</v>
      </c>
      <c r="B15" s="48">
        <v>1827367</v>
      </c>
      <c r="C15" s="48">
        <v>79301</v>
      </c>
      <c r="D15" s="48">
        <v>1748066</v>
      </c>
      <c r="E15" s="49">
        <v>1046</v>
      </c>
      <c r="F15" s="49">
        <v>1826321</v>
      </c>
      <c r="G15" s="1"/>
    </row>
    <row r="16" spans="1:8">
      <c r="A16" s="51" t="s">
        <v>123</v>
      </c>
      <c r="B16" s="48">
        <v>14549</v>
      </c>
      <c r="C16" s="48">
        <v>-76</v>
      </c>
      <c r="D16" s="48">
        <v>14625</v>
      </c>
      <c r="E16" s="49">
        <v>1617</v>
      </c>
      <c r="F16" s="49">
        <v>12932</v>
      </c>
      <c r="G16" s="1"/>
    </row>
    <row r="17" spans="1:7">
      <c r="A17" s="51" t="s">
        <v>12</v>
      </c>
      <c r="B17" s="48">
        <v>167141</v>
      </c>
      <c r="C17" s="48">
        <v>7163</v>
      </c>
      <c r="D17" s="48">
        <v>159978</v>
      </c>
      <c r="E17" s="49">
        <v>1261</v>
      </c>
      <c r="F17" s="49">
        <v>165880</v>
      </c>
      <c r="G17" s="1"/>
    </row>
    <row r="18" spans="1:7">
      <c r="A18" s="51" t="s">
        <v>150</v>
      </c>
      <c r="B18" s="48">
        <v>141501</v>
      </c>
      <c r="C18" s="48">
        <v>265</v>
      </c>
      <c r="D18" s="48">
        <v>141236</v>
      </c>
      <c r="E18" s="49">
        <v>137</v>
      </c>
      <c r="F18" s="49">
        <v>141364</v>
      </c>
      <c r="G18" s="1"/>
    </row>
    <row r="19" spans="1:7">
      <c r="A19" s="57" t="s">
        <v>109</v>
      </c>
      <c r="B19" s="48">
        <v>201277</v>
      </c>
      <c r="C19" s="48">
        <v>10412</v>
      </c>
      <c r="D19" s="48">
        <v>190865</v>
      </c>
      <c r="E19" s="49">
        <v>0</v>
      </c>
      <c r="F19" s="49">
        <v>201277</v>
      </c>
      <c r="G19" s="1"/>
    </row>
    <row r="20" spans="1:7">
      <c r="A20" s="51" t="s">
        <v>97</v>
      </c>
      <c r="B20" s="48">
        <v>343802</v>
      </c>
      <c r="C20" s="48">
        <v>22282</v>
      </c>
      <c r="D20" s="48">
        <v>321520</v>
      </c>
      <c r="E20" s="49">
        <v>42</v>
      </c>
      <c r="F20" s="49">
        <v>343760</v>
      </c>
      <c r="G20" s="1"/>
    </row>
    <row r="21" spans="1:7">
      <c r="A21" s="51" t="s">
        <v>110</v>
      </c>
      <c r="B21" s="48">
        <v>68163</v>
      </c>
      <c r="C21" s="48">
        <v>632</v>
      </c>
      <c r="D21" s="48">
        <v>67531</v>
      </c>
      <c r="E21" s="49">
        <v>4126</v>
      </c>
      <c r="F21" s="49">
        <v>64037</v>
      </c>
      <c r="G21" s="1"/>
    </row>
    <row r="22" spans="1:7">
      <c r="A22" s="51" t="s">
        <v>98</v>
      </c>
      <c r="B22" s="48">
        <v>34777</v>
      </c>
      <c r="C22" s="48">
        <v>-85</v>
      </c>
      <c r="D22" s="48">
        <v>34862</v>
      </c>
      <c r="E22" s="49">
        <v>2491</v>
      </c>
      <c r="F22" s="49">
        <v>32286</v>
      </c>
      <c r="G22" s="1"/>
    </row>
    <row r="23" spans="1:7">
      <c r="A23" s="51" t="s">
        <v>111</v>
      </c>
      <c r="B23" s="48">
        <v>16468</v>
      </c>
      <c r="C23" s="48">
        <v>46</v>
      </c>
      <c r="D23" s="48">
        <v>16422</v>
      </c>
      <c r="E23" s="49">
        <v>1536</v>
      </c>
      <c r="F23" s="49">
        <v>14932</v>
      </c>
      <c r="G23" s="1"/>
    </row>
    <row r="24" spans="1:7">
      <c r="A24" s="51" t="s">
        <v>112</v>
      </c>
      <c r="B24" s="48">
        <v>905574</v>
      </c>
      <c r="C24" s="48">
        <v>41311</v>
      </c>
      <c r="D24" s="48">
        <v>864263</v>
      </c>
      <c r="E24" s="49">
        <v>644</v>
      </c>
      <c r="F24" s="49">
        <v>904930</v>
      </c>
      <c r="G24" s="1"/>
    </row>
    <row r="25" spans="1:7">
      <c r="A25" s="51" t="s">
        <v>46</v>
      </c>
      <c r="B25" s="48">
        <v>306944</v>
      </c>
      <c r="C25" s="48">
        <v>9325</v>
      </c>
      <c r="D25" s="48">
        <v>297619</v>
      </c>
      <c r="E25" s="49">
        <v>2598</v>
      </c>
      <c r="F25" s="49">
        <v>304346</v>
      </c>
      <c r="G25" s="1"/>
    </row>
    <row r="26" spans="1:7">
      <c r="A26" s="51" t="s">
        <v>141</v>
      </c>
      <c r="B26" s="48">
        <v>101353</v>
      </c>
      <c r="C26" s="48">
        <v>5657</v>
      </c>
      <c r="D26" s="48">
        <v>95696</v>
      </c>
      <c r="E26" s="49">
        <v>0</v>
      </c>
      <c r="F26" s="49">
        <v>101353</v>
      </c>
      <c r="G26" s="1"/>
    </row>
    <row r="27" spans="1:7">
      <c r="A27" s="51" t="s">
        <v>124</v>
      </c>
      <c r="B27" s="48">
        <v>11840</v>
      </c>
      <c r="C27" s="48">
        <v>291</v>
      </c>
      <c r="D27" s="48">
        <v>11549</v>
      </c>
      <c r="E27" s="49">
        <v>1774</v>
      </c>
      <c r="F27" s="49">
        <v>10066</v>
      </c>
      <c r="G27" s="1"/>
    </row>
    <row r="28" spans="1:7">
      <c r="A28" s="51" t="s">
        <v>125</v>
      </c>
      <c r="B28" s="48">
        <v>48315</v>
      </c>
      <c r="C28" s="48">
        <v>1926</v>
      </c>
      <c r="D28" s="48">
        <v>46389</v>
      </c>
      <c r="E28" s="49">
        <v>3285</v>
      </c>
      <c r="F28" s="49">
        <v>45030</v>
      </c>
      <c r="G28" s="1"/>
    </row>
    <row r="29" spans="1:7">
      <c r="A29" s="57" t="s">
        <v>113</v>
      </c>
      <c r="B29" s="48">
        <v>16839</v>
      </c>
      <c r="C29" s="48">
        <v>-100</v>
      </c>
      <c r="D29" s="48">
        <v>16939</v>
      </c>
      <c r="E29" s="49">
        <v>681</v>
      </c>
      <c r="F29" s="49">
        <v>16158</v>
      </c>
      <c r="G29" s="1"/>
    </row>
    <row r="30" spans="1:7">
      <c r="A30" s="51" t="s">
        <v>99</v>
      </c>
      <c r="B30" s="48">
        <v>12853</v>
      </c>
      <c r="C30" s="48">
        <v>-31</v>
      </c>
      <c r="D30" s="48">
        <v>12884</v>
      </c>
      <c r="E30" s="49">
        <v>981</v>
      </c>
      <c r="F30" s="49">
        <v>11872</v>
      </c>
      <c r="G30" s="1"/>
    </row>
    <row r="31" spans="1:7">
      <c r="A31" s="51" t="s">
        <v>126</v>
      </c>
      <c r="B31" s="48">
        <v>16346</v>
      </c>
      <c r="C31" s="48">
        <v>483</v>
      </c>
      <c r="D31" s="48">
        <v>15863</v>
      </c>
      <c r="E31" s="49">
        <v>3221</v>
      </c>
      <c r="F31" s="49">
        <v>13125</v>
      </c>
      <c r="G31" s="1"/>
    </row>
    <row r="32" spans="1:7">
      <c r="A32" s="51" t="s">
        <v>33</v>
      </c>
      <c r="B32" s="48">
        <v>14630</v>
      </c>
      <c r="C32" s="48">
        <v>-169</v>
      </c>
      <c r="D32" s="48">
        <v>14799</v>
      </c>
      <c r="E32" s="49">
        <v>2489</v>
      </c>
      <c r="F32" s="49">
        <v>12141</v>
      </c>
      <c r="G32" s="1"/>
    </row>
    <row r="33" spans="1:7">
      <c r="A33" s="51" t="s">
        <v>100</v>
      </c>
      <c r="B33" s="48">
        <v>27645</v>
      </c>
      <c r="C33" s="48">
        <v>-86</v>
      </c>
      <c r="D33" s="48">
        <v>27731</v>
      </c>
      <c r="E33" s="49">
        <v>1867</v>
      </c>
      <c r="F33" s="49">
        <v>25778</v>
      </c>
      <c r="G33" s="1"/>
    </row>
    <row r="34" spans="1:7">
      <c r="A34" s="51" t="s">
        <v>101</v>
      </c>
      <c r="B34" s="48">
        <v>38096</v>
      </c>
      <c r="C34" s="48">
        <v>-1044</v>
      </c>
      <c r="D34" s="48">
        <v>39140</v>
      </c>
      <c r="E34" s="49">
        <v>0</v>
      </c>
      <c r="F34" s="49">
        <v>38096</v>
      </c>
      <c r="G34" s="1"/>
    </row>
    <row r="35" spans="1:7">
      <c r="A35" s="51" t="s">
        <v>151</v>
      </c>
      <c r="B35" s="48">
        <v>176819</v>
      </c>
      <c r="C35" s="48">
        <v>4041</v>
      </c>
      <c r="D35" s="48">
        <v>172778</v>
      </c>
      <c r="E35" s="49">
        <v>483</v>
      </c>
      <c r="F35" s="49">
        <v>176336</v>
      </c>
      <c r="G35" s="1"/>
    </row>
    <row r="36" spans="1:7">
      <c r="A36" s="51" t="s">
        <v>102</v>
      </c>
      <c r="B36" s="48">
        <v>100748</v>
      </c>
      <c r="C36" s="48">
        <v>1962</v>
      </c>
      <c r="D36" s="48">
        <v>98786</v>
      </c>
      <c r="E36" s="49">
        <v>67</v>
      </c>
      <c r="F36" s="49">
        <v>100681</v>
      </c>
      <c r="G36" s="1"/>
    </row>
    <row r="37" spans="1:7">
      <c r="A37" s="51" t="s">
        <v>152</v>
      </c>
      <c r="B37" s="48">
        <v>1325563</v>
      </c>
      <c r="C37" s="48">
        <v>96337</v>
      </c>
      <c r="D37" s="48">
        <v>1229226</v>
      </c>
      <c r="E37" s="49">
        <v>791</v>
      </c>
      <c r="F37" s="49">
        <v>1324772</v>
      </c>
      <c r="G37" s="1"/>
    </row>
    <row r="38" spans="1:7">
      <c r="A38" s="51" t="s">
        <v>127</v>
      </c>
      <c r="B38" s="48">
        <v>19902</v>
      </c>
      <c r="C38" s="48">
        <v>-25</v>
      </c>
      <c r="D38" s="48">
        <v>19927</v>
      </c>
      <c r="E38" s="49">
        <v>1457</v>
      </c>
      <c r="F38" s="49">
        <v>18445</v>
      </c>
      <c r="G38" s="1"/>
    </row>
    <row r="39" spans="1:7">
      <c r="A39" s="57" t="s">
        <v>63</v>
      </c>
      <c r="B39" s="48">
        <v>143326</v>
      </c>
      <c r="C39" s="48">
        <v>5298</v>
      </c>
      <c r="D39" s="48">
        <v>138028</v>
      </c>
      <c r="E39" s="49">
        <v>0</v>
      </c>
      <c r="F39" s="49">
        <v>143326</v>
      </c>
      <c r="G39" s="1"/>
    </row>
    <row r="40" spans="1:7">
      <c r="A40" s="51" t="s">
        <v>128</v>
      </c>
      <c r="B40" s="48">
        <v>50458</v>
      </c>
      <c r="C40" s="48">
        <v>712</v>
      </c>
      <c r="D40" s="48">
        <v>49746</v>
      </c>
      <c r="E40" s="49">
        <v>7650</v>
      </c>
      <c r="F40" s="49">
        <v>42808</v>
      </c>
      <c r="G40" s="1"/>
    </row>
    <row r="41" spans="1:7">
      <c r="A41" s="51" t="s">
        <v>129</v>
      </c>
      <c r="B41" s="48">
        <v>14519</v>
      </c>
      <c r="C41" s="48">
        <v>-242</v>
      </c>
      <c r="D41" s="48">
        <v>14761</v>
      </c>
      <c r="E41" s="49">
        <v>1119</v>
      </c>
      <c r="F41" s="49">
        <v>13400</v>
      </c>
      <c r="G41" s="1"/>
    </row>
    <row r="42" spans="1:7">
      <c r="A42" s="51" t="s">
        <v>114</v>
      </c>
      <c r="B42" s="48">
        <v>8664</v>
      </c>
      <c r="C42" s="48">
        <v>-206</v>
      </c>
      <c r="D42" s="48">
        <v>8870</v>
      </c>
      <c r="E42" s="49">
        <v>1647</v>
      </c>
      <c r="F42" s="49">
        <v>7017</v>
      </c>
      <c r="G42" s="1"/>
    </row>
    <row r="43" spans="1:7">
      <c r="A43" s="51" t="s">
        <v>142</v>
      </c>
      <c r="B43" s="48">
        <v>316569</v>
      </c>
      <c r="C43" s="48">
        <v>19522</v>
      </c>
      <c r="D43" s="48">
        <v>297047</v>
      </c>
      <c r="E43" s="49">
        <v>1105</v>
      </c>
      <c r="F43" s="49">
        <v>315464</v>
      </c>
      <c r="G43" s="1"/>
    </row>
    <row r="44" spans="1:7">
      <c r="A44" s="51" t="s">
        <v>19</v>
      </c>
      <c r="B44" s="48">
        <v>665845</v>
      </c>
      <c r="C44" s="48">
        <v>47091</v>
      </c>
      <c r="D44" s="48">
        <v>618754</v>
      </c>
      <c r="E44" s="49">
        <v>283</v>
      </c>
      <c r="F44" s="49">
        <v>665562</v>
      </c>
      <c r="G44" s="1"/>
    </row>
    <row r="45" spans="1:7">
      <c r="A45" s="51" t="s">
        <v>130</v>
      </c>
      <c r="B45" s="48">
        <v>284443</v>
      </c>
      <c r="C45" s="48">
        <v>8956</v>
      </c>
      <c r="D45" s="48">
        <v>275487</v>
      </c>
      <c r="E45" s="49">
        <v>1258</v>
      </c>
      <c r="F45" s="49">
        <v>283185</v>
      </c>
      <c r="G45" s="1"/>
    </row>
    <row r="46" spans="1:7">
      <c r="A46" s="51" t="s">
        <v>115</v>
      </c>
      <c r="B46" s="48">
        <v>40448</v>
      </c>
      <c r="C46" s="48">
        <v>-353</v>
      </c>
      <c r="D46" s="48">
        <v>40801</v>
      </c>
      <c r="E46" s="49">
        <v>0</v>
      </c>
      <c r="F46" s="49">
        <v>40448</v>
      </c>
      <c r="G46" s="1"/>
    </row>
    <row r="47" spans="1:7">
      <c r="A47" s="51" t="s">
        <v>131</v>
      </c>
      <c r="B47" s="48">
        <v>8698</v>
      </c>
      <c r="C47" s="48">
        <v>333</v>
      </c>
      <c r="D47" s="48">
        <v>8365</v>
      </c>
      <c r="E47" s="49">
        <v>1771</v>
      </c>
      <c r="F47" s="49">
        <v>6927</v>
      </c>
      <c r="G47" s="1"/>
    </row>
    <row r="48" spans="1:7">
      <c r="A48" s="51" t="s">
        <v>116</v>
      </c>
      <c r="B48" s="48">
        <v>19200</v>
      </c>
      <c r="C48" s="48">
        <v>-24</v>
      </c>
      <c r="D48" s="48">
        <v>19224</v>
      </c>
      <c r="E48" s="49">
        <v>1585</v>
      </c>
      <c r="F48" s="49">
        <v>17615</v>
      </c>
      <c r="G48" s="1"/>
    </row>
    <row r="49" spans="1:7">
      <c r="A49" s="57" t="s">
        <v>103</v>
      </c>
      <c r="B49" s="48">
        <v>349334</v>
      </c>
      <c r="C49" s="48">
        <v>26501</v>
      </c>
      <c r="D49" s="48">
        <v>322833</v>
      </c>
      <c r="E49" s="49">
        <v>188</v>
      </c>
      <c r="F49" s="49">
        <v>349146</v>
      </c>
      <c r="G49" s="1"/>
    </row>
    <row r="50" spans="1:7">
      <c r="A50" s="51" t="s">
        <v>143</v>
      </c>
      <c r="B50" s="48">
        <v>341205</v>
      </c>
      <c r="C50" s="48">
        <v>9902</v>
      </c>
      <c r="D50" s="48">
        <v>331303</v>
      </c>
      <c r="E50" s="49">
        <v>5732</v>
      </c>
      <c r="F50" s="49">
        <v>335473</v>
      </c>
      <c r="G50" s="1"/>
    </row>
    <row r="51" spans="1:7">
      <c r="A51" s="51" t="s">
        <v>137</v>
      </c>
      <c r="B51" s="48">
        <v>150062</v>
      </c>
      <c r="C51" s="48">
        <v>3744</v>
      </c>
      <c r="D51" s="48">
        <v>146318</v>
      </c>
      <c r="E51" s="49">
        <v>1939</v>
      </c>
      <c r="F51" s="49">
        <v>148123</v>
      </c>
      <c r="G51" s="1"/>
    </row>
    <row r="52" spans="1:7">
      <c r="A52" s="51" t="s">
        <v>149</v>
      </c>
      <c r="B52" s="48">
        <v>2653934</v>
      </c>
      <c r="C52" s="48">
        <v>157477</v>
      </c>
      <c r="D52" s="48">
        <v>2496457</v>
      </c>
      <c r="E52" s="49">
        <v>9284</v>
      </c>
      <c r="F52" s="49">
        <v>2644650</v>
      </c>
      <c r="G52" s="1"/>
    </row>
    <row r="53" spans="1:7">
      <c r="A53" s="51" t="s">
        <v>79</v>
      </c>
      <c r="B53" s="48">
        <v>74206</v>
      </c>
      <c r="C53" s="48">
        <v>1116</v>
      </c>
      <c r="D53" s="48">
        <v>73090</v>
      </c>
      <c r="E53" s="49">
        <v>61</v>
      </c>
      <c r="F53" s="49">
        <v>74145</v>
      </c>
      <c r="G53" s="1"/>
    </row>
    <row r="54" spans="1:7">
      <c r="A54" s="51" t="s">
        <v>117</v>
      </c>
      <c r="B54" s="48">
        <v>76536</v>
      </c>
      <c r="C54" s="48">
        <v>3222</v>
      </c>
      <c r="D54" s="48">
        <v>73314</v>
      </c>
      <c r="E54" s="49">
        <v>72</v>
      </c>
      <c r="F54" s="49">
        <v>76464</v>
      </c>
      <c r="G54" s="1"/>
    </row>
    <row r="55" spans="1:7">
      <c r="A55" s="51" t="s">
        <v>132</v>
      </c>
      <c r="B55" s="48">
        <v>191898</v>
      </c>
      <c r="C55" s="48">
        <v>11076</v>
      </c>
      <c r="D55" s="48">
        <v>180822</v>
      </c>
      <c r="E55" s="49">
        <v>1348</v>
      </c>
      <c r="F55" s="49">
        <v>190550</v>
      </c>
      <c r="G55" s="1"/>
    </row>
    <row r="56" spans="1:7">
      <c r="A56" s="51" t="s">
        <v>104</v>
      </c>
      <c r="B56" s="48">
        <v>40052</v>
      </c>
      <c r="C56" s="48">
        <v>56</v>
      </c>
      <c r="D56" s="48">
        <v>39996</v>
      </c>
      <c r="E56" s="49">
        <v>2013</v>
      </c>
      <c r="F56" s="49">
        <v>38039</v>
      </c>
      <c r="G56" s="1"/>
    </row>
    <row r="57" spans="1:7">
      <c r="A57" s="51" t="s">
        <v>144</v>
      </c>
      <c r="B57" s="48">
        <v>1252396</v>
      </c>
      <c r="C57" s="48">
        <v>106440</v>
      </c>
      <c r="D57" s="48">
        <v>1145956</v>
      </c>
      <c r="E57" s="49">
        <v>3206</v>
      </c>
      <c r="F57" s="49">
        <v>1249190</v>
      </c>
      <c r="G57" s="1"/>
    </row>
    <row r="58" spans="1:7">
      <c r="A58" s="50" t="s">
        <v>145</v>
      </c>
      <c r="B58" s="48">
        <v>308327</v>
      </c>
      <c r="C58" s="48">
        <v>39642</v>
      </c>
      <c r="D58" s="48">
        <v>268685</v>
      </c>
      <c r="E58" s="49">
        <v>313</v>
      </c>
      <c r="F58" s="49">
        <v>308014</v>
      </c>
      <c r="G58" s="1"/>
    </row>
    <row r="59" spans="1:7">
      <c r="A59" s="57" t="s">
        <v>138</v>
      </c>
      <c r="B59" s="48">
        <v>1378417</v>
      </c>
      <c r="C59" s="48">
        <v>58283</v>
      </c>
      <c r="D59" s="48">
        <v>1320134</v>
      </c>
      <c r="E59" s="49">
        <v>2937</v>
      </c>
      <c r="F59" s="49">
        <v>1375480</v>
      </c>
      <c r="G59" s="1"/>
    </row>
    <row r="60" spans="1:7">
      <c r="A60" s="51" t="s">
        <v>153</v>
      </c>
      <c r="B60" s="48">
        <v>487588</v>
      </c>
      <c r="C60" s="48">
        <v>22891</v>
      </c>
      <c r="D60" s="48">
        <v>464697</v>
      </c>
      <c r="E60" s="49">
        <v>807</v>
      </c>
      <c r="F60" s="49">
        <v>486781</v>
      </c>
      <c r="G60" s="1"/>
    </row>
    <row r="61" spans="1:7">
      <c r="A61" s="51" t="s">
        <v>154</v>
      </c>
      <c r="B61" s="48">
        <v>944971</v>
      </c>
      <c r="C61" s="48">
        <v>28429</v>
      </c>
      <c r="D61" s="48">
        <v>916542</v>
      </c>
      <c r="E61" s="49">
        <v>1025</v>
      </c>
      <c r="F61" s="49">
        <v>943946</v>
      </c>
      <c r="G61" s="1"/>
    </row>
    <row r="62" spans="1:7">
      <c r="A62" s="51" t="s">
        <v>105</v>
      </c>
      <c r="B62" s="48">
        <v>633052</v>
      </c>
      <c r="C62" s="48">
        <v>30957</v>
      </c>
      <c r="D62" s="48">
        <v>602095</v>
      </c>
      <c r="E62" s="49">
        <v>3033</v>
      </c>
      <c r="F62" s="49">
        <v>630019</v>
      </c>
      <c r="G62" s="1"/>
    </row>
    <row r="63" spans="1:7">
      <c r="A63" s="51" t="s">
        <v>38</v>
      </c>
      <c r="B63" s="48">
        <v>72756</v>
      </c>
      <c r="C63" s="48">
        <v>-1608</v>
      </c>
      <c r="D63" s="48">
        <v>74364</v>
      </c>
      <c r="E63" s="49">
        <v>485</v>
      </c>
      <c r="F63" s="49">
        <v>72271</v>
      </c>
      <c r="G63" s="1"/>
    </row>
    <row r="64" spans="1:7">
      <c r="A64" s="51" t="s">
        <v>118</v>
      </c>
      <c r="B64" s="48">
        <v>213566</v>
      </c>
      <c r="C64" s="48">
        <v>23527</v>
      </c>
      <c r="D64" s="48">
        <v>190039</v>
      </c>
      <c r="E64" s="49">
        <v>180</v>
      </c>
      <c r="F64" s="49">
        <v>213386</v>
      </c>
      <c r="G64" s="1"/>
    </row>
    <row r="65" spans="1:7">
      <c r="A65" s="50" t="s">
        <v>139</v>
      </c>
      <c r="B65" s="48">
        <v>287749</v>
      </c>
      <c r="C65" s="48">
        <v>9960</v>
      </c>
      <c r="D65" s="48">
        <v>277789</v>
      </c>
      <c r="E65" s="49">
        <v>125</v>
      </c>
      <c r="F65" s="49">
        <v>287624</v>
      </c>
      <c r="G65" s="1"/>
    </row>
    <row r="66" spans="1:7">
      <c r="A66" s="51" t="s">
        <v>57</v>
      </c>
      <c r="B66" s="48">
        <v>162925</v>
      </c>
      <c r="C66" s="48">
        <v>11553</v>
      </c>
      <c r="D66" s="48">
        <v>151372</v>
      </c>
      <c r="E66" s="49">
        <v>5456</v>
      </c>
      <c r="F66" s="49">
        <v>157469</v>
      </c>
      <c r="G66" s="1"/>
    </row>
    <row r="67" spans="1:7">
      <c r="A67" s="51" t="s">
        <v>23</v>
      </c>
      <c r="B67" s="48">
        <v>392090</v>
      </c>
      <c r="C67" s="48">
        <v>12642</v>
      </c>
      <c r="D67" s="48">
        <v>379448</v>
      </c>
      <c r="E67" s="49">
        <v>6</v>
      </c>
      <c r="F67" s="49">
        <v>392084</v>
      </c>
      <c r="G67" s="1"/>
    </row>
    <row r="68" spans="1:7">
      <c r="A68" s="51" t="s">
        <v>146</v>
      </c>
      <c r="B68" s="48">
        <v>442903</v>
      </c>
      <c r="C68" s="48">
        <v>20185</v>
      </c>
      <c r="D68" s="48">
        <v>422718</v>
      </c>
      <c r="E68" s="49">
        <v>88</v>
      </c>
      <c r="F68" s="49">
        <v>442815</v>
      </c>
      <c r="G68" s="1"/>
    </row>
    <row r="69" spans="1:7">
      <c r="A69" s="57" t="s">
        <v>147</v>
      </c>
      <c r="B69" s="48">
        <v>115657</v>
      </c>
      <c r="C69" s="48">
        <v>22237</v>
      </c>
      <c r="D69" s="48">
        <v>93420</v>
      </c>
      <c r="E69" s="49">
        <v>8528</v>
      </c>
      <c r="F69" s="49">
        <v>107129</v>
      </c>
      <c r="G69" s="1"/>
    </row>
    <row r="70" spans="1:7">
      <c r="A70" s="51" t="s">
        <v>119</v>
      </c>
      <c r="B70" s="48">
        <v>44452</v>
      </c>
      <c r="C70" s="48">
        <v>2901</v>
      </c>
      <c r="D70" s="48">
        <v>41551</v>
      </c>
      <c r="E70" s="49">
        <v>2920</v>
      </c>
      <c r="F70" s="49">
        <v>41532</v>
      </c>
      <c r="G70" s="1"/>
    </row>
    <row r="71" spans="1:7">
      <c r="A71" s="51" t="s">
        <v>120</v>
      </c>
      <c r="B71" s="48">
        <v>22824</v>
      </c>
      <c r="C71" s="48">
        <v>254</v>
      </c>
      <c r="D71" s="48">
        <v>22570</v>
      </c>
      <c r="E71" s="49">
        <v>3058</v>
      </c>
      <c r="F71" s="49">
        <v>19766</v>
      </c>
      <c r="G71" s="1"/>
    </row>
    <row r="72" spans="1:7">
      <c r="A72" s="51" t="s">
        <v>121</v>
      </c>
      <c r="B72" s="48">
        <v>15918</v>
      </c>
      <c r="C72" s="48">
        <v>383</v>
      </c>
      <c r="D72" s="48">
        <v>15535</v>
      </c>
      <c r="E72" s="49">
        <v>4903</v>
      </c>
      <c r="F72" s="49">
        <v>11015</v>
      </c>
      <c r="G72" s="1"/>
    </row>
    <row r="73" spans="1:7">
      <c r="A73" s="51" t="s">
        <v>148</v>
      </c>
      <c r="B73" s="48">
        <v>510494</v>
      </c>
      <c r="C73" s="48">
        <v>15901</v>
      </c>
      <c r="D73" s="48">
        <v>494593</v>
      </c>
      <c r="E73" s="49">
        <v>1932</v>
      </c>
      <c r="F73" s="49">
        <v>508562</v>
      </c>
      <c r="G73" s="1"/>
    </row>
    <row r="74" spans="1:7">
      <c r="A74" s="51" t="s">
        <v>133</v>
      </c>
      <c r="B74" s="48">
        <v>31283</v>
      </c>
      <c r="C74" s="48">
        <v>507</v>
      </c>
      <c r="D74" s="48">
        <v>30776</v>
      </c>
      <c r="E74" s="49">
        <v>3300</v>
      </c>
      <c r="F74" s="49">
        <v>27983</v>
      </c>
      <c r="G74" s="1"/>
    </row>
    <row r="75" spans="1:7">
      <c r="A75" s="51" t="s">
        <v>134</v>
      </c>
      <c r="B75" s="48">
        <v>60687</v>
      </c>
      <c r="C75" s="48">
        <v>5644</v>
      </c>
      <c r="D75" s="48">
        <v>55043</v>
      </c>
      <c r="E75" s="49">
        <v>1459</v>
      </c>
      <c r="F75" s="49">
        <v>59228</v>
      </c>
      <c r="G75" s="1"/>
    </row>
    <row r="76" spans="1:7">
      <c r="A76" s="51" t="s">
        <v>135</v>
      </c>
      <c r="B76" s="48">
        <v>24975</v>
      </c>
      <c r="C76" s="48">
        <v>79</v>
      </c>
      <c r="D76" s="48">
        <v>24896</v>
      </c>
      <c r="E76" s="49">
        <v>2534</v>
      </c>
      <c r="F76" s="49">
        <v>22441</v>
      </c>
      <c r="G76" s="1"/>
    </row>
    <row r="77" spans="1:7">
      <c r="A77" s="298" t="s">
        <v>186</v>
      </c>
      <c r="B77" s="56">
        <v>19815183</v>
      </c>
      <c r="C77" s="56">
        <v>1013851</v>
      </c>
      <c r="D77" s="56">
        <v>18801332</v>
      </c>
      <c r="E77" s="56">
        <v>123645</v>
      </c>
      <c r="F77" s="56">
        <v>19691538</v>
      </c>
    </row>
    <row r="78" spans="1:7">
      <c r="A78" s="298" t="s">
        <v>209</v>
      </c>
      <c r="B78" s="48">
        <v>10018127</v>
      </c>
      <c r="C78" s="48">
        <v>564946</v>
      </c>
      <c r="D78" s="48">
        <v>9453181</v>
      </c>
      <c r="E78" s="48">
        <v>19620</v>
      </c>
      <c r="F78" s="48">
        <v>9998507</v>
      </c>
    </row>
    <row r="79" spans="1:7">
      <c r="A79" s="298" t="s">
        <v>210</v>
      </c>
      <c r="B79" s="48">
        <v>9797056</v>
      </c>
      <c r="C79" s="48">
        <v>448905</v>
      </c>
      <c r="D79" s="48">
        <v>9348151</v>
      </c>
      <c r="E79" s="48">
        <v>104025</v>
      </c>
      <c r="F79" s="48">
        <v>9693031</v>
      </c>
    </row>
    <row r="80" spans="1:7">
      <c r="A80" s="298"/>
      <c r="B80" s="48"/>
      <c r="C80" s="48"/>
      <c r="D80" s="48"/>
      <c r="E80" s="48"/>
      <c r="F80" s="48"/>
    </row>
    <row r="81" spans="1:6">
      <c r="A81" s="1"/>
    </row>
    <row r="82" spans="1:6">
      <c r="A82" s="1" t="s">
        <v>302</v>
      </c>
    </row>
    <row r="83" spans="1:6">
      <c r="A83" s="52" t="s">
        <v>194</v>
      </c>
    </row>
    <row r="84" spans="1:6">
      <c r="A84" s="298" t="s">
        <v>292</v>
      </c>
    </row>
    <row r="85" spans="1:6">
      <c r="B85" s="45"/>
      <c r="C85" s="45"/>
      <c r="D85" s="45"/>
      <c r="E85" s="45"/>
      <c r="F85" s="45"/>
    </row>
    <row r="86" spans="1:6">
      <c r="A86" s="2" t="s">
        <v>303</v>
      </c>
    </row>
  </sheetData>
  <conditionalFormatting sqref="A86">
    <cfRule type="expression" dxfId="1" priority="1" stopIfTrue="1">
      <formula>NOT(ISERROR(SEARCH("County",A86)))</formula>
    </cfRule>
  </conditionalFormatting>
  <pageMargins left="0.65" right="0.65" top="0.8" bottom="0.8" header="0.4" footer="0.3"/>
  <pageSetup scale="85" fitToHeight="0" orientation="portrait" horizontalDpi="4294967293" r:id="rId1"/>
  <headerFooter>
    <oddHeader>&amp;C&amp;"-,Bold"&amp;14Estimates of Population by County and City in Florida: April 1, 2015</oddHeader>
    <oddFooter>&amp;LBureau of Economic and Business Research, University of Florida&amp;RFlorida Estimates of Population 2015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32"/>
  <sheetViews>
    <sheetView workbookViewId="0">
      <pane ySplit="6" topLeftCell="A7" activePane="bottomLeft" state="frozen"/>
      <selection pane="bottomLeft" activeCell="P22" sqref="P22"/>
      <selection activeCell="P22" sqref="P22"/>
    </sheetView>
  </sheetViews>
  <sheetFormatPr defaultColWidth="9.125" defaultRowHeight="15.6"/>
  <cols>
    <col min="1" max="1" width="30" style="59" customWidth="1"/>
    <col min="2" max="5" width="14.5" style="59" customWidth="1"/>
    <col min="6" max="6" width="19.625" style="59" customWidth="1"/>
    <col min="7" max="16384" width="9.125" style="59"/>
  </cols>
  <sheetData>
    <row r="1" spans="1:6" ht="13.7" customHeight="1">
      <c r="A1" s="58" t="s">
        <v>294</v>
      </c>
    </row>
    <row r="2" spans="1:6" ht="13.7" customHeight="1">
      <c r="A2" s="58"/>
    </row>
    <row r="3" spans="1:6" ht="13.7" customHeight="1">
      <c r="A3" s="60"/>
      <c r="E3" s="328" t="s">
        <v>206</v>
      </c>
      <c r="F3" s="328"/>
    </row>
    <row r="4" spans="1:6" ht="13.7" customHeight="1">
      <c r="A4" s="61"/>
      <c r="B4" s="62" t="s">
        <v>176</v>
      </c>
      <c r="C4" s="63" t="s">
        <v>179</v>
      </c>
      <c r="D4" s="62" t="s">
        <v>176</v>
      </c>
      <c r="E4" s="62"/>
      <c r="F4" s="62" t="s">
        <v>177</v>
      </c>
    </row>
    <row r="5" spans="1:6" ht="13.7" customHeight="1">
      <c r="A5" s="61" t="s">
        <v>178</v>
      </c>
      <c r="B5" s="62" t="s">
        <v>295</v>
      </c>
      <c r="C5" s="64" t="s">
        <v>183</v>
      </c>
      <c r="D5" s="62" t="s">
        <v>207</v>
      </c>
      <c r="E5" s="62"/>
      <c r="F5" s="62" t="s">
        <v>180</v>
      </c>
    </row>
    <row r="6" spans="1:6" ht="13.7" customHeight="1">
      <c r="A6" s="65" t="s">
        <v>181</v>
      </c>
      <c r="B6" s="66" t="s">
        <v>7</v>
      </c>
      <c r="C6" s="67" t="s">
        <v>296</v>
      </c>
      <c r="D6" s="66" t="s">
        <v>6</v>
      </c>
      <c r="E6" s="66" t="s">
        <v>185</v>
      </c>
      <c r="F6" s="66" t="s">
        <v>297</v>
      </c>
    </row>
    <row r="7" spans="1:6" ht="13.7" customHeight="1">
      <c r="A7" s="60"/>
      <c r="B7" s="62"/>
      <c r="C7" s="62"/>
      <c r="D7" s="62"/>
      <c r="E7" s="62"/>
      <c r="F7" s="62"/>
    </row>
    <row r="8" spans="1:6" ht="13.7" customHeight="1">
      <c r="A8" s="68" t="s">
        <v>304</v>
      </c>
      <c r="B8" s="69">
        <v>257062</v>
      </c>
      <c r="C8" s="69">
        <v>9726</v>
      </c>
      <c r="D8" s="69">
        <v>247336</v>
      </c>
      <c r="E8" s="70">
        <v>1296</v>
      </c>
      <c r="F8" s="70">
        <v>255766</v>
      </c>
    </row>
    <row r="9" spans="1:6" ht="13.7" customHeight="1">
      <c r="A9" s="71" t="s">
        <v>106</v>
      </c>
      <c r="B9" s="69">
        <v>9892</v>
      </c>
      <c r="C9" s="69">
        <v>833</v>
      </c>
      <c r="D9" s="69">
        <v>9059</v>
      </c>
      <c r="E9" s="70">
        <v>0</v>
      </c>
      <c r="F9" s="70">
        <v>9892</v>
      </c>
    </row>
    <row r="10" spans="1:6" ht="13.7" customHeight="1">
      <c r="A10" s="71" t="s">
        <v>305</v>
      </c>
      <c r="B10" s="69">
        <v>1158</v>
      </c>
      <c r="C10" s="69">
        <v>40</v>
      </c>
      <c r="D10" s="69">
        <v>1118</v>
      </c>
      <c r="E10" s="70">
        <v>0</v>
      </c>
      <c r="F10" s="70">
        <v>1158</v>
      </c>
    </row>
    <row r="11" spans="1:6" ht="13.7" customHeight="1">
      <c r="A11" s="71" t="s">
        <v>306</v>
      </c>
      <c r="B11" s="69">
        <v>128612</v>
      </c>
      <c r="C11" s="69">
        <v>4136</v>
      </c>
      <c r="D11" s="69">
        <v>124476</v>
      </c>
      <c r="E11" s="70">
        <v>817</v>
      </c>
      <c r="F11" s="70">
        <v>127795</v>
      </c>
    </row>
    <row r="12" spans="1:6" ht="13.7" customHeight="1">
      <c r="A12" s="71" t="s">
        <v>307</v>
      </c>
      <c r="B12" s="69">
        <v>1425</v>
      </c>
      <c r="C12" s="69">
        <v>8</v>
      </c>
      <c r="D12" s="69">
        <v>1417</v>
      </c>
      <c r="E12" s="70">
        <v>0</v>
      </c>
      <c r="F12" s="70">
        <v>1425</v>
      </c>
    </row>
    <row r="13" spans="1:6" ht="13.7" customHeight="1">
      <c r="A13" s="71" t="s">
        <v>308</v>
      </c>
      <c r="B13" s="69">
        <v>5813</v>
      </c>
      <c r="C13" s="69">
        <v>463</v>
      </c>
      <c r="D13" s="69">
        <v>5350</v>
      </c>
      <c r="E13" s="70">
        <v>0</v>
      </c>
      <c r="F13" s="70">
        <v>5813</v>
      </c>
    </row>
    <row r="14" spans="1:6" ht="13.7" customHeight="1">
      <c r="A14" s="71" t="s">
        <v>309</v>
      </c>
      <c r="B14" s="69">
        <v>379</v>
      </c>
      <c r="C14" s="69">
        <v>19</v>
      </c>
      <c r="D14" s="69">
        <v>360</v>
      </c>
      <c r="E14" s="70">
        <v>0</v>
      </c>
      <c r="F14" s="70">
        <v>379</v>
      </c>
    </row>
    <row r="15" spans="1:6" ht="13.7" customHeight="1">
      <c r="A15" s="71" t="s">
        <v>310</v>
      </c>
      <c r="B15" s="69">
        <v>600</v>
      </c>
      <c r="C15" s="69">
        <v>0</v>
      </c>
      <c r="D15" s="69">
        <v>600</v>
      </c>
      <c r="E15" s="70">
        <v>0</v>
      </c>
      <c r="F15" s="70">
        <v>600</v>
      </c>
    </row>
    <row r="16" spans="1:6" ht="13.7" customHeight="1">
      <c r="A16" s="71" t="s">
        <v>311</v>
      </c>
      <c r="B16" s="69">
        <v>5946</v>
      </c>
      <c r="C16" s="69">
        <v>996</v>
      </c>
      <c r="D16" s="69">
        <v>4950</v>
      </c>
      <c r="E16" s="70">
        <v>0</v>
      </c>
      <c r="F16" s="70">
        <v>5946</v>
      </c>
    </row>
    <row r="17" spans="1:6" ht="13.7" customHeight="1">
      <c r="A17" s="71" t="s">
        <v>312</v>
      </c>
      <c r="B17" s="69">
        <v>939</v>
      </c>
      <c r="C17" s="69">
        <v>-76</v>
      </c>
      <c r="D17" s="69">
        <v>1015</v>
      </c>
      <c r="E17" s="70">
        <v>0</v>
      </c>
      <c r="F17" s="70">
        <v>939</v>
      </c>
    </row>
    <row r="18" spans="1:6" ht="13.7" customHeight="1">
      <c r="A18" s="71" t="s">
        <v>313</v>
      </c>
      <c r="B18" s="69">
        <v>102298</v>
      </c>
      <c r="C18" s="69">
        <v>3307</v>
      </c>
      <c r="D18" s="69">
        <v>98991</v>
      </c>
      <c r="E18" s="70">
        <v>479</v>
      </c>
      <c r="F18" s="70">
        <v>101819</v>
      </c>
    </row>
    <row r="19" spans="1:6" ht="13.7" customHeight="1">
      <c r="A19" s="60" t="s">
        <v>169</v>
      </c>
      <c r="B19" s="69" t="s">
        <v>169</v>
      </c>
      <c r="C19" s="69" t="s">
        <v>169</v>
      </c>
      <c r="D19" s="69" t="s">
        <v>169</v>
      </c>
      <c r="E19" s="70" t="s">
        <v>169</v>
      </c>
      <c r="F19" s="70" t="s">
        <v>169</v>
      </c>
    </row>
    <row r="20" spans="1:6" ht="13.7" customHeight="1">
      <c r="A20" s="68" t="s">
        <v>314</v>
      </c>
      <c r="B20" s="69">
        <v>26965</v>
      </c>
      <c r="C20" s="69">
        <v>-150</v>
      </c>
      <c r="D20" s="69">
        <v>27115</v>
      </c>
      <c r="E20" s="70">
        <v>2301</v>
      </c>
      <c r="F20" s="70">
        <v>24664</v>
      </c>
    </row>
    <row r="21" spans="1:6" ht="13.7" customHeight="1">
      <c r="A21" s="71" t="s">
        <v>315</v>
      </c>
      <c r="B21" s="69">
        <v>444</v>
      </c>
      <c r="C21" s="69">
        <v>7</v>
      </c>
      <c r="D21" s="69">
        <v>437</v>
      </c>
      <c r="E21" s="70">
        <v>0</v>
      </c>
      <c r="F21" s="70">
        <v>444</v>
      </c>
    </row>
    <row r="22" spans="1:6" ht="13.7" customHeight="1">
      <c r="A22" s="71" t="s">
        <v>316</v>
      </c>
      <c r="B22" s="69">
        <v>6450</v>
      </c>
      <c r="C22" s="69">
        <v>76</v>
      </c>
      <c r="D22" s="69">
        <v>6374</v>
      </c>
      <c r="E22" s="70">
        <v>0</v>
      </c>
      <c r="F22" s="70">
        <v>6450</v>
      </c>
    </row>
    <row r="23" spans="1:6" ht="13.7" customHeight="1">
      <c r="A23" s="71" t="s">
        <v>317</v>
      </c>
      <c r="B23" s="69">
        <v>20071</v>
      </c>
      <c r="C23" s="69">
        <v>-233</v>
      </c>
      <c r="D23" s="69">
        <v>20304</v>
      </c>
      <c r="E23" s="70">
        <v>2301</v>
      </c>
      <c r="F23" s="70">
        <v>17770</v>
      </c>
    </row>
    <row r="24" spans="1:6" ht="13.7" customHeight="1">
      <c r="A24" s="60" t="s">
        <v>169</v>
      </c>
      <c r="B24" s="60" t="s">
        <v>169</v>
      </c>
      <c r="C24" s="60" t="s">
        <v>169</v>
      </c>
      <c r="D24" s="60" t="s">
        <v>169</v>
      </c>
      <c r="E24" s="60" t="s">
        <v>169</v>
      </c>
      <c r="F24" s="60" t="s">
        <v>169</v>
      </c>
    </row>
    <row r="25" spans="1:6" ht="13.7" customHeight="1">
      <c r="A25" s="68" t="s">
        <v>318</v>
      </c>
      <c r="B25" s="69">
        <v>176016</v>
      </c>
      <c r="C25" s="69">
        <v>7164</v>
      </c>
      <c r="D25" s="69">
        <v>168852</v>
      </c>
      <c r="E25" s="70">
        <v>1161</v>
      </c>
      <c r="F25" s="70">
        <v>174855</v>
      </c>
    </row>
    <row r="26" spans="1:6" ht="13.7" customHeight="1">
      <c r="A26" s="71" t="s">
        <v>319</v>
      </c>
      <c r="B26" s="69">
        <v>15625</v>
      </c>
      <c r="C26" s="69">
        <v>1220</v>
      </c>
      <c r="D26" s="69">
        <v>14405</v>
      </c>
      <c r="E26" s="70">
        <v>0</v>
      </c>
      <c r="F26" s="70">
        <v>15625</v>
      </c>
    </row>
    <row r="27" spans="1:6" ht="13.7" customHeight="1">
      <c r="A27" s="71" t="s">
        <v>320</v>
      </c>
      <c r="B27" s="69">
        <v>20004</v>
      </c>
      <c r="C27" s="69">
        <v>1511</v>
      </c>
      <c r="D27" s="69">
        <v>18493</v>
      </c>
      <c r="E27" s="70">
        <v>6</v>
      </c>
      <c r="F27" s="70">
        <v>19998</v>
      </c>
    </row>
    <row r="28" spans="1:6" ht="13.7" customHeight="1">
      <c r="A28" s="71" t="s">
        <v>321</v>
      </c>
      <c r="B28" s="69">
        <v>1196</v>
      </c>
      <c r="C28" s="69">
        <v>124</v>
      </c>
      <c r="D28" s="69">
        <v>1072</v>
      </c>
      <c r="E28" s="70">
        <v>0</v>
      </c>
      <c r="F28" s="70">
        <v>1196</v>
      </c>
    </row>
    <row r="29" spans="1:6" ht="13.7" customHeight="1">
      <c r="A29" s="71" t="s">
        <v>322</v>
      </c>
      <c r="B29" s="69">
        <v>36909</v>
      </c>
      <c r="C29" s="69">
        <v>1404</v>
      </c>
      <c r="D29" s="70">
        <v>35505</v>
      </c>
      <c r="E29" s="70">
        <v>109</v>
      </c>
      <c r="F29" s="70">
        <v>36800</v>
      </c>
    </row>
    <row r="30" spans="1:6" ht="13.7" customHeight="1">
      <c r="A30" s="71" t="s">
        <v>323</v>
      </c>
      <c r="B30" s="69">
        <v>12545</v>
      </c>
      <c r="C30" s="69">
        <v>527</v>
      </c>
      <c r="D30" s="69">
        <v>12018</v>
      </c>
      <c r="E30" s="70">
        <v>0</v>
      </c>
      <c r="F30" s="70">
        <v>12545</v>
      </c>
    </row>
    <row r="31" spans="1:6" ht="13.7" customHeight="1">
      <c r="A31" s="71" t="s">
        <v>324</v>
      </c>
      <c r="B31" s="69">
        <v>4441</v>
      </c>
      <c r="C31" s="69">
        <v>124</v>
      </c>
      <c r="D31" s="69">
        <v>4317</v>
      </c>
      <c r="E31" s="70">
        <v>0</v>
      </c>
      <c r="F31" s="70">
        <v>4441</v>
      </c>
    </row>
    <row r="32" spans="1:6" ht="13.7" customHeight="1">
      <c r="A32" s="71" t="s">
        <v>325</v>
      </c>
      <c r="B32" s="69">
        <v>9490</v>
      </c>
      <c r="C32" s="69">
        <v>587</v>
      </c>
      <c r="D32" s="69">
        <v>8903</v>
      </c>
      <c r="E32" s="70">
        <v>0</v>
      </c>
      <c r="F32" s="70">
        <v>9490</v>
      </c>
    </row>
    <row r="33" spans="1:6" ht="13.7" customHeight="1">
      <c r="A33" s="71" t="s">
        <v>313</v>
      </c>
      <c r="B33" s="69">
        <v>75806</v>
      </c>
      <c r="C33" s="69">
        <v>1667</v>
      </c>
      <c r="D33" s="69">
        <v>74139</v>
      </c>
      <c r="E33" s="70">
        <v>1046</v>
      </c>
      <c r="F33" s="70">
        <v>74760</v>
      </c>
    </row>
    <row r="34" spans="1:6" ht="13.7" customHeight="1">
      <c r="A34" s="60" t="s">
        <v>169</v>
      </c>
      <c r="B34" s="69" t="s">
        <v>169</v>
      </c>
      <c r="C34" s="69" t="s">
        <v>169</v>
      </c>
      <c r="D34" s="70" t="s">
        <v>169</v>
      </c>
      <c r="E34" s="70" t="s">
        <v>169</v>
      </c>
      <c r="F34" s="70" t="s">
        <v>169</v>
      </c>
    </row>
    <row r="35" spans="1:6" ht="13.7" customHeight="1">
      <c r="A35" s="68" t="s">
        <v>326</v>
      </c>
      <c r="B35" s="69">
        <v>27440</v>
      </c>
      <c r="C35" s="69">
        <v>-1080</v>
      </c>
      <c r="D35" s="69">
        <v>28520</v>
      </c>
      <c r="E35" s="70">
        <v>2892</v>
      </c>
      <c r="F35" s="70">
        <v>24548</v>
      </c>
    </row>
    <row r="36" spans="1:6" ht="13.7" customHeight="1">
      <c r="A36" s="71" t="s">
        <v>327</v>
      </c>
      <c r="B36" s="69">
        <v>324</v>
      </c>
      <c r="C36" s="69">
        <v>-14</v>
      </c>
      <c r="D36" s="69">
        <v>338</v>
      </c>
      <c r="E36" s="70">
        <v>0</v>
      </c>
      <c r="F36" s="70">
        <v>324</v>
      </c>
    </row>
    <row r="37" spans="1:6" ht="13.7" customHeight="1">
      <c r="A37" s="71" t="s">
        <v>328</v>
      </c>
      <c r="B37" s="69">
        <v>485</v>
      </c>
      <c r="C37" s="69">
        <v>-15</v>
      </c>
      <c r="D37" s="69">
        <v>500</v>
      </c>
      <c r="E37" s="70">
        <v>0</v>
      </c>
      <c r="F37" s="70">
        <v>485</v>
      </c>
    </row>
    <row r="38" spans="1:6" ht="13.7" customHeight="1">
      <c r="A38" s="71" t="s">
        <v>329</v>
      </c>
      <c r="B38" s="69">
        <v>718</v>
      </c>
      <c r="C38" s="69">
        <v>-12</v>
      </c>
      <c r="D38" s="69">
        <v>730</v>
      </c>
      <c r="E38" s="70">
        <v>0</v>
      </c>
      <c r="F38" s="70">
        <v>718</v>
      </c>
    </row>
    <row r="39" spans="1:6" ht="13.7" customHeight="1">
      <c r="A39" s="71" t="s">
        <v>330</v>
      </c>
      <c r="B39" s="69">
        <v>5515</v>
      </c>
      <c r="C39" s="69">
        <v>66</v>
      </c>
      <c r="D39" s="69">
        <v>5449</v>
      </c>
      <c r="E39" s="70">
        <v>12</v>
      </c>
      <c r="F39" s="70">
        <v>5503</v>
      </c>
    </row>
    <row r="40" spans="1:6" ht="13.7" customHeight="1">
      <c r="A40" s="71" t="s">
        <v>317</v>
      </c>
      <c r="B40" s="69">
        <v>20398</v>
      </c>
      <c r="C40" s="69">
        <v>-1105</v>
      </c>
      <c r="D40" s="69">
        <v>21503</v>
      </c>
      <c r="E40" s="70">
        <v>2880</v>
      </c>
      <c r="F40" s="70">
        <v>17518</v>
      </c>
    </row>
    <row r="41" spans="1:6" ht="13.7" customHeight="1">
      <c r="A41" s="60" t="s">
        <v>169</v>
      </c>
      <c r="B41" s="69" t="s">
        <v>169</v>
      </c>
      <c r="C41" s="69" t="s">
        <v>169</v>
      </c>
      <c r="D41" s="70" t="s">
        <v>169</v>
      </c>
      <c r="E41" s="70" t="s">
        <v>169</v>
      </c>
      <c r="F41" s="70" t="s">
        <v>169</v>
      </c>
    </row>
    <row r="42" spans="1:6" ht="13.7" customHeight="1">
      <c r="A42" s="68" t="s">
        <v>331</v>
      </c>
      <c r="B42" s="69">
        <v>568919</v>
      </c>
      <c r="C42" s="69">
        <v>25543</v>
      </c>
      <c r="D42" s="69">
        <v>543376</v>
      </c>
      <c r="E42" s="70">
        <v>218</v>
      </c>
      <c r="F42" s="70">
        <v>568701</v>
      </c>
    </row>
    <row r="43" spans="1:6" ht="13.7" customHeight="1">
      <c r="A43" s="71" t="s">
        <v>332</v>
      </c>
      <c r="B43" s="69">
        <v>10171</v>
      </c>
      <c r="C43" s="69">
        <v>259</v>
      </c>
      <c r="D43" s="69">
        <v>9912</v>
      </c>
      <c r="E43" s="70">
        <v>0</v>
      </c>
      <c r="F43" s="70">
        <v>10171</v>
      </c>
    </row>
    <row r="44" spans="1:6" ht="13.7" customHeight="1">
      <c r="A44" s="71" t="s">
        <v>333</v>
      </c>
      <c r="B44" s="69">
        <v>18833</v>
      </c>
      <c r="C44" s="69">
        <v>1693</v>
      </c>
      <c r="D44" s="69">
        <v>17140</v>
      </c>
      <c r="E44" s="70">
        <v>0</v>
      </c>
      <c r="F44" s="70">
        <v>18833</v>
      </c>
    </row>
    <row r="45" spans="1:6" ht="13.7" customHeight="1">
      <c r="A45" s="71" t="s">
        <v>334</v>
      </c>
      <c r="B45" s="69">
        <v>11276</v>
      </c>
      <c r="C45" s="69">
        <v>45</v>
      </c>
      <c r="D45" s="69">
        <v>11231</v>
      </c>
      <c r="E45" s="70">
        <v>0</v>
      </c>
      <c r="F45" s="70">
        <v>11276</v>
      </c>
    </row>
    <row r="46" spans="1:6" ht="13.7" customHeight="1">
      <c r="A46" s="71" t="s">
        <v>335</v>
      </c>
      <c r="B46" s="69">
        <v>4073</v>
      </c>
      <c r="C46" s="69">
        <v>223</v>
      </c>
      <c r="D46" s="69">
        <v>3850</v>
      </c>
      <c r="E46" s="70">
        <v>0</v>
      </c>
      <c r="F46" s="70">
        <v>4073</v>
      </c>
    </row>
    <row r="47" spans="1:6" ht="13.7" customHeight="1">
      <c r="A47" s="71" t="s">
        <v>336</v>
      </c>
      <c r="B47" s="69">
        <v>2811</v>
      </c>
      <c r="C47" s="69">
        <v>91</v>
      </c>
      <c r="D47" s="69">
        <v>2720</v>
      </c>
      <c r="E47" s="70">
        <v>0</v>
      </c>
      <c r="F47" s="70">
        <v>2811</v>
      </c>
    </row>
    <row r="48" spans="1:6" ht="13.7" customHeight="1">
      <c r="A48" s="71" t="s">
        <v>337</v>
      </c>
      <c r="B48" s="69">
        <v>8446</v>
      </c>
      <c r="C48" s="69">
        <v>221</v>
      </c>
      <c r="D48" s="69">
        <v>8225</v>
      </c>
      <c r="E48" s="70">
        <v>0</v>
      </c>
      <c r="F48" s="70">
        <v>8446</v>
      </c>
    </row>
    <row r="49" spans="1:6" ht="13.7" customHeight="1">
      <c r="A49" s="71" t="s">
        <v>338</v>
      </c>
      <c r="B49" s="69">
        <v>2817</v>
      </c>
      <c r="C49" s="69">
        <v>60</v>
      </c>
      <c r="D49" s="69">
        <v>2757</v>
      </c>
      <c r="E49" s="70">
        <v>0</v>
      </c>
      <c r="F49" s="70">
        <v>2817</v>
      </c>
    </row>
    <row r="50" spans="1:6" ht="13.7" customHeight="1">
      <c r="A50" s="71" t="s">
        <v>339</v>
      </c>
      <c r="B50" s="69">
        <v>80419</v>
      </c>
      <c r="C50" s="69">
        <v>4214</v>
      </c>
      <c r="D50" s="70">
        <v>76205</v>
      </c>
      <c r="E50" s="70">
        <v>30</v>
      </c>
      <c r="F50" s="70">
        <v>80389</v>
      </c>
    </row>
    <row r="51" spans="1:6" ht="13.7" customHeight="1">
      <c r="A51" s="71" t="s">
        <v>340</v>
      </c>
      <c r="B51" s="69">
        <v>3076</v>
      </c>
      <c r="C51" s="69">
        <v>-25</v>
      </c>
      <c r="D51" s="69">
        <v>3101</v>
      </c>
      <c r="E51" s="70">
        <v>0</v>
      </c>
      <c r="F51" s="70">
        <v>3076</v>
      </c>
    </row>
    <row r="52" spans="1:6" ht="13.7" customHeight="1">
      <c r="A52" s="71" t="s">
        <v>341</v>
      </c>
      <c r="B52" s="69">
        <v>666</v>
      </c>
      <c r="C52" s="69">
        <v>4</v>
      </c>
      <c r="D52" s="69">
        <v>662</v>
      </c>
      <c r="E52" s="70">
        <v>0</v>
      </c>
      <c r="F52" s="70">
        <v>666</v>
      </c>
    </row>
    <row r="53" spans="1:6" ht="13.7" customHeight="1">
      <c r="A53" s="71" t="s">
        <v>342</v>
      </c>
      <c r="B53" s="69">
        <v>109162</v>
      </c>
      <c r="C53" s="69">
        <v>5972</v>
      </c>
      <c r="D53" s="69">
        <v>103190</v>
      </c>
      <c r="E53" s="70">
        <v>0</v>
      </c>
      <c r="F53" s="70">
        <v>109162</v>
      </c>
    </row>
    <row r="54" spans="1:6" ht="13.7" customHeight="1">
      <c r="A54" s="71" t="s">
        <v>343</v>
      </c>
      <c r="B54" s="69">
        <v>979</v>
      </c>
      <c r="C54" s="69">
        <v>79</v>
      </c>
      <c r="D54" s="69">
        <v>900</v>
      </c>
      <c r="E54" s="70">
        <v>0</v>
      </c>
      <c r="F54" s="70">
        <v>979</v>
      </c>
    </row>
    <row r="55" spans="1:6" ht="13.7" customHeight="1">
      <c r="A55" s="71" t="s">
        <v>344</v>
      </c>
      <c r="B55" s="69">
        <v>26303</v>
      </c>
      <c r="C55" s="69">
        <v>1377</v>
      </c>
      <c r="D55" s="69">
        <v>24926</v>
      </c>
      <c r="E55" s="70">
        <v>30</v>
      </c>
      <c r="F55" s="70">
        <v>26273</v>
      </c>
    </row>
    <row r="56" spans="1:6" ht="13.7" customHeight="1">
      <c r="A56" s="71" t="s">
        <v>345</v>
      </c>
      <c r="B56" s="69">
        <v>10485</v>
      </c>
      <c r="C56" s="69">
        <v>376</v>
      </c>
      <c r="D56" s="69">
        <v>10109</v>
      </c>
      <c r="E56" s="70">
        <v>0</v>
      </c>
      <c r="F56" s="70">
        <v>10485</v>
      </c>
    </row>
    <row r="57" spans="1:6" ht="13.7" customHeight="1">
      <c r="A57" s="71" t="s">
        <v>346</v>
      </c>
      <c r="B57" s="69">
        <v>46022</v>
      </c>
      <c r="C57" s="69">
        <v>2261</v>
      </c>
      <c r="D57" s="69">
        <v>43761</v>
      </c>
      <c r="E57" s="70">
        <v>27</v>
      </c>
      <c r="F57" s="70">
        <v>45995</v>
      </c>
    </row>
    <row r="58" spans="1:6" ht="13.7" customHeight="1">
      <c r="A58" s="71" t="s">
        <v>347</v>
      </c>
      <c r="B58" s="69">
        <v>20640</v>
      </c>
      <c r="C58" s="69">
        <v>2285</v>
      </c>
      <c r="D58" s="69">
        <v>18355</v>
      </c>
      <c r="E58" s="70">
        <v>0</v>
      </c>
      <c r="F58" s="70">
        <v>20640</v>
      </c>
    </row>
    <row r="59" spans="1:6" ht="13.7" customHeight="1">
      <c r="A59" s="71" t="s">
        <v>313</v>
      </c>
      <c r="B59" s="69">
        <v>212740</v>
      </c>
      <c r="C59" s="69">
        <v>6408</v>
      </c>
      <c r="D59" s="69">
        <v>206332</v>
      </c>
      <c r="E59" s="70">
        <v>131</v>
      </c>
      <c r="F59" s="70">
        <v>212609</v>
      </c>
    </row>
    <row r="60" spans="1:6" ht="13.7" customHeight="1">
      <c r="A60" s="60" t="s">
        <v>169</v>
      </c>
      <c r="B60" s="69" t="s">
        <v>169</v>
      </c>
      <c r="C60" s="69" t="s">
        <v>169</v>
      </c>
      <c r="D60" s="69" t="s">
        <v>169</v>
      </c>
      <c r="E60" s="70" t="s">
        <v>169</v>
      </c>
      <c r="F60" s="70" t="s">
        <v>169</v>
      </c>
    </row>
    <row r="61" spans="1:6" ht="13.7" customHeight="1">
      <c r="A61" s="68" t="s">
        <v>348</v>
      </c>
      <c r="B61" s="69">
        <v>1854513</v>
      </c>
      <c r="C61" s="69">
        <v>106447</v>
      </c>
      <c r="D61" s="69">
        <v>1748066</v>
      </c>
      <c r="E61" s="70">
        <v>1019</v>
      </c>
      <c r="F61" s="70">
        <v>1853494</v>
      </c>
    </row>
    <row r="62" spans="1:6" ht="13.7" customHeight="1">
      <c r="A62" s="71" t="s">
        <v>349</v>
      </c>
      <c r="B62" s="69">
        <v>57116</v>
      </c>
      <c r="C62" s="69">
        <v>4207</v>
      </c>
      <c r="D62" s="69">
        <v>52909</v>
      </c>
      <c r="E62" s="70">
        <v>0</v>
      </c>
      <c r="F62" s="70">
        <v>57116</v>
      </c>
    </row>
    <row r="63" spans="1:6" ht="13.7" customHeight="1">
      <c r="A63" s="71" t="s">
        <v>350</v>
      </c>
      <c r="B63" s="69">
        <v>33671</v>
      </c>
      <c r="C63" s="69">
        <v>5124</v>
      </c>
      <c r="D63" s="69">
        <v>28547</v>
      </c>
      <c r="E63" s="70">
        <v>6</v>
      </c>
      <c r="F63" s="70">
        <v>33665</v>
      </c>
    </row>
    <row r="64" spans="1:6" ht="13.7" customHeight="1">
      <c r="A64" s="71" t="s">
        <v>351</v>
      </c>
      <c r="B64" s="69">
        <v>126264</v>
      </c>
      <c r="C64" s="69">
        <v>5168</v>
      </c>
      <c r="D64" s="69">
        <v>121096</v>
      </c>
      <c r="E64" s="70">
        <v>0</v>
      </c>
      <c r="F64" s="70">
        <v>126264</v>
      </c>
    </row>
    <row r="65" spans="1:6" ht="13.7" customHeight="1">
      <c r="A65" s="71" t="s">
        <v>352</v>
      </c>
      <c r="B65" s="69">
        <v>31093</v>
      </c>
      <c r="C65" s="69">
        <v>1454</v>
      </c>
      <c r="D65" s="69">
        <v>29639</v>
      </c>
      <c r="E65" s="70">
        <v>0</v>
      </c>
      <c r="F65" s="70">
        <v>31093</v>
      </c>
    </row>
    <row r="66" spans="1:6" ht="13.7" customHeight="1">
      <c r="A66" s="71" t="s">
        <v>353</v>
      </c>
      <c r="B66" s="69">
        <v>99446</v>
      </c>
      <c r="C66" s="69">
        <v>7454</v>
      </c>
      <c r="D66" s="69">
        <v>91992</v>
      </c>
      <c r="E66" s="70">
        <v>6</v>
      </c>
      <c r="F66" s="70">
        <v>99440</v>
      </c>
    </row>
    <row r="67" spans="1:6" ht="13.7" customHeight="1">
      <c r="A67" s="71" t="s">
        <v>354</v>
      </c>
      <c r="B67" s="69">
        <v>77659</v>
      </c>
      <c r="C67" s="69">
        <v>2641</v>
      </c>
      <c r="D67" s="69">
        <v>75018</v>
      </c>
      <c r="E67" s="70">
        <v>0</v>
      </c>
      <c r="F67" s="70">
        <v>77659</v>
      </c>
    </row>
    <row r="68" spans="1:6" ht="13.7" customHeight="1">
      <c r="A68" s="71" t="s">
        <v>355</v>
      </c>
      <c r="B68" s="69">
        <v>176747</v>
      </c>
      <c r="C68" s="69">
        <v>11226</v>
      </c>
      <c r="D68" s="69">
        <v>165521</v>
      </c>
      <c r="E68" s="70">
        <v>237</v>
      </c>
      <c r="F68" s="70">
        <v>176510</v>
      </c>
    </row>
    <row r="69" spans="1:6" ht="13.7" customHeight="1">
      <c r="A69" s="71" t="s">
        <v>356</v>
      </c>
      <c r="B69" s="69">
        <v>38621</v>
      </c>
      <c r="C69" s="69">
        <v>1508</v>
      </c>
      <c r="D69" s="69">
        <v>37113</v>
      </c>
      <c r="E69" s="70">
        <v>0</v>
      </c>
      <c r="F69" s="70">
        <v>38621</v>
      </c>
    </row>
    <row r="70" spans="1:6" ht="13.7" customHeight="1">
      <c r="A70" s="71" t="s">
        <v>357</v>
      </c>
      <c r="B70" s="69">
        <v>1914</v>
      </c>
      <c r="C70" s="69">
        <v>39</v>
      </c>
      <c r="D70" s="69">
        <v>1875</v>
      </c>
      <c r="E70" s="70">
        <v>0</v>
      </c>
      <c r="F70" s="70">
        <v>1914</v>
      </c>
    </row>
    <row r="71" spans="1:6" ht="13.7" customHeight="1">
      <c r="A71" s="71" t="s">
        <v>358</v>
      </c>
      <c r="B71" s="69">
        <v>146155</v>
      </c>
      <c r="C71" s="69">
        <v>5387</v>
      </c>
      <c r="D71" s="69">
        <v>140768</v>
      </c>
      <c r="E71" s="70">
        <v>0</v>
      </c>
      <c r="F71" s="70">
        <v>146155</v>
      </c>
    </row>
    <row r="72" spans="1:6" ht="13.7" customHeight="1">
      <c r="A72" s="71" t="s">
        <v>359</v>
      </c>
      <c r="B72" s="69">
        <v>6138</v>
      </c>
      <c r="C72" s="69">
        <v>82</v>
      </c>
      <c r="D72" s="69">
        <v>6056</v>
      </c>
      <c r="E72" s="70">
        <v>0</v>
      </c>
      <c r="F72" s="70">
        <v>6138</v>
      </c>
    </row>
    <row r="73" spans="1:6" ht="13.7" customHeight="1">
      <c r="A73" s="71" t="s">
        <v>360</v>
      </c>
      <c r="B73" s="69">
        <v>34830</v>
      </c>
      <c r="C73" s="69">
        <v>2237</v>
      </c>
      <c r="D73" s="69">
        <v>32593</v>
      </c>
      <c r="E73" s="70">
        <v>0</v>
      </c>
      <c r="F73" s="70">
        <v>34830</v>
      </c>
    </row>
    <row r="74" spans="1:6" ht="13.7" customHeight="1">
      <c r="A74" s="71" t="s">
        <v>361</v>
      </c>
      <c r="B74" s="69">
        <v>70677</v>
      </c>
      <c r="C74" s="69">
        <v>3790</v>
      </c>
      <c r="D74" s="69">
        <v>66887</v>
      </c>
      <c r="E74" s="70">
        <v>0</v>
      </c>
      <c r="F74" s="70">
        <v>70677</v>
      </c>
    </row>
    <row r="75" spans="1:6" ht="13.7" customHeight="1">
      <c r="A75" s="71" t="s">
        <v>362</v>
      </c>
      <c r="B75" s="69">
        <v>24</v>
      </c>
      <c r="C75" s="69">
        <v>0</v>
      </c>
      <c r="D75" s="69">
        <v>24</v>
      </c>
      <c r="E75" s="70">
        <v>0</v>
      </c>
      <c r="F75" s="70">
        <v>24</v>
      </c>
    </row>
    <row r="76" spans="1:6" ht="13.7" customHeight="1">
      <c r="A76" s="71" t="s">
        <v>363</v>
      </c>
      <c r="B76" s="69">
        <v>10506</v>
      </c>
      <c r="C76" s="69">
        <v>162</v>
      </c>
      <c r="D76" s="69">
        <v>10344</v>
      </c>
      <c r="E76" s="70">
        <v>0</v>
      </c>
      <c r="F76" s="70">
        <v>10506</v>
      </c>
    </row>
    <row r="77" spans="1:6" ht="13.7" customHeight="1">
      <c r="A77" s="71" t="s">
        <v>364</v>
      </c>
      <c r="B77" s="69">
        <v>57226</v>
      </c>
      <c r="C77" s="69">
        <v>3942</v>
      </c>
      <c r="D77" s="69">
        <v>53284</v>
      </c>
      <c r="E77" s="70">
        <v>0</v>
      </c>
      <c r="F77" s="70">
        <v>57226</v>
      </c>
    </row>
    <row r="78" spans="1:6" ht="13.7" customHeight="1">
      <c r="A78" s="71" t="s">
        <v>365</v>
      </c>
      <c r="B78" s="69">
        <v>134037</v>
      </c>
      <c r="C78" s="69">
        <v>11996</v>
      </c>
      <c r="D78" s="69">
        <v>122041</v>
      </c>
      <c r="E78" s="70">
        <v>0</v>
      </c>
      <c r="F78" s="70">
        <v>134037</v>
      </c>
    </row>
    <row r="79" spans="1:6" ht="13.7" customHeight="1">
      <c r="A79" s="71" t="s">
        <v>366</v>
      </c>
      <c r="B79" s="69">
        <v>44064</v>
      </c>
      <c r="C79" s="69">
        <v>3041</v>
      </c>
      <c r="D79" s="69">
        <v>41023</v>
      </c>
      <c r="E79" s="70">
        <v>0</v>
      </c>
      <c r="F79" s="70">
        <v>44064</v>
      </c>
    </row>
    <row r="80" spans="1:6" ht="13.7" customHeight="1">
      <c r="A80" s="71" t="s">
        <v>367</v>
      </c>
      <c r="B80" s="69">
        <v>44098</v>
      </c>
      <c r="C80" s="69">
        <v>2735</v>
      </c>
      <c r="D80" s="69">
        <v>41363</v>
      </c>
      <c r="E80" s="70">
        <v>0</v>
      </c>
      <c r="F80" s="70">
        <v>44098</v>
      </c>
    </row>
    <row r="81" spans="1:6" ht="13.7" customHeight="1">
      <c r="A81" s="71" t="s">
        <v>368</v>
      </c>
      <c r="B81" s="69">
        <v>29586</v>
      </c>
      <c r="C81" s="69">
        <v>5624</v>
      </c>
      <c r="D81" s="69">
        <v>23962</v>
      </c>
      <c r="E81" s="70">
        <v>0</v>
      </c>
      <c r="F81" s="70">
        <v>29586</v>
      </c>
    </row>
    <row r="82" spans="1:6" ht="13.7" customHeight="1">
      <c r="A82" s="71" t="s">
        <v>369</v>
      </c>
      <c r="B82" s="69">
        <v>6318</v>
      </c>
      <c r="C82" s="69">
        <v>216</v>
      </c>
      <c r="D82" s="69">
        <v>6102</v>
      </c>
      <c r="E82" s="70">
        <v>0</v>
      </c>
      <c r="F82" s="70">
        <v>6318</v>
      </c>
    </row>
    <row r="83" spans="1:6" ht="13.7" customHeight="1">
      <c r="A83" s="71" t="s">
        <v>370</v>
      </c>
      <c r="B83" s="69">
        <v>161799</v>
      </c>
      <c r="C83" s="69">
        <v>7780</v>
      </c>
      <c r="D83" s="69">
        <v>154019</v>
      </c>
      <c r="E83" s="70">
        <v>543</v>
      </c>
      <c r="F83" s="70">
        <v>161256</v>
      </c>
    </row>
    <row r="84" spans="1:6" ht="13.7" customHeight="1">
      <c r="A84" s="71" t="s">
        <v>371</v>
      </c>
      <c r="B84" s="69">
        <v>88328</v>
      </c>
      <c r="C84" s="69">
        <v>3373</v>
      </c>
      <c r="D84" s="69">
        <v>84955</v>
      </c>
      <c r="E84" s="70">
        <v>0</v>
      </c>
      <c r="F84" s="70">
        <v>88328</v>
      </c>
    </row>
    <row r="85" spans="1:6" ht="13.7" customHeight="1">
      <c r="A85" s="71" t="s">
        <v>372</v>
      </c>
      <c r="B85" s="69">
        <v>107425</v>
      </c>
      <c r="C85" s="69">
        <v>7580</v>
      </c>
      <c r="D85" s="69">
        <v>99845</v>
      </c>
      <c r="E85" s="70">
        <v>143</v>
      </c>
      <c r="F85" s="70">
        <v>107282</v>
      </c>
    </row>
    <row r="86" spans="1:6" ht="13.7" customHeight="1">
      <c r="A86" s="71" t="s">
        <v>373</v>
      </c>
      <c r="B86" s="69">
        <v>677</v>
      </c>
      <c r="C86" s="69">
        <v>7</v>
      </c>
      <c r="D86" s="69">
        <v>670</v>
      </c>
      <c r="E86" s="70">
        <v>0</v>
      </c>
      <c r="F86" s="70">
        <v>677</v>
      </c>
    </row>
    <row r="87" spans="1:6" ht="13.7" customHeight="1">
      <c r="A87" s="71" t="s">
        <v>374</v>
      </c>
      <c r="B87" s="69">
        <v>7572</v>
      </c>
      <c r="C87" s="69">
        <v>227</v>
      </c>
      <c r="D87" s="69">
        <v>7345</v>
      </c>
      <c r="E87" s="70">
        <v>0</v>
      </c>
      <c r="F87" s="70">
        <v>7572</v>
      </c>
    </row>
    <row r="88" spans="1:6" ht="13.7" customHeight="1">
      <c r="A88" s="71" t="s">
        <v>375</v>
      </c>
      <c r="B88" s="69">
        <v>90714</v>
      </c>
      <c r="C88" s="69">
        <v>6275</v>
      </c>
      <c r="D88" s="69">
        <v>84439</v>
      </c>
      <c r="E88" s="70">
        <v>0</v>
      </c>
      <c r="F88" s="70">
        <v>90714</v>
      </c>
    </row>
    <row r="89" spans="1:6" ht="13.7" customHeight="1">
      <c r="A89" s="71" t="s">
        <v>376</v>
      </c>
      <c r="B89" s="69">
        <v>63309</v>
      </c>
      <c r="C89" s="69">
        <v>2882</v>
      </c>
      <c r="D89" s="69">
        <v>60427</v>
      </c>
      <c r="E89" s="70">
        <v>0</v>
      </c>
      <c r="F89" s="70">
        <v>63309</v>
      </c>
    </row>
    <row r="90" spans="1:6" ht="13.7" customHeight="1">
      <c r="A90" s="71" t="s">
        <v>377</v>
      </c>
      <c r="B90" s="69">
        <v>66526</v>
      </c>
      <c r="C90" s="69">
        <v>1193</v>
      </c>
      <c r="D90" s="69">
        <v>65333</v>
      </c>
      <c r="E90" s="70">
        <v>0</v>
      </c>
      <c r="F90" s="70">
        <v>66526</v>
      </c>
    </row>
    <row r="91" spans="1:6" ht="13.7" customHeight="1">
      <c r="A91" s="71" t="s">
        <v>378</v>
      </c>
      <c r="B91" s="69">
        <v>14768</v>
      </c>
      <c r="C91" s="69">
        <v>612</v>
      </c>
      <c r="D91" s="69">
        <v>14156</v>
      </c>
      <c r="E91" s="70">
        <v>0</v>
      </c>
      <c r="F91" s="70">
        <v>14768</v>
      </c>
    </row>
    <row r="92" spans="1:6" ht="13.7" customHeight="1">
      <c r="A92" s="71" t="s">
        <v>379</v>
      </c>
      <c r="B92" s="69">
        <v>12446</v>
      </c>
      <c r="C92" s="69">
        <v>814</v>
      </c>
      <c r="D92" s="69">
        <v>11632</v>
      </c>
      <c r="E92" s="70">
        <v>0</v>
      </c>
      <c r="F92" s="70">
        <v>12446</v>
      </c>
    </row>
    <row r="93" spans="1:6" ht="13.7" customHeight="1">
      <c r="A93" s="71" t="s">
        <v>313</v>
      </c>
      <c r="B93" s="69">
        <v>14759</v>
      </c>
      <c r="C93" s="69">
        <v>-2329</v>
      </c>
      <c r="D93" s="69">
        <v>17088</v>
      </c>
      <c r="E93" s="70">
        <v>84</v>
      </c>
      <c r="F93" s="70">
        <v>14675</v>
      </c>
    </row>
    <row r="94" spans="1:6" ht="13.7" customHeight="1">
      <c r="A94" s="60" t="s">
        <v>169</v>
      </c>
      <c r="B94" s="69" t="s">
        <v>169</v>
      </c>
      <c r="C94" s="69" t="s">
        <v>169</v>
      </c>
      <c r="D94" s="69" t="s">
        <v>169</v>
      </c>
      <c r="E94" s="70" t="s">
        <v>169</v>
      </c>
      <c r="F94" s="70" t="s">
        <v>169</v>
      </c>
    </row>
    <row r="95" spans="1:6" ht="13.7" customHeight="1">
      <c r="A95" s="68" t="s">
        <v>380</v>
      </c>
      <c r="B95" s="69">
        <v>14580</v>
      </c>
      <c r="C95" s="69">
        <v>-45</v>
      </c>
      <c r="D95" s="69">
        <v>14625</v>
      </c>
      <c r="E95" s="70">
        <v>1581</v>
      </c>
      <c r="F95" s="70">
        <v>12999</v>
      </c>
    </row>
    <row r="96" spans="1:6" ht="13.7" customHeight="1">
      <c r="A96" s="71" t="s">
        <v>381</v>
      </c>
      <c r="B96" s="69">
        <v>555</v>
      </c>
      <c r="C96" s="69">
        <v>19</v>
      </c>
      <c r="D96" s="69">
        <v>536</v>
      </c>
      <c r="E96" s="70">
        <v>0</v>
      </c>
      <c r="F96" s="70">
        <v>555</v>
      </c>
    </row>
    <row r="97" spans="1:6" ht="13.7" customHeight="1">
      <c r="A97" s="71" t="s">
        <v>382</v>
      </c>
      <c r="B97" s="69">
        <v>2472</v>
      </c>
      <c r="C97" s="69">
        <v>-42</v>
      </c>
      <c r="D97" s="69">
        <v>2514</v>
      </c>
      <c r="E97" s="70">
        <v>0</v>
      </c>
      <c r="F97" s="70">
        <v>2472</v>
      </c>
    </row>
    <row r="98" spans="1:6" ht="13.7" customHeight="1">
      <c r="A98" s="71" t="s">
        <v>317</v>
      </c>
      <c r="B98" s="69">
        <v>11553</v>
      </c>
      <c r="C98" s="69">
        <v>-22</v>
      </c>
      <c r="D98" s="69">
        <v>11575</v>
      </c>
      <c r="E98" s="70">
        <v>1581</v>
      </c>
      <c r="F98" s="70">
        <v>9972</v>
      </c>
    </row>
    <row r="99" spans="1:6" ht="13.7" customHeight="1">
      <c r="A99" s="60" t="s">
        <v>169</v>
      </c>
      <c r="B99" s="69" t="s">
        <v>169</v>
      </c>
      <c r="C99" s="69" t="s">
        <v>169</v>
      </c>
      <c r="D99" s="70" t="s">
        <v>169</v>
      </c>
      <c r="E99" s="70" t="s">
        <v>169</v>
      </c>
      <c r="F99" s="70" t="s">
        <v>169</v>
      </c>
    </row>
    <row r="100" spans="1:6" ht="13.7" customHeight="1">
      <c r="A100" s="68" t="s">
        <v>383</v>
      </c>
      <c r="B100" s="69">
        <v>170450</v>
      </c>
      <c r="C100" s="69">
        <v>10472</v>
      </c>
      <c r="D100" s="69">
        <v>159978</v>
      </c>
      <c r="E100" s="70">
        <v>1298</v>
      </c>
      <c r="F100" s="70">
        <v>169152</v>
      </c>
    </row>
    <row r="101" spans="1:6" ht="13.7" customHeight="1">
      <c r="A101" s="71" t="s">
        <v>384</v>
      </c>
      <c r="B101" s="69">
        <v>18368</v>
      </c>
      <c r="C101" s="69">
        <v>1727</v>
      </c>
      <c r="D101" s="69">
        <v>16641</v>
      </c>
      <c r="E101" s="70">
        <v>0</v>
      </c>
      <c r="F101" s="70">
        <v>18368</v>
      </c>
    </row>
    <row r="102" spans="1:6" ht="13.7" customHeight="1">
      <c r="A102" s="71" t="s">
        <v>317</v>
      </c>
      <c r="B102" s="69">
        <v>152082</v>
      </c>
      <c r="C102" s="69">
        <v>8745</v>
      </c>
      <c r="D102" s="69">
        <v>143337</v>
      </c>
      <c r="E102" s="70">
        <v>1298</v>
      </c>
      <c r="F102" s="70">
        <v>150784</v>
      </c>
    </row>
    <row r="103" spans="1:6" ht="13.7" customHeight="1">
      <c r="A103" s="60" t="s">
        <v>169</v>
      </c>
      <c r="B103" s="69" t="s">
        <v>169</v>
      </c>
      <c r="C103" s="69" t="s">
        <v>169</v>
      </c>
      <c r="D103" s="70" t="s">
        <v>169</v>
      </c>
      <c r="E103" s="70" t="s">
        <v>169</v>
      </c>
      <c r="F103" s="70" t="s">
        <v>169</v>
      </c>
    </row>
    <row r="104" spans="1:6" ht="13.7" customHeight="1">
      <c r="A104" s="68" t="s">
        <v>385</v>
      </c>
      <c r="B104" s="69">
        <v>143054</v>
      </c>
      <c r="C104" s="69">
        <v>1818</v>
      </c>
      <c r="D104" s="69">
        <v>141236</v>
      </c>
      <c r="E104" s="70">
        <v>144</v>
      </c>
      <c r="F104" s="70">
        <v>142910</v>
      </c>
    </row>
    <row r="105" spans="1:6" ht="13.7" customHeight="1">
      <c r="A105" s="71" t="s">
        <v>386</v>
      </c>
      <c r="B105" s="69">
        <v>3143</v>
      </c>
      <c r="C105" s="69">
        <v>35</v>
      </c>
      <c r="D105" s="69">
        <v>3108</v>
      </c>
      <c r="E105" s="70">
        <v>0</v>
      </c>
      <c r="F105" s="70">
        <v>3143</v>
      </c>
    </row>
    <row r="106" spans="1:6" ht="13.7" customHeight="1">
      <c r="A106" s="71" t="s">
        <v>387</v>
      </c>
      <c r="B106" s="69">
        <v>7251</v>
      </c>
      <c r="C106" s="69">
        <v>41</v>
      </c>
      <c r="D106" s="69">
        <v>7210</v>
      </c>
      <c r="E106" s="70">
        <v>0</v>
      </c>
      <c r="F106" s="70">
        <v>7251</v>
      </c>
    </row>
    <row r="107" spans="1:6" ht="13.7" customHeight="1">
      <c r="A107" s="71" t="s">
        <v>317</v>
      </c>
      <c r="B107" s="69">
        <v>132660</v>
      </c>
      <c r="C107" s="69">
        <v>1742</v>
      </c>
      <c r="D107" s="69">
        <v>130918</v>
      </c>
      <c r="E107" s="70">
        <v>144</v>
      </c>
      <c r="F107" s="70">
        <v>132516</v>
      </c>
    </row>
    <row r="108" spans="1:6" ht="13.7" customHeight="1">
      <c r="A108" s="60" t="s">
        <v>169</v>
      </c>
      <c r="B108" s="69" t="s">
        <v>169</v>
      </c>
      <c r="C108" s="69" t="s">
        <v>169</v>
      </c>
      <c r="D108" s="70" t="s">
        <v>169</v>
      </c>
      <c r="E108" s="70" t="s">
        <v>169</v>
      </c>
      <c r="F108" s="70" t="s">
        <v>169</v>
      </c>
    </row>
    <row r="109" spans="1:6" ht="13.7" customHeight="1">
      <c r="A109" s="68" t="s">
        <v>388</v>
      </c>
      <c r="B109" s="69">
        <v>205321</v>
      </c>
      <c r="C109" s="69">
        <v>14456</v>
      </c>
      <c r="D109" s="69">
        <v>190865</v>
      </c>
      <c r="E109" s="70">
        <v>0</v>
      </c>
      <c r="F109" s="70">
        <v>205321</v>
      </c>
    </row>
    <row r="110" spans="1:6" ht="13.7" customHeight="1">
      <c r="A110" s="71" t="s">
        <v>389</v>
      </c>
      <c r="B110" s="69">
        <v>7469</v>
      </c>
      <c r="C110" s="69">
        <v>561</v>
      </c>
      <c r="D110" s="69">
        <v>6908</v>
      </c>
      <c r="E110" s="70">
        <v>0</v>
      </c>
      <c r="F110" s="70">
        <v>7469</v>
      </c>
    </row>
    <row r="111" spans="1:6" ht="13.7" customHeight="1">
      <c r="A111" s="71" t="s">
        <v>390</v>
      </c>
      <c r="B111" s="69">
        <v>1364</v>
      </c>
      <c r="C111" s="69">
        <v>14</v>
      </c>
      <c r="D111" s="69">
        <v>1350</v>
      </c>
      <c r="E111" s="70">
        <v>0</v>
      </c>
      <c r="F111" s="70">
        <v>1364</v>
      </c>
    </row>
    <row r="112" spans="1:6" ht="13.7" customHeight="1">
      <c r="A112" s="71" t="s">
        <v>391</v>
      </c>
      <c r="B112" s="69">
        <v>8606</v>
      </c>
      <c r="C112" s="69">
        <v>194</v>
      </c>
      <c r="D112" s="69">
        <v>8412</v>
      </c>
      <c r="E112" s="70">
        <v>0</v>
      </c>
      <c r="F112" s="70">
        <v>8606</v>
      </c>
    </row>
    <row r="113" spans="1:6" ht="13.7" customHeight="1">
      <c r="A113" s="71" t="s">
        <v>392</v>
      </c>
      <c r="B113" s="69">
        <v>740</v>
      </c>
      <c r="C113" s="69">
        <v>-9</v>
      </c>
      <c r="D113" s="69">
        <v>749</v>
      </c>
      <c r="E113" s="70">
        <v>0</v>
      </c>
      <c r="F113" s="70">
        <v>740</v>
      </c>
    </row>
    <row r="114" spans="1:6" ht="13.7" customHeight="1">
      <c r="A114" s="71" t="s">
        <v>317</v>
      </c>
      <c r="B114" s="69">
        <v>187142</v>
      </c>
      <c r="C114" s="69">
        <v>13696</v>
      </c>
      <c r="D114" s="69">
        <v>173446</v>
      </c>
      <c r="E114" s="70">
        <v>0</v>
      </c>
      <c r="F114" s="70">
        <v>187142</v>
      </c>
    </row>
    <row r="115" spans="1:6" ht="13.7" customHeight="1">
      <c r="A115" s="60" t="s">
        <v>169</v>
      </c>
      <c r="B115" s="69" t="s">
        <v>169</v>
      </c>
      <c r="C115" s="69" t="s">
        <v>169</v>
      </c>
      <c r="D115" s="69" t="s">
        <v>169</v>
      </c>
      <c r="E115" s="70" t="s">
        <v>169</v>
      </c>
      <c r="F115" s="70" t="s">
        <v>169</v>
      </c>
    </row>
    <row r="116" spans="1:6" ht="13.7" customHeight="1">
      <c r="A116" s="68" t="s">
        <v>393</v>
      </c>
      <c r="B116" s="69">
        <v>350202</v>
      </c>
      <c r="C116" s="69">
        <v>28682</v>
      </c>
      <c r="D116" s="69">
        <v>321520</v>
      </c>
      <c r="E116" s="70">
        <v>41</v>
      </c>
      <c r="F116" s="70">
        <v>350161</v>
      </c>
    </row>
    <row r="117" spans="1:6" ht="13.7" customHeight="1">
      <c r="A117" s="71" t="s">
        <v>394</v>
      </c>
      <c r="B117" s="69">
        <v>432</v>
      </c>
      <c r="C117" s="69">
        <v>32</v>
      </c>
      <c r="D117" s="69">
        <v>400</v>
      </c>
      <c r="E117" s="70">
        <v>0</v>
      </c>
      <c r="F117" s="70">
        <v>432</v>
      </c>
    </row>
    <row r="118" spans="1:6" ht="13.7" customHeight="1">
      <c r="A118" s="71" t="s">
        <v>395</v>
      </c>
      <c r="B118" s="69">
        <v>16930</v>
      </c>
      <c r="C118" s="69">
        <v>517</v>
      </c>
      <c r="D118" s="69">
        <v>16413</v>
      </c>
      <c r="E118" s="70">
        <v>0</v>
      </c>
      <c r="F118" s="70">
        <v>16930</v>
      </c>
    </row>
    <row r="119" spans="1:6" ht="13.7" customHeight="1">
      <c r="A119" s="71" t="s">
        <v>396</v>
      </c>
      <c r="B119" s="69">
        <v>19736</v>
      </c>
      <c r="C119" s="69">
        <v>199</v>
      </c>
      <c r="D119" s="69">
        <v>19537</v>
      </c>
      <c r="E119" s="70">
        <v>0</v>
      </c>
      <c r="F119" s="70">
        <v>19736</v>
      </c>
    </row>
    <row r="120" spans="1:6" ht="13.7" customHeight="1">
      <c r="A120" s="71" t="s">
        <v>317</v>
      </c>
      <c r="B120" s="69">
        <v>313104</v>
      </c>
      <c r="C120" s="69">
        <v>27934</v>
      </c>
      <c r="D120" s="69">
        <v>285170</v>
      </c>
      <c r="E120" s="70">
        <v>41</v>
      </c>
      <c r="F120" s="70">
        <v>313063</v>
      </c>
    </row>
    <row r="121" spans="1:6" ht="13.7" customHeight="1">
      <c r="A121" s="60" t="s">
        <v>169</v>
      </c>
      <c r="B121" s="69" t="s">
        <v>169</v>
      </c>
      <c r="C121" s="69" t="s">
        <v>169</v>
      </c>
      <c r="D121" s="70" t="s">
        <v>169</v>
      </c>
      <c r="E121" s="70" t="s">
        <v>169</v>
      </c>
      <c r="F121" s="70" t="s">
        <v>169</v>
      </c>
    </row>
    <row r="122" spans="1:6" ht="13.7" customHeight="1">
      <c r="A122" s="68" t="s">
        <v>397</v>
      </c>
      <c r="B122" s="69">
        <v>68566</v>
      </c>
      <c r="C122" s="69">
        <v>1035</v>
      </c>
      <c r="D122" s="69">
        <v>67531</v>
      </c>
      <c r="E122" s="70">
        <v>4037</v>
      </c>
      <c r="F122" s="70">
        <v>64529</v>
      </c>
    </row>
    <row r="123" spans="1:6" ht="13.7" customHeight="1">
      <c r="A123" s="71" t="s">
        <v>398</v>
      </c>
      <c r="B123" s="69">
        <v>554</v>
      </c>
      <c r="C123" s="69">
        <v>-13</v>
      </c>
      <c r="D123" s="69">
        <v>567</v>
      </c>
      <c r="E123" s="70">
        <v>0</v>
      </c>
      <c r="F123" s="70">
        <v>554</v>
      </c>
    </row>
    <row r="124" spans="1:6" ht="13.7" customHeight="1">
      <c r="A124" s="71" t="s">
        <v>399</v>
      </c>
      <c r="B124" s="69">
        <v>12121</v>
      </c>
      <c r="C124" s="69">
        <v>75</v>
      </c>
      <c r="D124" s="69">
        <v>12046</v>
      </c>
      <c r="E124" s="70">
        <v>310</v>
      </c>
      <c r="F124" s="70">
        <v>11811</v>
      </c>
    </row>
    <row r="125" spans="1:6" ht="13.7" customHeight="1">
      <c r="A125" s="71" t="s">
        <v>317</v>
      </c>
      <c r="B125" s="69">
        <v>55891</v>
      </c>
      <c r="C125" s="69">
        <v>973</v>
      </c>
      <c r="D125" s="69">
        <v>54918</v>
      </c>
      <c r="E125" s="70">
        <v>3727</v>
      </c>
      <c r="F125" s="70">
        <v>52164</v>
      </c>
    </row>
    <row r="126" spans="1:6" ht="13.7" customHeight="1">
      <c r="A126" s="60" t="s">
        <v>169</v>
      </c>
      <c r="B126" s="69" t="s">
        <v>169</v>
      </c>
      <c r="C126" s="69" t="s">
        <v>169</v>
      </c>
      <c r="D126" s="70" t="s">
        <v>169</v>
      </c>
      <c r="E126" s="70" t="s">
        <v>169</v>
      </c>
      <c r="F126" s="70" t="s">
        <v>169</v>
      </c>
    </row>
    <row r="127" spans="1:6" ht="13.7" customHeight="1">
      <c r="A127" s="68" t="s">
        <v>400</v>
      </c>
      <c r="B127" s="69">
        <v>35141</v>
      </c>
      <c r="C127" s="69">
        <v>279</v>
      </c>
      <c r="D127" s="69">
        <v>34862</v>
      </c>
      <c r="E127" s="70">
        <v>2465</v>
      </c>
      <c r="F127" s="70">
        <v>32676</v>
      </c>
    </row>
    <row r="128" spans="1:6" ht="13.7" customHeight="1">
      <c r="A128" s="71" t="s">
        <v>401</v>
      </c>
      <c r="B128" s="69">
        <v>7628</v>
      </c>
      <c r="C128" s="69">
        <v>-9</v>
      </c>
      <c r="D128" s="69">
        <v>7637</v>
      </c>
      <c r="E128" s="70">
        <v>0</v>
      </c>
      <c r="F128" s="70">
        <v>7628</v>
      </c>
    </row>
    <row r="129" spans="1:6" ht="13.7" customHeight="1">
      <c r="A129" s="71" t="s">
        <v>317</v>
      </c>
      <c r="B129" s="69">
        <v>27513</v>
      </c>
      <c r="C129" s="69">
        <v>288</v>
      </c>
      <c r="D129" s="69">
        <v>27225</v>
      </c>
      <c r="E129" s="70">
        <v>2465</v>
      </c>
      <c r="F129" s="70">
        <v>25048</v>
      </c>
    </row>
    <row r="130" spans="1:6" ht="13.7" customHeight="1">
      <c r="A130" s="60" t="s">
        <v>169</v>
      </c>
      <c r="B130" s="69" t="s">
        <v>169</v>
      </c>
      <c r="C130" s="69" t="s">
        <v>169</v>
      </c>
      <c r="D130" s="70" t="s">
        <v>169</v>
      </c>
      <c r="E130" s="70" t="s">
        <v>169</v>
      </c>
      <c r="F130" s="70" t="s">
        <v>169</v>
      </c>
    </row>
    <row r="131" spans="1:6" ht="13.7" customHeight="1">
      <c r="A131" s="68" t="s">
        <v>402</v>
      </c>
      <c r="B131" s="69">
        <v>16773</v>
      </c>
      <c r="C131" s="69">
        <v>351</v>
      </c>
      <c r="D131" s="69">
        <v>16422</v>
      </c>
      <c r="E131" s="70">
        <v>1682</v>
      </c>
      <c r="F131" s="70">
        <v>15091</v>
      </c>
    </row>
    <row r="132" spans="1:6" ht="13.7" customHeight="1">
      <c r="A132" s="71" t="s">
        <v>403</v>
      </c>
      <c r="B132" s="69">
        <v>1700</v>
      </c>
      <c r="C132" s="69">
        <v>-28</v>
      </c>
      <c r="D132" s="69">
        <v>1728</v>
      </c>
      <c r="E132" s="70">
        <v>0</v>
      </c>
      <c r="F132" s="70">
        <v>1700</v>
      </c>
    </row>
    <row r="133" spans="1:6" ht="13.7" customHeight="1">
      <c r="A133" s="71" t="s">
        <v>404</v>
      </c>
      <c r="B133" s="69">
        <v>173</v>
      </c>
      <c r="C133" s="69">
        <v>4</v>
      </c>
      <c r="D133" s="69">
        <v>169</v>
      </c>
      <c r="E133" s="70">
        <v>0</v>
      </c>
      <c r="F133" s="70">
        <v>173</v>
      </c>
    </row>
    <row r="134" spans="1:6" ht="13.7" customHeight="1">
      <c r="A134" s="71" t="s">
        <v>317</v>
      </c>
      <c r="B134" s="69">
        <v>14900</v>
      </c>
      <c r="C134" s="69">
        <v>375</v>
      </c>
      <c r="D134" s="69">
        <v>14525</v>
      </c>
      <c r="E134" s="70">
        <v>1682</v>
      </c>
      <c r="F134" s="70">
        <v>13218</v>
      </c>
    </row>
    <row r="135" spans="1:6" ht="13.7" customHeight="1">
      <c r="A135" s="68" t="s">
        <v>169</v>
      </c>
      <c r="B135" s="69" t="s">
        <v>169</v>
      </c>
      <c r="C135" s="69" t="s">
        <v>169</v>
      </c>
      <c r="D135" s="69" t="s">
        <v>169</v>
      </c>
      <c r="E135" s="70" t="s">
        <v>169</v>
      </c>
      <c r="F135" s="70" t="s">
        <v>169</v>
      </c>
    </row>
    <row r="136" spans="1:6" ht="13.7" customHeight="1">
      <c r="A136" s="68" t="s">
        <v>405</v>
      </c>
      <c r="B136" s="69">
        <v>923647</v>
      </c>
      <c r="C136" s="69">
        <v>59384</v>
      </c>
      <c r="D136" s="69">
        <v>864263</v>
      </c>
      <c r="E136" s="70">
        <v>654</v>
      </c>
      <c r="F136" s="70">
        <v>922993</v>
      </c>
    </row>
    <row r="137" spans="1:6" ht="13.7" customHeight="1">
      <c r="A137" s="71" t="s">
        <v>406</v>
      </c>
      <c r="B137" s="69">
        <v>13244</v>
      </c>
      <c r="C137" s="69">
        <v>589</v>
      </c>
      <c r="D137" s="69">
        <v>12655</v>
      </c>
      <c r="E137" s="70">
        <v>0</v>
      </c>
      <c r="F137" s="70">
        <v>13244</v>
      </c>
    </row>
    <row r="138" spans="1:6" ht="13.7" customHeight="1">
      <c r="A138" s="71" t="s">
        <v>407</v>
      </c>
      <c r="B138" s="69">
        <v>1392</v>
      </c>
      <c r="C138" s="69">
        <v>-33</v>
      </c>
      <c r="D138" s="69">
        <v>1425</v>
      </c>
      <c r="E138" s="70">
        <v>0</v>
      </c>
      <c r="F138" s="70">
        <v>1392</v>
      </c>
    </row>
    <row r="139" spans="1:6" ht="13.7" customHeight="1">
      <c r="A139" s="71" t="s">
        <v>408</v>
      </c>
      <c r="B139" s="69">
        <v>878456</v>
      </c>
      <c r="C139" s="69">
        <v>56672</v>
      </c>
      <c r="D139" s="69">
        <v>821784</v>
      </c>
      <c r="E139" s="70">
        <v>654</v>
      </c>
      <c r="F139" s="70">
        <v>877802</v>
      </c>
    </row>
    <row r="140" spans="1:6" ht="13.7" customHeight="1">
      <c r="A140" s="71" t="s">
        <v>409</v>
      </c>
      <c r="B140" s="69">
        <v>23288</v>
      </c>
      <c r="C140" s="69">
        <v>1926</v>
      </c>
      <c r="D140" s="69">
        <v>21362</v>
      </c>
      <c r="E140" s="70">
        <v>0</v>
      </c>
      <c r="F140" s="70">
        <v>23288</v>
      </c>
    </row>
    <row r="141" spans="1:6" ht="13.7" customHeight="1">
      <c r="A141" s="71" t="s">
        <v>410</v>
      </c>
      <c r="B141" s="69">
        <v>7267</v>
      </c>
      <c r="C141" s="69">
        <v>230</v>
      </c>
      <c r="D141" s="69">
        <v>7037</v>
      </c>
      <c r="E141" s="70">
        <v>0</v>
      </c>
      <c r="F141" s="70">
        <v>7267</v>
      </c>
    </row>
    <row r="142" spans="1:6" ht="13.7" customHeight="1">
      <c r="A142" s="60" t="s">
        <v>169</v>
      </c>
      <c r="B142" s="69" t="s">
        <v>169</v>
      </c>
      <c r="C142" s="69" t="s">
        <v>169</v>
      </c>
      <c r="D142" s="69" t="s">
        <v>169</v>
      </c>
      <c r="E142" s="70" t="s">
        <v>169</v>
      </c>
      <c r="F142" s="70" t="s">
        <v>169</v>
      </c>
    </row>
    <row r="143" spans="1:6" ht="13.7" customHeight="1">
      <c r="A143" s="68" t="s">
        <v>411</v>
      </c>
      <c r="B143" s="69">
        <v>309986</v>
      </c>
      <c r="C143" s="69">
        <v>12367</v>
      </c>
      <c r="D143" s="69">
        <v>297619</v>
      </c>
      <c r="E143" s="70">
        <v>2556</v>
      </c>
      <c r="F143" s="70">
        <v>307430</v>
      </c>
    </row>
    <row r="144" spans="1:6" ht="13.7" customHeight="1">
      <c r="A144" s="71" t="s">
        <v>412</v>
      </c>
      <c r="B144" s="69">
        <v>1539</v>
      </c>
      <c r="C144" s="69">
        <v>-159</v>
      </c>
      <c r="D144" s="69">
        <v>1698</v>
      </c>
      <c r="E144" s="70">
        <v>0</v>
      </c>
      <c r="F144" s="70">
        <v>1539</v>
      </c>
    </row>
    <row r="145" spans="1:6" ht="13.7" customHeight="1">
      <c r="A145" s="71" t="s">
        <v>413</v>
      </c>
      <c r="B145" s="69">
        <v>53690</v>
      </c>
      <c r="C145" s="69">
        <v>1767</v>
      </c>
      <c r="D145" s="69">
        <v>51923</v>
      </c>
      <c r="E145" s="70">
        <v>36</v>
      </c>
      <c r="F145" s="70">
        <v>53654</v>
      </c>
    </row>
    <row r="146" spans="1:6" ht="13.7" customHeight="1">
      <c r="A146" s="71" t="s">
        <v>317</v>
      </c>
      <c r="B146" s="69">
        <v>254757</v>
      </c>
      <c r="C146" s="69">
        <v>10759</v>
      </c>
      <c r="D146" s="69">
        <v>243998</v>
      </c>
      <c r="E146" s="70">
        <v>2520</v>
      </c>
      <c r="F146" s="70">
        <v>252237</v>
      </c>
    </row>
    <row r="147" spans="1:6" ht="13.7" customHeight="1">
      <c r="A147" s="60" t="s">
        <v>169</v>
      </c>
      <c r="B147" s="69" t="s">
        <v>169</v>
      </c>
      <c r="C147" s="69" t="s">
        <v>169</v>
      </c>
      <c r="D147" s="70" t="s">
        <v>169</v>
      </c>
      <c r="E147" s="70" t="s">
        <v>169</v>
      </c>
      <c r="F147" s="70" t="s">
        <v>169</v>
      </c>
    </row>
    <row r="148" spans="1:6" ht="13.7" customHeight="1">
      <c r="A148" s="68" t="s">
        <v>414</v>
      </c>
      <c r="B148" s="69">
        <v>103095</v>
      </c>
      <c r="C148" s="69">
        <v>7399</v>
      </c>
      <c r="D148" s="69">
        <v>95696</v>
      </c>
      <c r="E148" s="70">
        <v>0</v>
      </c>
      <c r="F148" s="70">
        <v>103095</v>
      </c>
    </row>
    <row r="149" spans="1:6" ht="13.7" customHeight="1">
      <c r="A149" s="71" t="s">
        <v>415</v>
      </c>
      <c r="B149" s="69">
        <v>369</v>
      </c>
      <c r="C149" s="69">
        <v>31</v>
      </c>
      <c r="D149" s="69">
        <v>338</v>
      </c>
      <c r="E149" s="70">
        <v>0</v>
      </c>
      <c r="F149" s="70">
        <v>369</v>
      </c>
    </row>
    <row r="150" spans="1:6" ht="13.7" customHeight="1">
      <c r="A150" s="71" t="s">
        <v>416</v>
      </c>
      <c r="B150" s="69">
        <v>2921</v>
      </c>
      <c r="C150" s="69">
        <v>245</v>
      </c>
      <c r="D150" s="69">
        <v>2676</v>
      </c>
      <c r="E150" s="70">
        <v>0</v>
      </c>
      <c r="F150" s="70">
        <v>2921</v>
      </c>
    </row>
    <row r="151" spans="1:6" ht="13.7" customHeight="1">
      <c r="A151" s="71" t="s">
        <v>417</v>
      </c>
      <c r="B151" s="69">
        <v>4582</v>
      </c>
      <c r="C151" s="69">
        <v>158</v>
      </c>
      <c r="D151" s="69">
        <v>4424</v>
      </c>
      <c r="E151" s="70">
        <v>0</v>
      </c>
      <c r="F151" s="70">
        <v>4582</v>
      </c>
    </row>
    <row r="152" spans="1:6" ht="13.7" customHeight="1">
      <c r="A152" s="71" t="s">
        <v>418</v>
      </c>
      <c r="B152" s="69">
        <v>4</v>
      </c>
      <c r="C152" s="69">
        <v>-12</v>
      </c>
      <c r="D152" s="69">
        <v>16</v>
      </c>
      <c r="E152" s="70">
        <v>0</v>
      </c>
      <c r="F152" s="70">
        <v>4</v>
      </c>
    </row>
    <row r="153" spans="1:6" ht="13.7" customHeight="1">
      <c r="A153" s="71" t="s">
        <v>419</v>
      </c>
      <c r="B153" s="69">
        <v>81184</v>
      </c>
      <c r="C153" s="69">
        <v>6004</v>
      </c>
      <c r="D153" s="69">
        <v>75180</v>
      </c>
      <c r="E153" s="70">
        <v>0</v>
      </c>
      <c r="F153" s="70">
        <v>81184</v>
      </c>
    </row>
    <row r="154" spans="1:6" ht="13.7" customHeight="1">
      <c r="A154" s="71" t="s">
        <v>317</v>
      </c>
      <c r="B154" s="69">
        <v>14035</v>
      </c>
      <c r="C154" s="69">
        <v>973</v>
      </c>
      <c r="D154" s="69">
        <v>13062</v>
      </c>
      <c r="E154" s="70">
        <v>0</v>
      </c>
      <c r="F154" s="70">
        <v>14035</v>
      </c>
    </row>
    <row r="155" spans="1:6" ht="13.7" customHeight="1">
      <c r="A155" s="60" t="s">
        <v>169</v>
      </c>
      <c r="B155" s="69" t="s">
        <v>169</v>
      </c>
      <c r="C155" s="69" t="s">
        <v>169</v>
      </c>
      <c r="D155" s="70" t="s">
        <v>169</v>
      </c>
      <c r="E155" s="70" t="s">
        <v>169</v>
      </c>
      <c r="F155" s="70" t="s">
        <v>169</v>
      </c>
    </row>
    <row r="156" spans="1:6" ht="13.7" customHeight="1">
      <c r="A156" s="68" t="s">
        <v>420</v>
      </c>
      <c r="B156" s="69">
        <v>11916</v>
      </c>
      <c r="C156" s="69">
        <v>367</v>
      </c>
      <c r="D156" s="69">
        <v>11549</v>
      </c>
      <c r="E156" s="70">
        <v>1699</v>
      </c>
      <c r="F156" s="70">
        <v>10217</v>
      </c>
    </row>
    <row r="157" spans="1:6" ht="13.7" customHeight="1">
      <c r="A157" s="71" t="s">
        <v>421</v>
      </c>
      <c r="B157" s="69">
        <v>2311</v>
      </c>
      <c r="C157" s="69">
        <v>80</v>
      </c>
      <c r="D157" s="69">
        <v>2231</v>
      </c>
      <c r="E157" s="70">
        <v>0</v>
      </c>
      <c r="F157" s="70">
        <v>2311</v>
      </c>
    </row>
    <row r="158" spans="1:6" ht="13.7" customHeight="1">
      <c r="A158" s="71" t="s">
        <v>422</v>
      </c>
      <c r="B158" s="69">
        <v>3110</v>
      </c>
      <c r="C158" s="69">
        <v>332</v>
      </c>
      <c r="D158" s="69">
        <v>2778</v>
      </c>
      <c r="E158" s="70">
        <v>1699</v>
      </c>
      <c r="F158" s="70">
        <v>1411</v>
      </c>
    </row>
    <row r="159" spans="1:6" ht="13.7" customHeight="1">
      <c r="A159" s="71" t="s">
        <v>317</v>
      </c>
      <c r="B159" s="69">
        <v>6495</v>
      </c>
      <c r="C159" s="69">
        <v>-45</v>
      </c>
      <c r="D159" s="69">
        <v>6540</v>
      </c>
      <c r="E159" s="70">
        <v>0</v>
      </c>
      <c r="F159" s="70">
        <v>6495</v>
      </c>
    </row>
    <row r="160" spans="1:6" ht="13.7" customHeight="1">
      <c r="A160" s="72" t="s">
        <v>169</v>
      </c>
      <c r="B160" s="69" t="s">
        <v>169</v>
      </c>
      <c r="C160" s="69" t="s">
        <v>169</v>
      </c>
      <c r="D160" s="69" t="s">
        <v>169</v>
      </c>
      <c r="E160" s="70" t="s">
        <v>169</v>
      </c>
      <c r="F160" s="70" t="s">
        <v>169</v>
      </c>
    </row>
    <row r="161" spans="1:6" ht="13.7" customHeight="1">
      <c r="A161" s="68" t="s">
        <v>423</v>
      </c>
      <c r="B161" s="69">
        <v>48486</v>
      </c>
      <c r="C161" s="69">
        <v>2097</v>
      </c>
      <c r="D161" s="69">
        <v>46389</v>
      </c>
      <c r="E161" s="70">
        <v>3295</v>
      </c>
      <c r="F161" s="70">
        <v>45191</v>
      </c>
    </row>
    <row r="162" spans="1:6" ht="13.7" customHeight="1">
      <c r="A162" s="71" t="s">
        <v>424</v>
      </c>
      <c r="B162" s="69">
        <v>3118</v>
      </c>
      <c r="C162" s="69">
        <v>-534</v>
      </c>
      <c r="D162" s="69">
        <v>3652</v>
      </c>
      <c r="E162" s="70">
        <v>945</v>
      </c>
      <c r="F162" s="70">
        <v>2173</v>
      </c>
    </row>
    <row r="163" spans="1:6" ht="13.7" customHeight="1">
      <c r="A163" s="71" t="s">
        <v>425</v>
      </c>
      <c r="B163" s="69">
        <v>633</v>
      </c>
      <c r="C163" s="69">
        <v>31</v>
      </c>
      <c r="D163" s="69">
        <v>602</v>
      </c>
      <c r="E163" s="70">
        <v>0</v>
      </c>
      <c r="F163" s="70">
        <v>633</v>
      </c>
    </row>
    <row r="164" spans="1:6" ht="13.7" customHeight="1">
      <c r="A164" s="71" t="s">
        <v>426</v>
      </c>
      <c r="B164" s="69">
        <v>1687</v>
      </c>
      <c r="C164" s="69">
        <v>227</v>
      </c>
      <c r="D164" s="69">
        <v>1460</v>
      </c>
      <c r="E164" s="70">
        <v>0</v>
      </c>
      <c r="F164" s="70">
        <v>1687</v>
      </c>
    </row>
    <row r="165" spans="1:6" ht="13.7" customHeight="1">
      <c r="A165" s="71" t="s">
        <v>427</v>
      </c>
      <c r="B165" s="69">
        <v>1752</v>
      </c>
      <c r="C165" s="69">
        <v>-2</v>
      </c>
      <c r="D165" s="69">
        <v>1754</v>
      </c>
      <c r="E165" s="70">
        <v>0</v>
      </c>
      <c r="F165" s="70">
        <v>1752</v>
      </c>
    </row>
    <row r="166" spans="1:6" ht="13.7" customHeight="1">
      <c r="A166" s="71" t="s">
        <v>428</v>
      </c>
      <c r="B166" s="69">
        <v>3381</v>
      </c>
      <c r="C166" s="69">
        <v>377</v>
      </c>
      <c r="D166" s="69">
        <v>3004</v>
      </c>
      <c r="E166" s="70">
        <v>0</v>
      </c>
      <c r="F166" s="70">
        <v>3381</v>
      </c>
    </row>
    <row r="167" spans="1:6" ht="13.7" customHeight="1">
      <c r="A167" s="71" t="s">
        <v>429</v>
      </c>
      <c r="B167" s="69">
        <v>8066</v>
      </c>
      <c r="C167" s="69">
        <v>94</v>
      </c>
      <c r="D167" s="69">
        <v>7972</v>
      </c>
      <c r="E167" s="70">
        <v>399</v>
      </c>
      <c r="F167" s="70">
        <v>7667</v>
      </c>
    </row>
    <row r="168" spans="1:6" ht="13.7" customHeight="1">
      <c r="A168" s="71" t="s">
        <v>317</v>
      </c>
      <c r="B168" s="69">
        <v>29849</v>
      </c>
      <c r="C168" s="69">
        <v>1904</v>
      </c>
      <c r="D168" s="69">
        <v>27945</v>
      </c>
      <c r="E168" s="70">
        <v>1951</v>
      </c>
      <c r="F168" s="70">
        <v>27898</v>
      </c>
    </row>
    <row r="169" spans="1:6" ht="13.7" customHeight="1">
      <c r="A169" s="60" t="s">
        <v>169</v>
      </c>
      <c r="B169" s="69" t="s">
        <v>169</v>
      </c>
      <c r="C169" s="69" t="s">
        <v>169</v>
      </c>
      <c r="D169" s="70" t="s">
        <v>169</v>
      </c>
      <c r="E169" s="70" t="s">
        <v>169</v>
      </c>
      <c r="F169" s="70" t="s">
        <v>169</v>
      </c>
    </row>
    <row r="170" spans="1:6" ht="13.7" customHeight="1">
      <c r="A170" s="68" t="s">
        <v>430</v>
      </c>
      <c r="B170" s="69">
        <v>16848</v>
      </c>
      <c r="C170" s="69">
        <v>-91</v>
      </c>
      <c r="D170" s="69">
        <v>16939</v>
      </c>
      <c r="E170" s="70">
        <v>508</v>
      </c>
      <c r="F170" s="70">
        <v>16340</v>
      </c>
    </row>
    <row r="171" spans="1:6" ht="13.7" customHeight="1">
      <c r="A171" s="71" t="s">
        <v>431</v>
      </c>
      <c r="B171" s="69">
        <v>491</v>
      </c>
      <c r="C171" s="69">
        <v>35</v>
      </c>
      <c r="D171" s="69">
        <v>456</v>
      </c>
      <c r="E171" s="70">
        <v>0</v>
      </c>
      <c r="F171" s="70">
        <v>491</v>
      </c>
    </row>
    <row r="172" spans="1:6" ht="13.7" customHeight="1">
      <c r="A172" s="71" t="s">
        <v>432</v>
      </c>
      <c r="B172" s="69">
        <v>350</v>
      </c>
      <c r="C172" s="69">
        <v>72</v>
      </c>
      <c r="D172" s="69">
        <v>278</v>
      </c>
      <c r="E172" s="70">
        <v>0</v>
      </c>
      <c r="F172" s="70">
        <v>350</v>
      </c>
    </row>
    <row r="173" spans="1:6" ht="13.7" customHeight="1">
      <c r="A173" s="71" t="s">
        <v>433</v>
      </c>
      <c r="B173" s="69">
        <v>1984</v>
      </c>
      <c r="C173" s="69">
        <v>-15</v>
      </c>
      <c r="D173" s="69">
        <v>1999</v>
      </c>
      <c r="E173" s="70">
        <v>0</v>
      </c>
      <c r="F173" s="70">
        <v>1984</v>
      </c>
    </row>
    <row r="174" spans="1:6" ht="13.7" customHeight="1">
      <c r="A174" s="71" t="s">
        <v>317</v>
      </c>
      <c r="B174" s="69">
        <v>14023</v>
      </c>
      <c r="C174" s="69">
        <v>-183</v>
      </c>
      <c r="D174" s="69">
        <v>14206</v>
      </c>
      <c r="E174" s="70">
        <v>508</v>
      </c>
      <c r="F174" s="70">
        <v>13515</v>
      </c>
    </row>
    <row r="175" spans="1:6" ht="13.7" customHeight="1">
      <c r="A175" s="60" t="s">
        <v>169</v>
      </c>
      <c r="B175" s="69" t="s">
        <v>169</v>
      </c>
      <c r="C175" s="69" t="s">
        <v>169</v>
      </c>
      <c r="D175" s="70" t="s">
        <v>169</v>
      </c>
      <c r="E175" s="70" t="s">
        <v>169</v>
      </c>
      <c r="F175" s="70" t="s">
        <v>169</v>
      </c>
    </row>
    <row r="176" spans="1:6" ht="13.7" customHeight="1">
      <c r="A176" s="68" t="s">
        <v>434</v>
      </c>
      <c r="B176" s="69">
        <v>13047</v>
      </c>
      <c r="C176" s="69">
        <v>163</v>
      </c>
      <c r="D176" s="69">
        <v>12884</v>
      </c>
      <c r="E176" s="70">
        <v>984</v>
      </c>
      <c r="F176" s="70">
        <v>12063</v>
      </c>
    </row>
    <row r="177" spans="1:6" ht="13.7" customHeight="1">
      <c r="A177" s="71" t="s">
        <v>435</v>
      </c>
      <c r="B177" s="69">
        <v>1672</v>
      </c>
      <c r="C177" s="69">
        <v>-8</v>
      </c>
      <c r="D177" s="69">
        <v>1680</v>
      </c>
      <c r="E177" s="70">
        <v>0</v>
      </c>
      <c r="F177" s="70">
        <v>1672</v>
      </c>
    </row>
    <row r="178" spans="1:6" ht="13.7" customHeight="1">
      <c r="A178" s="71" t="s">
        <v>317</v>
      </c>
      <c r="B178" s="69">
        <v>11375</v>
      </c>
      <c r="C178" s="69">
        <v>171</v>
      </c>
      <c r="D178" s="69">
        <v>11204</v>
      </c>
      <c r="E178" s="70">
        <v>984</v>
      </c>
      <c r="F178" s="70">
        <v>10391</v>
      </c>
    </row>
    <row r="179" spans="1:6" ht="13.7" customHeight="1">
      <c r="A179" s="60" t="s">
        <v>169</v>
      </c>
      <c r="B179" s="69" t="s">
        <v>169</v>
      </c>
      <c r="C179" s="69" t="s">
        <v>169</v>
      </c>
      <c r="D179" s="70" t="s">
        <v>169</v>
      </c>
      <c r="E179" s="70" t="s">
        <v>169</v>
      </c>
      <c r="F179" s="70" t="s">
        <v>169</v>
      </c>
    </row>
    <row r="180" spans="1:6" ht="13.7" customHeight="1">
      <c r="A180" s="68" t="s">
        <v>436</v>
      </c>
      <c r="B180" s="69">
        <v>16628</v>
      </c>
      <c r="C180" s="69">
        <v>765</v>
      </c>
      <c r="D180" s="69">
        <v>15863</v>
      </c>
      <c r="E180" s="70">
        <v>3175</v>
      </c>
      <c r="F180" s="70">
        <v>13453</v>
      </c>
    </row>
    <row r="181" spans="1:6" ht="13.7" customHeight="1">
      <c r="A181" s="71" t="s">
        <v>437</v>
      </c>
      <c r="B181" s="69">
        <v>3567</v>
      </c>
      <c r="C181" s="69">
        <v>122</v>
      </c>
      <c r="D181" s="69">
        <v>3445</v>
      </c>
      <c r="E181" s="70">
        <v>0</v>
      </c>
      <c r="F181" s="70">
        <v>3567</v>
      </c>
    </row>
    <row r="182" spans="1:6" ht="13.7" customHeight="1">
      <c r="A182" s="71" t="s">
        <v>438</v>
      </c>
      <c r="B182" s="69">
        <v>2105</v>
      </c>
      <c r="C182" s="69">
        <v>124</v>
      </c>
      <c r="D182" s="69">
        <v>1981</v>
      </c>
      <c r="E182" s="70">
        <v>0</v>
      </c>
      <c r="F182" s="70">
        <v>2105</v>
      </c>
    </row>
    <row r="183" spans="1:6" ht="13.7" customHeight="1">
      <c r="A183" s="71" t="s">
        <v>317</v>
      </c>
      <c r="B183" s="69">
        <v>10956</v>
      </c>
      <c r="C183" s="69">
        <v>519</v>
      </c>
      <c r="D183" s="69">
        <v>10437</v>
      </c>
      <c r="E183" s="70">
        <v>3175</v>
      </c>
      <c r="F183" s="70">
        <v>7781</v>
      </c>
    </row>
    <row r="184" spans="1:6" ht="13.7" customHeight="1">
      <c r="A184" s="60" t="s">
        <v>169</v>
      </c>
      <c r="B184" s="69" t="s">
        <v>169</v>
      </c>
      <c r="C184" s="69" t="s">
        <v>169</v>
      </c>
      <c r="D184" s="70" t="s">
        <v>169</v>
      </c>
      <c r="E184" s="70" t="s">
        <v>169</v>
      </c>
      <c r="F184" s="70" t="s">
        <v>169</v>
      </c>
    </row>
    <row r="185" spans="1:6" ht="13.7" customHeight="1">
      <c r="A185" s="68" t="s">
        <v>439</v>
      </c>
      <c r="B185" s="69">
        <v>14665</v>
      </c>
      <c r="C185" s="69">
        <v>-134</v>
      </c>
      <c r="D185" s="69">
        <v>14799</v>
      </c>
      <c r="E185" s="70">
        <v>2519</v>
      </c>
      <c r="F185" s="70">
        <v>12146</v>
      </c>
    </row>
    <row r="186" spans="1:6" ht="13.7" customHeight="1">
      <c r="A186" s="71" t="s">
        <v>440</v>
      </c>
      <c r="B186" s="69">
        <v>3052</v>
      </c>
      <c r="C186" s="69">
        <v>-1494</v>
      </c>
      <c r="D186" s="69">
        <v>4546</v>
      </c>
      <c r="E186" s="70">
        <v>1352</v>
      </c>
      <c r="F186" s="70">
        <v>1700</v>
      </c>
    </row>
    <row r="187" spans="1:6" ht="13.7" customHeight="1">
      <c r="A187" s="71" t="s">
        <v>441</v>
      </c>
      <c r="B187" s="69">
        <v>890</v>
      </c>
      <c r="C187" s="69">
        <v>12</v>
      </c>
      <c r="D187" s="69">
        <v>878</v>
      </c>
      <c r="E187" s="70">
        <v>0</v>
      </c>
      <c r="F187" s="70">
        <v>890</v>
      </c>
    </row>
    <row r="188" spans="1:6" ht="13.7" customHeight="1">
      <c r="A188" s="71" t="s">
        <v>442</v>
      </c>
      <c r="B188" s="69">
        <v>760</v>
      </c>
      <c r="C188" s="69">
        <v>-17</v>
      </c>
      <c r="D188" s="69">
        <v>777</v>
      </c>
      <c r="E188" s="70">
        <v>0</v>
      </c>
      <c r="F188" s="70">
        <v>760</v>
      </c>
    </row>
    <row r="189" spans="1:6" ht="13.7" customHeight="1">
      <c r="A189" s="71" t="s">
        <v>317</v>
      </c>
      <c r="B189" s="69">
        <v>9963</v>
      </c>
      <c r="C189" s="69">
        <v>1365</v>
      </c>
      <c r="D189" s="69">
        <v>8598</v>
      </c>
      <c r="E189" s="70">
        <v>1167</v>
      </c>
      <c r="F189" s="70">
        <v>8796</v>
      </c>
    </row>
    <row r="190" spans="1:6" ht="13.7" customHeight="1">
      <c r="A190" s="60" t="s">
        <v>169</v>
      </c>
      <c r="B190" s="69" t="s">
        <v>169</v>
      </c>
      <c r="C190" s="69" t="s">
        <v>169</v>
      </c>
      <c r="D190" s="70" t="s">
        <v>169</v>
      </c>
      <c r="E190" s="70" t="s">
        <v>169</v>
      </c>
      <c r="F190" s="70" t="s">
        <v>169</v>
      </c>
    </row>
    <row r="191" spans="1:6" ht="13.7" customHeight="1">
      <c r="A191" s="68" t="s">
        <v>443</v>
      </c>
      <c r="B191" s="69">
        <v>27637</v>
      </c>
      <c r="C191" s="69">
        <v>-94</v>
      </c>
      <c r="D191" s="69">
        <v>27731</v>
      </c>
      <c r="E191" s="70">
        <v>1831</v>
      </c>
      <c r="F191" s="70">
        <v>25806</v>
      </c>
    </row>
    <row r="192" spans="1:6" ht="13.7" customHeight="1">
      <c r="A192" s="71" t="s">
        <v>444</v>
      </c>
      <c r="B192" s="69">
        <v>2861</v>
      </c>
      <c r="C192" s="69">
        <v>-69</v>
      </c>
      <c r="D192" s="69">
        <v>2930</v>
      </c>
      <c r="E192" s="70">
        <v>0</v>
      </c>
      <c r="F192" s="70">
        <v>2861</v>
      </c>
    </row>
    <row r="193" spans="1:6" ht="13.7" customHeight="1">
      <c r="A193" s="71" t="s">
        <v>445</v>
      </c>
      <c r="B193" s="69">
        <v>5160</v>
      </c>
      <c r="C193" s="69">
        <v>159</v>
      </c>
      <c r="D193" s="69">
        <v>5001</v>
      </c>
      <c r="E193" s="70">
        <v>0</v>
      </c>
      <c r="F193" s="70">
        <v>5160</v>
      </c>
    </row>
    <row r="194" spans="1:6" ht="13.7" customHeight="1">
      <c r="A194" s="71" t="s">
        <v>446</v>
      </c>
      <c r="B194" s="69">
        <v>1813</v>
      </c>
      <c r="C194" s="69">
        <v>-14</v>
      </c>
      <c r="D194" s="69">
        <v>1827</v>
      </c>
      <c r="E194" s="70">
        <v>0</v>
      </c>
      <c r="F194" s="70">
        <v>1813</v>
      </c>
    </row>
    <row r="195" spans="1:6" ht="13.7" customHeight="1">
      <c r="A195" s="71" t="s">
        <v>317</v>
      </c>
      <c r="B195" s="69">
        <v>17803</v>
      </c>
      <c r="C195" s="69">
        <v>-170</v>
      </c>
      <c r="D195" s="69">
        <v>17973</v>
      </c>
      <c r="E195" s="70">
        <v>1831</v>
      </c>
      <c r="F195" s="70">
        <v>15972</v>
      </c>
    </row>
    <row r="196" spans="1:6" ht="13.7" customHeight="1">
      <c r="A196" s="60" t="s">
        <v>169</v>
      </c>
      <c r="B196" s="69" t="s">
        <v>169</v>
      </c>
      <c r="C196" s="69" t="s">
        <v>169</v>
      </c>
      <c r="D196" s="70" t="s">
        <v>169</v>
      </c>
      <c r="E196" s="70" t="s">
        <v>169</v>
      </c>
      <c r="F196" s="70" t="s">
        <v>169</v>
      </c>
    </row>
    <row r="197" spans="1:6" ht="13.7" customHeight="1">
      <c r="A197" s="68" t="s">
        <v>447</v>
      </c>
      <c r="B197" s="69">
        <v>38370</v>
      </c>
      <c r="C197" s="69">
        <v>-770</v>
      </c>
      <c r="D197" s="69">
        <v>39140</v>
      </c>
      <c r="E197" s="70">
        <v>0</v>
      </c>
      <c r="F197" s="70">
        <v>38370</v>
      </c>
    </row>
    <row r="198" spans="1:6" ht="13.7" customHeight="1">
      <c r="A198" s="71" t="s">
        <v>448</v>
      </c>
      <c r="B198" s="69">
        <v>7517</v>
      </c>
      <c r="C198" s="69">
        <v>362</v>
      </c>
      <c r="D198" s="69">
        <v>7155</v>
      </c>
      <c r="E198" s="70">
        <v>0</v>
      </c>
      <c r="F198" s="70">
        <v>7517</v>
      </c>
    </row>
    <row r="199" spans="1:6" ht="13.7" customHeight="1">
      <c r="A199" s="71" t="s">
        <v>449</v>
      </c>
      <c r="B199" s="69">
        <v>4807</v>
      </c>
      <c r="C199" s="69">
        <v>167</v>
      </c>
      <c r="D199" s="69">
        <v>4640</v>
      </c>
      <c r="E199" s="70">
        <v>0</v>
      </c>
      <c r="F199" s="70">
        <v>4807</v>
      </c>
    </row>
    <row r="200" spans="1:6" ht="13.7" customHeight="1">
      <c r="A200" s="71" t="s">
        <v>317</v>
      </c>
      <c r="B200" s="69">
        <v>26046</v>
      </c>
      <c r="C200" s="69">
        <v>-1299</v>
      </c>
      <c r="D200" s="69">
        <v>27345</v>
      </c>
      <c r="E200" s="70">
        <v>0</v>
      </c>
      <c r="F200" s="70">
        <v>26046</v>
      </c>
    </row>
    <row r="201" spans="1:6" ht="13.7" customHeight="1">
      <c r="A201" s="60" t="s">
        <v>169</v>
      </c>
      <c r="B201" s="69" t="s">
        <v>169</v>
      </c>
      <c r="C201" s="69" t="s">
        <v>169</v>
      </c>
      <c r="D201" s="70" t="s">
        <v>169</v>
      </c>
      <c r="E201" s="70" t="s">
        <v>169</v>
      </c>
      <c r="F201" s="70" t="s">
        <v>169</v>
      </c>
    </row>
    <row r="202" spans="1:6" ht="13.7" customHeight="1">
      <c r="A202" s="68" t="s">
        <v>450</v>
      </c>
      <c r="B202" s="69">
        <v>179503</v>
      </c>
      <c r="C202" s="69">
        <v>6725</v>
      </c>
      <c r="D202" s="69">
        <v>172778</v>
      </c>
      <c r="E202" s="70">
        <v>445</v>
      </c>
      <c r="F202" s="70">
        <v>179058</v>
      </c>
    </row>
    <row r="203" spans="1:6" ht="13.7" customHeight="1">
      <c r="A203" s="71" t="s">
        <v>451</v>
      </c>
      <c r="B203" s="69">
        <v>8006</v>
      </c>
      <c r="C203" s="69">
        <v>287</v>
      </c>
      <c r="D203" s="69">
        <v>7719</v>
      </c>
      <c r="E203" s="70">
        <v>0</v>
      </c>
      <c r="F203" s="70">
        <v>8006</v>
      </c>
    </row>
    <row r="204" spans="1:6" ht="13.7" customHeight="1">
      <c r="A204" s="71" t="s">
        <v>452</v>
      </c>
      <c r="B204" s="69">
        <v>5</v>
      </c>
      <c r="C204" s="69">
        <v>-7</v>
      </c>
      <c r="D204" s="69">
        <v>12</v>
      </c>
      <c r="E204" s="70">
        <v>0</v>
      </c>
      <c r="F204" s="70">
        <v>5</v>
      </c>
    </row>
    <row r="205" spans="1:6" ht="13.7" customHeight="1">
      <c r="A205" s="71" t="s">
        <v>317</v>
      </c>
      <c r="B205" s="69">
        <v>171492</v>
      </c>
      <c r="C205" s="69">
        <v>6445</v>
      </c>
      <c r="D205" s="69">
        <v>165047</v>
      </c>
      <c r="E205" s="70">
        <v>445</v>
      </c>
      <c r="F205" s="70">
        <v>171047</v>
      </c>
    </row>
    <row r="206" spans="1:6" ht="13.7" customHeight="1">
      <c r="A206" s="60" t="s">
        <v>169</v>
      </c>
      <c r="B206" s="69" t="s">
        <v>169</v>
      </c>
      <c r="C206" s="69" t="s">
        <v>169</v>
      </c>
      <c r="D206" s="70" t="s">
        <v>169</v>
      </c>
      <c r="E206" s="70" t="s">
        <v>169</v>
      </c>
      <c r="F206" s="70" t="s">
        <v>169</v>
      </c>
    </row>
    <row r="207" spans="1:6" ht="13.7" customHeight="1">
      <c r="A207" s="68" t="s">
        <v>453</v>
      </c>
      <c r="B207" s="69">
        <v>101531</v>
      </c>
      <c r="C207" s="69">
        <v>2745</v>
      </c>
      <c r="D207" s="69">
        <v>98786</v>
      </c>
      <c r="E207" s="70">
        <v>54</v>
      </c>
      <c r="F207" s="70">
        <v>101477</v>
      </c>
    </row>
    <row r="208" spans="1:6" ht="13.7" customHeight="1">
      <c r="A208" s="71" t="s">
        <v>454</v>
      </c>
      <c r="B208" s="69">
        <v>10989</v>
      </c>
      <c r="C208" s="69">
        <v>2153</v>
      </c>
      <c r="D208" s="69">
        <v>8836</v>
      </c>
      <c r="E208" s="70">
        <v>0</v>
      </c>
      <c r="F208" s="70">
        <v>10989</v>
      </c>
    </row>
    <row r="209" spans="1:6" ht="13.7" customHeight="1">
      <c r="A209" s="71" t="s">
        <v>455</v>
      </c>
      <c r="B209" s="69">
        <v>2564</v>
      </c>
      <c r="C209" s="69">
        <v>341</v>
      </c>
      <c r="D209" s="69">
        <v>2223</v>
      </c>
      <c r="E209" s="70">
        <v>0</v>
      </c>
      <c r="F209" s="70">
        <v>2564</v>
      </c>
    </row>
    <row r="210" spans="1:6" ht="13.7" customHeight="1">
      <c r="A210" s="71" t="s">
        <v>456</v>
      </c>
      <c r="B210" s="69">
        <v>10971</v>
      </c>
      <c r="C210" s="69">
        <v>480</v>
      </c>
      <c r="D210" s="69">
        <v>10491</v>
      </c>
      <c r="E210" s="70">
        <v>0</v>
      </c>
      <c r="F210" s="70">
        <v>10971</v>
      </c>
    </row>
    <row r="211" spans="1:6" ht="13.7" customHeight="1">
      <c r="A211" s="71" t="s">
        <v>317</v>
      </c>
      <c r="B211" s="69">
        <v>77007</v>
      </c>
      <c r="C211" s="69">
        <v>-229</v>
      </c>
      <c r="D211" s="69">
        <v>77236</v>
      </c>
      <c r="E211" s="70">
        <v>54</v>
      </c>
      <c r="F211" s="70">
        <v>76953</v>
      </c>
    </row>
    <row r="212" spans="1:6" ht="13.7" customHeight="1">
      <c r="A212" s="60" t="s">
        <v>169</v>
      </c>
      <c r="B212" s="69" t="s">
        <v>169</v>
      </c>
      <c r="C212" s="69" t="s">
        <v>169</v>
      </c>
      <c r="D212" s="70" t="s">
        <v>169</v>
      </c>
      <c r="E212" s="70" t="s">
        <v>169</v>
      </c>
      <c r="F212" s="70" t="s">
        <v>169</v>
      </c>
    </row>
    <row r="213" spans="1:6" ht="13.7" customHeight="1">
      <c r="A213" s="68" t="s">
        <v>457</v>
      </c>
      <c r="B213" s="69">
        <v>1352797</v>
      </c>
      <c r="C213" s="69">
        <v>123571</v>
      </c>
      <c r="D213" s="69">
        <v>1229226</v>
      </c>
      <c r="E213" s="70">
        <v>836</v>
      </c>
      <c r="F213" s="70">
        <v>1351961</v>
      </c>
    </row>
    <row r="214" spans="1:6" ht="13.7" customHeight="1">
      <c r="A214" s="71" t="s">
        <v>458</v>
      </c>
      <c r="B214" s="69">
        <v>37840</v>
      </c>
      <c r="C214" s="69">
        <v>3119</v>
      </c>
      <c r="D214" s="69">
        <v>34721</v>
      </c>
      <c r="E214" s="70">
        <v>0</v>
      </c>
      <c r="F214" s="70">
        <v>37840</v>
      </c>
    </row>
    <row r="215" spans="1:6" ht="13.7" customHeight="1">
      <c r="A215" s="71" t="s">
        <v>459</v>
      </c>
      <c r="B215" s="69">
        <v>365124</v>
      </c>
      <c r="C215" s="69">
        <v>29415</v>
      </c>
      <c r="D215" s="69">
        <v>335709</v>
      </c>
      <c r="E215" s="70">
        <v>648</v>
      </c>
      <c r="F215" s="70">
        <v>364476</v>
      </c>
    </row>
    <row r="216" spans="1:6" ht="13.7" customHeight="1">
      <c r="A216" s="71" t="s">
        <v>460</v>
      </c>
      <c r="B216" s="69">
        <v>25820</v>
      </c>
      <c r="C216" s="69">
        <v>1279</v>
      </c>
      <c r="D216" s="69">
        <v>24541</v>
      </c>
      <c r="E216" s="70">
        <v>0</v>
      </c>
      <c r="F216" s="70">
        <v>25820</v>
      </c>
    </row>
    <row r="217" spans="1:6" ht="13.7" customHeight="1">
      <c r="A217" s="71" t="s">
        <v>317</v>
      </c>
      <c r="B217" s="69">
        <v>924013</v>
      </c>
      <c r="C217" s="69">
        <v>89758</v>
      </c>
      <c r="D217" s="69">
        <v>834255</v>
      </c>
      <c r="E217" s="70">
        <v>188</v>
      </c>
      <c r="F217" s="70">
        <v>923825</v>
      </c>
    </row>
    <row r="218" spans="1:6" ht="13.7" customHeight="1">
      <c r="A218" s="72" t="s">
        <v>169</v>
      </c>
      <c r="B218" s="69" t="s">
        <v>169</v>
      </c>
      <c r="C218" s="69" t="s">
        <v>169</v>
      </c>
      <c r="D218" s="69" t="s">
        <v>169</v>
      </c>
      <c r="E218" s="70" t="s">
        <v>169</v>
      </c>
      <c r="F218" s="70" t="s">
        <v>169</v>
      </c>
    </row>
    <row r="219" spans="1:6" ht="13.7" customHeight="1">
      <c r="A219" s="68" t="s">
        <v>461</v>
      </c>
      <c r="B219" s="69">
        <v>20003</v>
      </c>
      <c r="C219" s="69">
        <v>76</v>
      </c>
      <c r="D219" s="69">
        <v>19927</v>
      </c>
      <c r="E219" s="70">
        <v>1474</v>
      </c>
      <c r="F219" s="70">
        <v>18529</v>
      </c>
    </row>
    <row r="220" spans="1:6" ht="13.7" customHeight="1">
      <c r="A220" s="71" t="s">
        <v>462</v>
      </c>
      <c r="B220" s="69">
        <v>2689</v>
      </c>
      <c r="C220" s="69">
        <v>-104</v>
      </c>
      <c r="D220" s="69">
        <v>2793</v>
      </c>
      <c r="E220" s="70">
        <v>0</v>
      </c>
      <c r="F220" s="70">
        <v>2689</v>
      </c>
    </row>
    <row r="221" spans="1:6" ht="13.7" customHeight="1">
      <c r="A221" s="71" t="s">
        <v>463</v>
      </c>
      <c r="B221" s="69">
        <v>364</v>
      </c>
      <c r="C221" s="69">
        <v>0</v>
      </c>
      <c r="D221" s="69">
        <v>364</v>
      </c>
      <c r="E221" s="70">
        <v>0</v>
      </c>
      <c r="F221" s="70">
        <v>364</v>
      </c>
    </row>
    <row r="222" spans="1:6" ht="13.7" customHeight="1">
      <c r="A222" s="71" t="s">
        <v>464</v>
      </c>
      <c r="B222" s="69">
        <v>183</v>
      </c>
      <c r="C222" s="69">
        <v>-28</v>
      </c>
      <c r="D222" s="69">
        <v>211</v>
      </c>
      <c r="E222" s="70">
        <v>0</v>
      </c>
      <c r="F222" s="70">
        <v>183</v>
      </c>
    </row>
    <row r="223" spans="1:6" ht="13.7" customHeight="1">
      <c r="A223" s="71" t="s">
        <v>465</v>
      </c>
      <c r="B223" s="69">
        <v>550</v>
      </c>
      <c r="C223" s="69">
        <v>-48</v>
      </c>
      <c r="D223" s="69">
        <v>598</v>
      </c>
      <c r="E223" s="70">
        <v>0</v>
      </c>
      <c r="F223" s="70">
        <v>550</v>
      </c>
    </row>
    <row r="224" spans="1:6" ht="13.7" customHeight="1">
      <c r="A224" s="71" t="s">
        <v>466</v>
      </c>
      <c r="B224" s="69">
        <v>301</v>
      </c>
      <c r="C224" s="69">
        <v>12</v>
      </c>
      <c r="D224" s="69">
        <v>289</v>
      </c>
      <c r="E224" s="70">
        <v>0</v>
      </c>
      <c r="F224" s="70">
        <v>301</v>
      </c>
    </row>
    <row r="225" spans="1:6" ht="13.7" customHeight="1">
      <c r="A225" s="71" t="s">
        <v>317</v>
      </c>
      <c r="B225" s="69">
        <v>15916</v>
      </c>
      <c r="C225" s="69">
        <v>244</v>
      </c>
      <c r="D225" s="69">
        <v>15672</v>
      </c>
      <c r="E225" s="70">
        <v>1474</v>
      </c>
      <c r="F225" s="70">
        <v>14442</v>
      </c>
    </row>
    <row r="226" spans="1:6" ht="13.7" customHeight="1">
      <c r="A226" s="60" t="s">
        <v>169</v>
      </c>
      <c r="B226" s="69" t="s">
        <v>169</v>
      </c>
      <c r="C226" s="69" t="s">
        <v>169</v>
      </c>
      <c r="D226" s="70" t="s">
        <v>169</v>
      </c>
      <c r="E226" s="70" t="s">
        <v>169</v>
      </c>
      <c r="F226" s="70" t="s">
        <v>169</v>
      </c>
    </row>
    <row r="227" spans="1:6" ht="13.7" customHeight="1">
      <c r="A227" s="68" t="s">
        <v>467</v>
      </c>
      <c r="B227" s="69">
        <v>146410</v>
      </c>
      <c r="C227" s="69">
        <v>8382</v>
      </c>
      <c r="D227" s="69">
        <v>138028</v>
      </c>
      <c r="E227" s="70">
        <v>0</v>
      </c>
      <c r="F227" s="70">
        <v>146410</v>
      </c>
    </row>
    <row r="228" spans="1:6" ht="13.7" customHeight="1">
      <c r="A228" s="71" t="s">
        <v>468</v>
      </c>
      <c r="B228" s="69">
        <v>5401</v>
      </c>
      <c r="C228" s="69">
        <v>204</v>
      </c>
      <c r="D228" s="69">
        <v>5197</v>
      </c>
      <c r="E228" s="70">
        <v>0</v>
      </c>
      <c r="F228" s="70">
        <v>5401</v>
      </c>
    </row>
    <row r="229" spans="1:6" ht="13.7" customHeight="1">
      <c r="A229" s="71" t="s">
        <v>469</v>
      </c>
      <c r="B229" s="69">
        <v>4046</v>
      </c>
      <c r="C229" s="69">
        <v>145</v>
      </c>
      <c r="D229" s="69">
        <v>3901</v>
      </c>
      <c r="E229" s="70">
        <v>0</v>
      </c>
      <c r="F229" s="70">
        <v>4046</v>
      </c>
    </row>
    <row r="230" spans="1:6" ht="13.7" customHeight="1">
      <c r="A230" s="71" t="s">
        <v>470</v>
      </c>
      <c r="B230" s="69">
        <v>415</v>
      </c>
      <c r="C230" s="69">
        <v>0</v>
      </c>
      <c r="D230" s="69">
        <v>415</v>
      </c>
      <c r="E230" s="70">
        <v>0</v>
      </c>
      <c r="F230" s="70">
        <v>415</v>
      </c>
    </row>
    <row r="231" spans="1:6" ht="13.7" customHeight="1">
      <c r="A231" s="71" t="s">
        <v>471</v>
      </c>
      <c r="B231" s="69">
        <v>23732</v>
      </c>
      <c r="C231" s="69">
        <v>1803</v>
      </c>
      <c r="D231" s="69">
        <v>21929</v>
      </c>
      <c r="E231" s="70">
        <v>0</v>
      </c>
      <c r="F231" s="70">
        <v>23732</v>
      </c>
    </row>
    <row r="232" spans="1:6" ht="13.7" customHeight="1">
      <c r="A232" s="71" t="s">
        <v>472</v>
      </c>
      <c r="B232" s="69">
        <v>15823</v>
      </c>
      <c r="C232" s="69">
        <v>600</v>
      </c>
      <c r="D232" s="69">
        <v>15223</v>
      </c>
      <c r="E232" s="70">
        <v>0</v>
      </c>
      <c r="F232" s="70">
        <v>15823</v>
      </c>
    </row>
    <row r="233" spans="1:6" ht="13.7" customHeight="1">
      <c r="A233" s="71" t="s">
        <v>313</v>
      </c>
      <c r="B233" s="69">
        <v>96993</v>
      </c>
      <c r="C233" s="69">
        <v>5630</v>
      </c>
      <c r="D233" s="69">
        <v>91363</v>
      </c>
      <c r="E233" s="70">
        <v>0</v>
      </c>
      <c r="F233" s="70">
        <v>96993</v>
      </c>
    </row>
    <row r="234" spans="1:6" ht="13.7" customHeight="1">
      <c r="A234" s="60" t="s">
        <v>169</v>
      </c>
      <c r="B234" s="69" t="s">
        <v>169</v>
      </c>
      <c r="C234" s="69" t="s">
        <v>169</v>
      </c>
      <c r="D234" s="70" t="s">
        <v>169</v>
      </c>
      <c r="E234" s="70" t="s">
        <v>169</v>
      </c>
      <c r="F234" s="70" t="s">
        <v>169</v>
      </c>
    </row>
    <row r="235" spans="1:6" ht="13.7" customHeight="1">
      <c r="A235" s="68" t="s">
        <v>473</v>
      </c>
      <c r="B235" s="69">
        <v>50345</v>
      </c>
      <c r="C235" s="69">
        <v>599</v>
      </c>
      <c r="D235" s="69">
        <v>49746</v>
      </c>
      <c r="E235" s="70">
        <v>7425</v>
      </c>
      <c r="F235" s="70">
        <v>42920</v>
      </c>
    </row>
    <row r="236" spans="1:6" ht="13.7" customHeight="1">
      <c r="A236" s="71" t="s">
        <v>474</v>
      </c>
      <c r="B236" s="69">
        <v>499</v>
      </c>
      <c r="C236" s="69">
        <v>10</v>
      </c>
      <c r="D236" s="69">
        <v>489</v>
      </c>
      <c r="E236" s="70">
        <v>0</v>
      </c>
      <c r="F236" s="70">
        <v>499</v>
      </c>
    </row>
    <row r="237" spans="1:6" ht="13.7" customHeight="1">
      <c r="A237" s="71" t="s">
        <v>475</v>
      </c>
      <c r="B237" s="69">
        <v>128</v>
      </c>
      <c r="C237" s="69">
        <v>7</v>
      </c>
      <c r="D237" s="69">
        <v>121</v>
      </c>
      <c r="E237" s="70">
        <v>0</v>
      </c>
      <c r="F237" s="70">
        <v>128</v>
      </c>
    </row>
    <row r="238" spans="1:6" ht="13.7" customHeight="1">
      <c r="A238" s="71" t="s">
        <v>476</v>
      </c>
      <c r="B238" s="69">
        <v>222</v>
      </c>
      <c r="C238" s="69">
        <v>-8</v>
      </c>
      <c r="D238" s="69">
        <v>230</v>
      </c>
      <c r="E238" s="70">
        <v>0</v>
      </c>
      <c r="F238" s="70">
        <v>222</v>
      </c>
    </row>
    <row r="239" spans="1:6" ht="13.7" customHeight="1">
      <c r="A239" s="71" t="s">
        <v>477</v>
      </c>
      <c r="B239" s="69">
        <v>898</v>
      </c>
      <c r="C239" s="69">
        <v>-35</v>
      </c>
      <c r="D239" s="69">
        <v>933</v>
      </c>
      <c r="E239" s="70">
        <v>0</v>
      </c>
      <c r="F239" s="70">
        <v>898</v>
      </c>
    </row>
    <row r="240" spans="1:6" ht="13.7" customHeight="1">
      <c r="A240" s="71" t="s">
        <v>478</v>
      </c>
      <c r="B240" s="69">
        <v>2207</v>
      </c>
      <c r="C240" s="69">
        <v>-71</v>
      </c>
      <c r="D240" s="69">
        <v>2278</v>
      </c>
      <c r="E240" s="70">
        <v>0</v>
      </c>
      <c r="F240" s="70">
        <v>2207</v>
      </c>
    </row>
    <row r="241" spans="1:6" ht="13.7" customHeight="1">
      <c r="A241" s="71" t="s">
        <v>479</v>
      </c>
      <c r="B241" s="69">
        <v>957</v>
      </c>
      <c r="C241" s="69">
        <v>65</v>
      </c>
      <c r="D241" s="69">
        <v>892</v>
      </c>
      <c r="E241" s="70">
        <v>0</v>
      </c>
      <c r="F241" s="70">
        <v>957</v>
      </c>
    </row>
    <row r="242" spans="1:6" ht="13.7" customHeight="1">
      <c r="A242" s="71" t="s">
        <v>480</v>
      </c>
      <c r="B242" s="69">
        <v>691</v>
      </c>
      <c r="C242" s="69">
        <v>5</v>
      </c>
      <c r="D242" s="69">
        <v>686</v>
      </c>
      <c r="E242" s="70">
        <v>0</v>
      </c>
      <c r="F242" s="70">
        <v>691</v>
      </c>
    </row>
    <row r="243" spans="1:6" ht="13.7" customHeight="1">
      <c r="A243" s="71" t="s">
        <v>481</v>
      </c>
      <c r="B243" s="69">
        <v>229</v>
      </c>
      <c r="C243" s="69">
        <v>-21</v>
      </c>
      <c r="D243" s="69">
        <v>250</v>
      </c>
      <c r="E243" s="70">
        <v>0</v>
      </c>
      <c r="F243" s="70">
        <v>229</v>
      </c>
    </row>
    <row r="244" spans="1:6" ht="13.7" customHeight="1">
      <c r="A244" s="71" t="s">
        <v>482</v>
      </c>
      <c r="B244" s="69">
        <v>2169</v>
      </c>
      <c r="C244" s="69">
        <v>81</v>
      </c>
      <c r="D244" s="69">
        <v>2088</v>
      </c>
      <c r="E244" s="70">
        <v>1604</v>
      </c>
      <c r="F244" s="70">
        <v>565</v>
      </c>
    </row>
    <row r="245" spans="1:6" ht="13.7" customHeight="1">
      <c r="A245" s="71" t="s">
        <v>483</v>
      </c>
      <c r="B245" s="69">
        <v>7716</v>
      </c>
      <c r="C245" s="69">
        <v>1614</v>
      </c>
      <c r="D245" s="69">
        <v>6102</v>
      </c>
      <c r="E245" s="70">
        <v>1653</v>
      </c>
      <c r="F245" s="70">
        <v>6063</v>
      </c>
    </row>
    <row r="246" spans="1:6" ht="13.7" customHeight="1">
      <c r="A246" s="71" t="s">
        <v>484</v>
      </c>
      <c r="B246" s="69">
        <v>1927</v>
      </c>
      <c r="C246" s="69">
        <v>78</v>
      </c>
      <c r="D246" s="69">
        <v>1849</v>
      </c>
      <c r="E246" s="70">
        <v>0</v>
      </c>
      <c r="F246" s="70">
        <v>1927</v>
      </c>
    </row>
    <row r="247" spans="1:6" ht="13.7" customHeight="1">
      <c r="A247" s="71" t="s">
        <v>317</v>
      </c>
      <c r="B247" s="69">
        <v>32702</v>
      </c>
      <c r="C247" s="69">
        <v>-1126</v>
      </c>
      <c r="D247" s="69">
        <v>33828</v>
      </c>
      <c r="E247" s="70">
        <v>4168</v>
      </c>
      <c r="F247" s="70">
        <v>28534</v>
      </c>
    </row>
    <row r="248" spans="1:6" ht="13.7" customHeight="1">
      <c r="A248" s="72" t="s">
        <v>169</v>
      </c>
      <c r="B248" s="69" t="s">
        <v>169</v>
      </c>
      <c r="C248" s="69" t="s">
        <v>169</v>
      </c>
      <c r="D248" s="69" t="s">
        <v>169</v>
      </c>
      <c r="E248" s="70" t="s">
        <v>169</v>
      </c>
      <c r="F248" s="70" t="s">
        <v>169</v>
      </c>
    </row>
    <row r="249" spans="1:6" ht="13.7" customHeight="1">
      <c r="A249" s="68" t="s">
        <v>485</v>
      </c>
      <c r="B249" s="69">
        <v>14498</v>
      </c>
      <c r="C249" s="69">
        <v>-263</v>
      </c>
      <c r="D249" s="69">
        <v>14761</v>
      </c>
      <c r="E249" s="70">
        <v>990</v>
      </c>
      <c r="F249" s="70">
        <v>13508</v>
      </c>
    </row>
    <row r="250" spans="1:6" ht="13.7" customHeight="1">
      <c r="A250" s="71" t="s">
        <v>486</v>
      </c>
      <c r="B250" s="69">
        <v>2443</v>
      </c>
      <c r="C250" s="69">
        <v>-63</v>
      </c>
      <c r="D250" s="69">
        <v>2506</v>
      </c>
      <c r="E250" s="70">
        <v>0</v>
      </c>
      <c r="F250" s="70">
        <v>2443</v>
      </c>
    </row>
    <row r="251" spans="1:6" ht="13.7" customHeight="1">
      <c r="A251" s="71" t="s">
        <v>317</v>
      </c>
      <c r="B251" s="69">
        <v>12055</v>
      </c>
      <c r="C251" s="69">
        <v>-200</v>
      </c>
      <c r="D251" s="69">
        <v>12255</v>
      </c>
      <c r="E251" s="70">
        <v>990</v>
      </c>
      <c r="F251" s="70">
        <v>11065</v>
      </c>
    </row>
    <row r="252" spans="1:6" ht="13.7" customHeight="1">
      <c r="A252" s="72" t="s">
        <v>169</v>
      </c>
      <c r="B252" s="69" t="s">
        <v>169</v>
      </c>
      <c r="C252" s="69" t="s">
        <v>169</v>
      </c>
      <c r="D252" s="69" t="s">
        <v>169</v>
      </c>
      <c r="E252" s="70" t="s">
        <v>169</v>
      </c>
      <c r="F252" s="70" t="s">
        <v>169</v>
      </c>
    </row>
    <row r="253" spans="1:6" ht="13.7" customHeight="1">
      <c r="A253" s="68" t="s">
        <v>487</v>
      </c>
      <c r="B253" s="69">
        <v>8621</v>
      </c>
      <c r="C253" s="69">
        <v>-249</v>
      </c>
      <c r="D253" s="69">
        <v>8870</v>
      </c>
      <c r="E253" s="70">
        <v>1621</v>
      </c>
      <c r="F253" s="70">
        <v>7000</v>
      </c>
    </row>
    <row r="254" spans="1:6" ht="13.7" customHeight="1">
      <c r="A254" s="71" t="s">
        <v>488</v>
      </c>
      <c r="B254" s="69">
        <v>1201</v>
      </c>
      <c r="C254" s="69">
        <v>-36</v>
      </c>
      <c r="D254" s="69">
        <v>1237</v>
      </c>
      <c r="E254" s="70">
        <v>0</v>
      </c>
      <c r="F254" s="70">
        <v>1201</v>
      </c>
    </row>
    <row r="255" spans="1:6" ht="13.7" customHeight="1">
      <c r="A255" s="71" t="s">
        <v>317</v>
      </c>
      <c r="B255" s="69">
        <v>7420</v>
      </c>
      <c r="C255" s="69">
        <v>-213</v>
      </c>
      <c r="D255" s="69">
        <v>7633</v>
      </c>
      <c r="E255" s="70">
        <v>1621</v>
      </c>
      <c r="F255" s="70">
        <v>5799</v>
      </c>
    </row>
    <row r="256" spans="1:6" ht="13.7" customHeight="1">
      <c r="A256" s="68" t="s">
        <v>169</v>
      </c>
      <c r="B256" s="69" t="s">
        <v>169</v>
      </c>
      <c r="C256" s="69" t="s">
        <v>169</v>
      </c>
      <c r="D256" s="69" t="s">
        <v>169</v>
      </c>
      <c r="E256" s="70" t="s">
        <v>169</v>
      </c>
      <c r="F256" s="70" t="s">
        <v>169</v>
      </c>
    </row>
    <row r="257" spans="1:6" ht="13.7" customHeight="1">
      <c r="A257" s="68" t="s">
        <v>489</v>
      </c>
      <c r="B257" s="69">
        <v>323985</v>
      </c>
      <c r="C257" s="69">
        <v>26938</v>
      </c>
      <c r="D257" s="69">
        <v>297047</v>
      </c>
      <c r="E257" s="70">
        <v>775</v>
      </c>
      <c r="F257" s="70">
        <v>323210</v>
      </c>
    </row>
    <row r="258" spans="1:6" ht="13.7" customHeight="1">
      <c r="A258" s="71" t="s">
        <v>490</v>
      </c>
      <c r="B258" s="69">
        <v>1852</v>
      </c>
      <c r="C258" s="69">
        <v>42</v>
      </c>
      <c r="D258" s="69">
        <v>1810</v>
      </c>
      <c r="E258" s="70">
        <v>0</v>
      </c>
      <c r="F258" s="70">
        <v>1852</v>
      </c>
    </row>
    <row r="259" spans="1:6" ht="13.7" customHeight="1">
      <c r="A259" s="71" t="s">
        <v>491</v>
      </c>
      <c r="B259" s="69">
        <v>34667</v>
      </c>
      <c r="C259" s="69">
        <v>5925</v>
      </c>
      <c r="D259" s="69">
        <v>28742</v>
      </c>
      <c r="E259" s="70">
        <v>0</v>
      </c>
      <c r="F259" s="70">
        <v>34667</v>
      </c>
    </row>
    <row r="260" spans="1:6" ht="13.7" customHeight="1">
      <c r="A260" s="71" t="s">
        <v>492</v>
      </c>
      <c r="B260" s="69">
        <v>20127</v>
      </c>
      <c r="C260" s="69">
        <v>1569</v>
      </c>
      <c r="D260" s="69">
        <v>18558</v>
      </c>
      <c r="E260" s="70">
        <v>0</v>
      </c>
      <c r="F260" s="70">
        <v>20127</v>
      </c>
    </row>
    <row r="261" spans="1:6" ht="13.7" customHeight="1">
      <c r="A261" s="71" t="s">
        <v>493</v>
      </c>
      <c r="B261" s="69">
        <v>4274</v>
      </c>
      <c r="C261" s="69">
        <v>196</v>
      </c>
      <c r="D261" s="69">
        <v>4078</v>
      </c>
      <c r="E261" s="70">
        <v>0</v>
      </c>
      <c r="F261" s="70">
        <v>4274</v>
      </c>
    </row>
    <row r="262" spans="1:6" ht="13.7" customHeight="1">
      <c r="A262" s="71" t="s">
        <v>494</v>
      </c>
      <c r="B262" s="69">
        <v>13605</v>
      </c>
      <c r="C262" s="69">
        <v>4876</v>
      </c>
      <c r="D262" s="69">
        <v>8729</v>
      </c>
      <c r="E262" s="70">
        <v>0</v>
      </c>
      <c r="F262" s="70">
        <v>13605</v>
      </c>
    </row>
    <row r="263" spans="1:6" ht="13.7" customHeight="1">
      <c r="A263" s="71" t="s">
        <v>495</v>
      </c>
      <c r="B263" s="69">
        <v>1260</v>
      </c>
      <c r="C263" s="69">
        <v>162</v>
      </c>
      <c r="D263" s="69">
        <v>1098</v>
      </c>
      <c r="E263" s="70">
        <v>0</v>
      </c>
      <c r="F263" s="70">
        <v>1260</v>
      </c>
    </row>
    <row r="264" spans="1:6" ht="13.7" customHeight="1">
      <c r="A264" s="71" t="s">
        <v>496</v>
      </c>
      <c r="B264" s="69">
        <v>14687</v>
      </c>
      <c r="C264" s="69">
        <v>761</v>
      </c>
      <c r="D264" s="69">
        <v>13926</v>
      </c>
      <c r="E264" s="70">
        <v>0</v>
      </c>
      <c r="F264" s="70">
        <v>14687</v>
      </c>
    </row>
    <row r="265" spans="1:6" ht="13.7" customHeight="1">
      <c r="A265" s="71" t="s">
        <v>497</v>
      </c>
      <c r="B265" s="69">
        <v>22000</v>
      </c>
      <c r="C265" s="69">
        <v>1883</v>
      </c>
      <c r="D265" s="69">
        <v>20117</v>
      </c>
      <c r="E265" s="70">
        <v>0</v>
      </c>
      <c r="F265" s="70">
        <v>22000</v>
      </c>
    </row>
    <row r="266" spans="1:6" ht="13.7" customHeight="1">
      <c r="A266" s="71" t="s">
        <v>498</v>
      </c>
      <c r="B266" s="69">
        <v>5515</v>
      </c>
      <c r="C266" s="69">
        <v>414</v>
      </c>
      <c r="D266" s="69">
        <v>5101</v>
      </c>
      <c r="E266" s="70">
        <v>0</v>
      </c>
      <c r="F266" s="70">
        <v>5515</v>
      </c>
    </row>
    <row r="267" spans="1:6" ht="13.7" customHeight="1">
      <c r="A267" s="71" t="s">
        <v>499</v>
      </c>
      <c r="B267" s="69">
        <v>11133</v>
      </c>
      <c r="C267" s="69">
        <v>1730</v>
      </c>
      <c r="D267" s="69">
        <v>9403</v>
      </c>
      <c r="E267" s="70">
        <v>0</v>
      </c>
      <c r="F267" s="70">
        <v>11133</v>
      </c>
    </row>
    <row r="268" spans="1:6" ht="13.7" customHeight="1">
      <c r="A268" s="71" t="s">
        <v>500</v>
      </c>
      <c r="B268" s="69">
        <v>1716</v>
      </c>
      <c r="C268" s="69">
        <v>253</v>
      </c>
      <c r="D268" s="69">
        <v>1463</v>
      </c>
      <c r="E268" s="70">
        <v>0</v>
      </c>
      <c r="F268" s="70">
        <v>1716</v>
      </c>
    </row>
    <row r="269" spans="1:6" ht="13.7" customHeight="1">
      <c r="A269" s="71" t="s">
        <v>501</v>
      </c>
      <c r="B269" s="69">
        <v>13949</v>
      </c>
      <c r="C269" s="69">
        <v>1579</v>
      </c>
      <c r="D269" s="69">
        <v>12370</v>
      </c>
      <c r="E269" s="70">
        <v>0</v>
      </c>
      <c r="F269" s="70">
        <v>13949</v>
      </c>
    </row>
    <row r="270" spans="1:6" ht="13.7" customHeight="1">
      <c r="A270" s="71" t="s">
        <v>502</v>
      </c>
      <c r="B270" s="69">
        <v>15996</v>
      </c>
      <c r="C270" s="69">
        <v>2045</v>
      </c>
      <c r="D270" s="69">
        <v>13951</v>
      </c>
      <c r="E270" s="70">
        <v>0</v>
      </c>
      <c r="F270" s="70">
        <v>15996</v>
      </c>
    </row>
    <row r="271" spans="1:6" ht="13.7" customHeight="1">
      <c r="A271" s="71" t="s">
        <v>503</v>
      </c>
      <c r="B271" s="69">
        <v>3908</v>
      </c>
      <c r="C271" s="69">
        <v>452</v>
      </c>
      <c r="D271" s="69">
        <v>3456</v>
      </c>
      <c r="E271" s="70">
        <v>0</v>
      </c>
      <c r="F271" s="70">
        <v>3908</v>
      </c>
    </row>
    <row r="272" spans="1:6" ht="13.7" customHeight="1">
      <c r="A272" s="71" t="s">
        <v>313</v>
      </c>
      <c r="B272" s="69">
        <v>159296</v>
      </c>
      <c r="C272" s="69">
        <v>5051</v>
      </c>
      <c r="D272" s="69">
        <v>154245</v>
      </c>
      <c r="E272" s="70">
        <v>775</v>
      </c>
      <c r="F272" s="70">
        <v>158521</v>
      </c>
    </row>
    <row r="273" spans="1:6" ht="13.7" customHeight="1">
      <c r="A273" s="60" t="s">
        <v>169</v>
      </c>
      <c r="B273" s="69" t="s">
        <v>169</v>
      </c>
      <c r="C273" s="69" t="s">
        <v>169</v>
      </c>
      <c r="D273" s="70" t="s">
        <v>169</v>
      </c>
      <c r="E273" s="70" t="s">
        <v>169</v>
      </c>
      <c r="F273" s="70" t="s">
        <v>169</v>
      </c>
    </row>
    <row r="274" spans="1:6" ht="13.7" customHeight="1">
      <c r="A274" s="68" t="s">
        <v>504</v>
      </c>
      <c r="B274" s="69">
        <v>680539</v>
      </c>
      <c r="C274" s="69">
        <v>61785</v>
      </c>
      <c r="D274" s="69">
        <v>618754</v>
      </c>
      <c r="E274" s="70">
        <v>284</v>
      </c>
      <c r="F274" s="70">
        <v>680255</v>
      </c>
    </row>
    <row r="275" spans="1:6" ht="13.7" customHeight="1">
      <c r="A275" s="71" t="s">
        <v>505</v>
      </c>
      <c r="B275" s="69">
        <v>48388</v>
      </c>
      <c r="C275" s="69">
        <v>4531</v>
      </c>
      <c r="D275" s="69">
        <v>43857</v>
      </c>
      <c r="E275" s="70">
        <v>5</v>
      </c>
      <c r="F275" s="70">
        <v>48383</v>
      </c>
    </row>
    <row r="276" spans="1:6" ht="13.7" customHeight="1">
      <c r="A276" s="73" t="s">
        <v>506</v>
      </c>
      <c r="B276" s="69">
        <v>170474</v>
      </c>
      <c r="C276" s="69">
        <v>16169</v>
      </c>
      <c r="D276" s="69">
        <v>154305</v>
      </c>
      <c r="E276" s="70">
        <v>30</v>
      </c>
      <c r="F276" s="70">
        <v>170444</v>
      </c>
    </row>
    <row r="277" spans="1:6" ht="13.7" customHeight="1">
      <c r="A277" s="73" t="s">
        <v>507</v>
      </c>
      <c r="B277" s="69">
        <v>30565</v>
      </c>
      <c r="C277" s="69">
        <v>30565</v>
      </c>
      <c r="D277" s="69">
        <v>0</v>
      </c>
      <c r="E277" s="70">
        <v>0</v>
      </c>
      <c r="F277" s="70">
        <v>30565</v>
      </c>
    </row>
    <row r="278" spans="1:6" ht="13.7" customHeight="1">
      <c r="A278" s="71" t="s">
        <v>508</v>
      </c>
      <c r="B278" s="69">
        <v>76108</v>
      </c>
      <c r="C278" s="69">
        <v>13810</v>
      </c>
      <c r="D278" s="69">
        <v>62298</v>
      </c>
      <c r="E278" s="70">
        <v>73</v>
      </c>
      <c r="F278" s="70">
        <v>76035</v>
      </c>
    </row>
    <row r="279" spans="1:6" ht="13.7" customHeight="1">
      <c r="A279" s="71" t="s">
        <v>509</v>
      </c>
      <c r="B279" s="69">
        <v>6276</v>
      </c>
      <c r="C279" s="69">
        <v>-1</v>
      </c>
      <c r="D279" s="69">
        <v>6277</v>
      </c>
      <c r="E279" s="70">
        <v>0</v>
      </c>
      <c r="F279" s="70">
        <v>6276</v>
      </c>
    </row>
    <row r="280" spans="1:6" ht="13.7" customHeight="1">
      <c r="A280" s="71" t="s">
        <v>510</v>
      </c>
      <c r="B280" s="69">
        <v>6591</v>
      </c>
      <c r="C280" s="69">
        <v>122</v>
      </c>
      <c r="D280" s="69">
        <v>6469</v>
      </c>
      <c r="E280" s="70">
        <v>0</v>
      </c>
      <c r="F280" s="70">
        <v>6591</v>
      </c>
    </row>
    <row r="281" spans="1:6" ht="13.7" customHeight="1">
      <c r="A281" s="71" t="s">
        <v>313</v>
      </c>
      <c r="B281" s="69">
        <v>342137</v>
      </c>
      <c r="C281" s="69">
        <v>-3411</v>
      </c>
      <c r="D281" s="69">
        <v>345548</v>
      </c>
      <c r="E281" s="70">
        <v>176</v>
      </c>
      <c r="F281" s="70">
        <v>341961</v>
      </c>
    </row>
    <row r="282" spans="1:6" ht="13.7" customHeight="1">
      <c r="A282" s="60" t="s">
        <v>169</v>
      </c>
      <c r="B282" s="69" t="s">
        <v>169</v>
      </c>
      <c r="C282" s="69" t="s">
        <v>169</v>
      </c>
      <c r="D282" s="70" t="s">
        <v>169</v>
      </c>
      <c r="E282" s="70" t="s">
        <v>169</v>
      </c>
      <c r="F282" s="70" t="s">
        <v>169</v>
      </c>
    </row>
    <row r="283" spans="1:6" ht="13.7" customHeight="1">
      <c r="A283" s="68" t="s">
        <v>511</v>
      </c>
      <c r="B283" s="69">
        <v>287671</v>
      </c>
      <c r="C283" s="69">
        <v>12184</v>
      </c>
      <c r="D283" s="69">
        <v>275487</v>
      </c>
      <c r="E283" s="70">
        <v>1268</v>
      </c>
      <c r="F283" s="70">
        <v>286403</v>
      </c>
    </row>
    <row r="284" spans="1:6" ht="13.7" customHeight="1">
      <c r="A284" s="71" t="s">
        <v>512</v>
      </c>
      <c r="B284" s="69">
        <v>189675</v>
      </c>
      <c r="C284" s="69">
        <v>8299</v>
      </c>
      <c r="D284" s="69">
        <v>181376</v>
      </c>
      <c r="E284" s="70">
        <v>1268</v>
      </c>
      <c r="F284" s="70">
        <v>188407</v>
      </c>
    </row>
    <row r="285" spans="1:6" ht="13.7" customHeight="1">
      <c r="A285" s="71" t="s">
        <v>317</v>
      </c>
      <c r="B285" s="69">
        <v>97996</v>
      </c>
      <c r="C285" s="69">
        <v>3885</v>
      </c>
      <c r="D285" s="69">
        <v>94111</v>
      </c>
      <c r="E285" s="70">
        <v>0</v>
      </c>
      <c r="F285" s="70">
        <v>97996</v>
      </c>
    </row>
    <row r="286" spans="1:6" ht="13.7" customHeight="1">
      <c r="A286" s="60" t="s">
        <v>169</v>
      </c>
      <c r="B286" s="69" t="s">
        <v>169</v>
      </c>
      <c r="C286" s="69" t="s">
        <v>169</v>
      </c>
      <c r="D286" s="70" t="s">
        <v>169</v>
      </c>
      <c r="E286" s="70" t="s">
        <v>169</v>
      </c>
      <c r="F286" s="70" t="s">
        <v>169</v>
      </c>
    </row>
    <row r="287" spans="1:6" ht="13.7" customHeight="1">
      <c r="A287" s="68" t="s">
        <v>513</v>
      </c>
      <c r="B287" s="69">
        <v>40553</v>
      </c>
      <c r="C287" s="69">
        <v>-248</v>
      </c>
      <c r="D287" s="69">
        <v>40801</v>
      </c>
      <c r="E287" s="70">
        <v>0</v>
      </c>
      <c r="F287" s="70">
        <v>40553</v>
      </c>
    </row>
    <row r="288" spans="1:6" ht="13.7" customHeight="1">
      <c r="A288" s="71" t="s">
        <v>514</v>
      </c>
      <c r="B288" s="69">
        <v>1106</v>
      </c>
      <c r="C288" s="69">
        <v>-7</v>
      </c>
      <c r="D288" s="69">
        <v>1113</v>
      </c>
      <c r="E288" s="70">
        <v>0</v>
      </c>
      <c r="F288" s="70">
        <v>1106</v>
      </c>
    </row>
    <row r="289" spans="1:10" ht="13.7" customHeight="1">
      <c r="A289" s="71" t="s">
        <v>515</v>
      </c>
      <c r="B289" s="69">
        <v>710</v>
      </c>
      <c r="C289" s="69">
        <v>8</v>
      </c>
      <c r="D289" s="69">
        <v>702</v>
      </c>
      <c r="E289" s="70">
        <v>0</v>
      </c>
      <c r="F289" s="70">
        <v>710</v>
      </c>
    </row>
    <row r="290" spans="1:10" ht="13.7" customHeight="1">
      <c r="A290" s="71" t="s">
        <v>516</v>
      </c>
      <c r="B290" s="69">
        <v>2282</v>
      </c>
      <c r="C290" s="69">
        <v>37</v>
      </c>
      <c r="D290" s="69">
        <v>2245</v>
      </c>
      <c r="E290" s="70">
        <v>0</v>
      </c>
      <c r="F290" s="70">
        <v>2282</v>
      </c>
    </row>
    <row r="291" spans="1:10" ht="13.7" customHeight="1">
      <c r="A291" s="71" t="s">
        <v>432</v>
      </c>
      <c r="B291" s="69">
        <v>500</v>
      </c>
      <c r="C291" s="69">
        <v>14</v>
      </c>
      <c r="D291" s="69">
        <v>486</v>
      </c>
      <c r="E291" s="70">
        <v>0</v>
      </c>
      <c r="F291" s="70">
        <v>500</v>
      </c>
      <c r="H291" s="74"/>
      <c r="I291" s="74"/>
      <c r="J291" s="74"/>
    </row>
    <row r="292" spans="1:10" ht="13.7" customHeight="1">
      <c r="A292" s="71" t="s">
        <v>517</v>
      </c>
      <c r="B292" s="69">
        <v>1286</v>
      </c>
      <c r="C292" s="69">
        <v>-39</v>
      </c>
      <c r="D292" s="69">
        <v>1325</v>
      </c>
      <c r="E292" s="70">
        <v>0</v>
      </c>
      <c r="F292" s="70">
        <v>1286</v>
      </c>
    </row>
    <row r="293" spans="1:10" ht="13.7" customHeight="1">
      <c r="A293" s="71" t="s">
        <v>518</v>
      </c>
      <c r="B293" s="69">
        <v>122</v>
      </c>
      <c r="C293" s="69">
        <v>-12</v>
      </c>
      <c r="D293" s="69">
        <v>134</v>
      </c>
      <c r="E293" s="70">
        <v>0</v>
      </c>
      <c r="F293" s="70">
        <v>122</v>
      </c>
    </row>
    <row r="294" spans="1:10" ht="13.7" customHeight="1">
      <c r="A294" s="71" t="s">
        <v>519</v>
      </c>
      <c r="B294" s="69">
        <v>2786</v>
      </c>
      <c r="C294" s="69">
        <v>18</v>
      </c>
      <c r="D294" s="69">
        <v>2768</v>
      </c>
      <c r="E294" s="70">
        <v>0</v>
      </c>
      <c r="F294" s="70">
        <v>2786</v>
      </c>
    </row>
    <row r="295" spans="1:10" ht="13.7" customHeight="1">
      <c r="A295" s="71" t="s">
        <v>520</v>
      </c>
      <c r="B295" s="69">
        <v>506</v>
      </c>
      <c r="C295" s="69">
        <v>4</v>
      </c>
      <c r="D295" s="69">
        <v>502</v>
      </c>
      <c r="E295" s="70">
        <v>0</v>
      </c>
      <c r="F295" s="70">
        <v>506</v>
      </c>
    </row>
    <row r="296" spans="1:10" ht="13.7" customHeight="1">
      <c r="A296" s="71" t="s">
        <v>317</v>
      </c>
      <c r="B296" s="69">
        <v>31255</v>
      </c>
      <c r="C296" s="69">
        <v>-271</v>
      </c>
      <c r="D296" s="69">
        <v>31526</v>
      </c>
      <c r="E296" s="70">
        <v>0</v>
      </c>
      <c r="F296" s="70">
        <v>31255</v>
      </c>
    </row>
    <row r="297" spans="1:10" ht="13.7" customHeight="1">
      <c r="A297" s="60" t="s">
        <v>169</v>
      </c>
      <c r="B297" s="69" t="s">
        <v>169</v>
      </c>
      <c r="C297" s="69" t="s">
        <v>169</v>
      </c>
      <c r="D297" s="70" t="s">
        <v>169</v>
      </c>
      <c r="E297" s="70" t="s">
        <v>169</v>
      </c>
      <c r="F297" s="70" t="s">
        <v>169</v>
      </c>
    </row>
    <row r="298" spans="1:10" ht="13.7" customHeight="1">
      <c r="A298" s="68" t="s">
        <v>521</v>
      </c>
      <c r="B298" s="69">
        <v>8736</v>
      </c>
      <c r="C298" s="69">
        <v>371</v>
      </c>
      <c r="D298" s="69">
        <v>8365</v>
      </c>
      <c r="E298" s="70">
        <v>1713</v>
      </c>
      <c r="F298" s="70">
        <v>7023</v>
      </c>
    </row>
    <row r="299" spans="1:10" ht="13.7" customHeight="1">
      <c r="A299" s="71" t="s">
        <v>522</v>
      </c>
      <c r="B299" s="69">
        <v>917</v>
      </c>
      <c r="C299" s="69">
        <v>-79</v>
      </c>
      <c r="D299" s="69">
        <v>996</v>
      </c>
      <c r="E299" s="70">
        <v>0</v>
      </c>
      <c r="F299" s="70">
        <v>917</v>
      </c>
    </row>
    <row r="300" spans="1:10" ht="13.7" customHeight="1">
      <c r="A300" s="71" t="s">
        <v>317</v>
      </c>
      <c r="B300" s="69">
        <v>7819</v>
      </c>
      <c r="C300" s="69">
        <v>450</v>
      </c>
      <c r="D300" s="69">
        <v>7369</v>
      </c>
      <c r="E300" s="70">
        <v>1713</v>
      </c>
      <c r="F300" s="70">
        <v>6106</v>
      </c>
    </row>
    <row r="301" spans="1:10" ht="13.7" customHeight="1">
      <c r="A301" s="60" t="s">
        <v>169</v>
      </c>
      <c r="B301" s="69" t="s">
        <v>169</v>
      </c>
      <c r="C301" s="69" t="s">
        <v>169</v>
      </c>
      <c r="D301" s="70" t="s">
        <v>169</v>
      </c>
      <c r="E301" s="70" t="s">
        <v>169</v>
      </c>
      <c r="F301" s="70" t="s">
        <v>169</v>
      </c>
    </row>
    <row r="302" spans="1:10" ht="13.7" customHeight="1">
      <c r="A302" s="68" t="s">
        <v>523</v>
      </c>
      <c r="B302" s="69">
        <v>19238</v>
      </c>
      <c r="C302" s="69">
        <v>14</v>
      </c>
      <c r="D302" s="69">
        <v>19224</v>
      </c>
      <c r="E302" s="70">
        <v>1525</v>
      </c>
      <c r="F302" s="70">
        <v>17713</v>
      </c>
    </row>
    <row r="303" spans="1:10" ht="13.7" customHeight="1">
      <c r="A303" s="71" t="s">
        <v>524</v>
      </c>
      <c r="B303" s="69">
        <v>803</v>
      </c>
      <c r="C303" s="69">
        <v>-40</v>
      </c>
      <c r="D303" s="69">
        <v>843</v>
      </c>
      <c r="E303" s="70">
        <v>24</v>
      </c>
      <c r="F303" s="70">
        <v>779</v>
      </c>
    </row>
    <row r="304" spans="1:10" ht="13.7" customHeight="1">
      <c r="A304" s="71" t="s">
        <v>19</v>
      </c>
      <c r="B304" s="69">
        <v>318</v>
      </c>
      <c r="C304" s="69">
        <v>-34</v>
      </c>
      <c r="D304" s="69">
        <v>352</v>
      </c>
      <c r="E304" s="70">
        <v>0</v>
      </c>
      <c r="F304" s="70">
        <v>318</v>
      </c>
    </row>
    <row r="305" spans="1:6" ht="13.7" customHeight="1">
      <c r="A305" s="71" t="s">
        <v>525</v>
      </c>
      <c r="B305" s="69">
        <v>3044</v>
      </c>
      <c r="C305" s="69">
        <v>-5</v>
      </c>
      <c r="D305" s="69">
        <v>3049</v>
      </c>
      <c r="E305" s="70">
        <v>0</v>
      </c>
      <c r="F305" s="70">
        <v>3044</v>
      </c>
    </row>
    <row r="306" spans="1:6" ht="13.7" customHeight="1">
      <c r="A306" s="71" t="s">
        <v>313</v>
      </c>
      <c r="B306" s="69">
        <v>15073</v>
      </c>
      <c r="C306" s="69">
        <v>93</v>
      </c>
      <c r="D306" s="69">
        <v>14980</v>
      </c>
      <c r="E306" s="70">
        <v>1501</v>
      </c>
      <c r="F306" s="70">
        <v>13572</v>
      </c>
    </row>
    <row r="307" spans="1:6" ht="13.7" customHeight="1">
      <c r="A307" s="60" t="s">
        <v>169</v>
      </c>
      <c r="B307" s="69" t="s">
        <v>169</v>
      </c>
      <c r="C307" s="69" t="s">
        <v>169</v>
      </c>
      <c r="D307" s="70" t="s">
        <v>169</v>
      </c>
      <c r="E307" s="70" t="s">
        <v>169</v>
      </c>
      <c r="F307" s="70" t="s">
        <v>169</v>
      </c>
    </row>
    <row r="308" spans="1:6" ht="13.7" customHeight="1">
      <c r="A308" s="68" t="s">
        <v>526</v>
      </c>
      <c r="B308" s="69">
        <v>357591</v>
      </c>
      <c r="C308" s="69">
        <v>34758</v>
      </c>
      <c r="D308" s="69">
        <v>322833</v>
      </c>
      <c r="E308" s="70">
        <v>187</v>
      </c>
      <c r="F308" s="70">
        <v>357404</v>
      </c>
    </row>
    <row r="309" spans="1:6" ht="13.7" customHeight="1">
      <c r="A309" s="71" t="s">
        <v>527</v>
      </c>
      <c r="B309" s="69">
        <v>1576</v>
      </c>
      <c r="C309" s="69">
        <v>73</v>
      </c>
      <c r="D309" s="69">
        <v>1503</v>
      </c>
      <c r="E309" s="70">
        <v>0</v>
      </c>
      <c r="F309" s="70">
        <v>1576</v>
      </c>
    </row>
    <row r="310" spans="1:6" ht="13.7" customHeight="1">
      <c r="A310" s="71" t="s">
        <v>528</v>
      </c>
      <c r="B310" s="69">
        <v>53771</v>
      </c>
      <c r="C310" s="69">
        <v>4225</v>
      </c>
      <c r="D310" s="69">
        <v>49546</v>
      </c>
      <c r="E310" s="70">
        <v>19</v>
      </c>
      <c r="F310" s="70">
        <v>53752</v>
      </c>
    </row>
    <row r="311" spans="1:6" ht="13.7" customHeight="1">
      <c r="A311" s="71" t="s">
        <v>529</v>
      </c>
      <c r="B311" s="69">
        <v>1183</v>
      </c>
      <c r="C311" s="69">
        <v>12</v>
      </c>
      <c r="D311" s="69">
        <v>1171</v>
      </c>
      <c r="E311" s="70">
        <v>0</v>
      </c>
      <c r="F311" s="70">
        <v>1183</v>
      </c>
    </row>
    <row r="312" spans="1:6" ht="13.7" customHeight="1">
      <c r="A312" s="71" t="s">
        <v>530</v>
      </c>
      <c r="B312" s="69">
        <v>3873</v>
      </c>
      <c r="C312" s="69">
        <v>37</v>
      </c>
      <c r="D312" s="69">
        <v>3836</v>
      </c>
      <c r="E312" s="70">
        <v>0</v>
      </c>
      <c r="F312" s="70">
        <v>3873</v>
      </c>
    </row>
    <row r="313" spans="1:6" ht="13.7" customHeight="1">
      <c r="A313" s="71" t="s">
        <v>531</v>
      </c>
      <c r="B313" s="69">
        <v>2390</v>
      </c>
      <c r="C313" s="69">
        <v>-8</v>
      </c>
      <c r="D313" s="69">
        <v>2398</v>
      </c>
      <c r="E313" s="70">
        <v>0</v>
      </c>
      <c r="F313" s="70">
        <v>2390</v>
      </c>
    </row>
    <row r="314" spans="1:6" ht="13.7" customHeight="1">
      <c r="A314" s="71" t="s">
        <v>532</v>
      </c>
      <c r="B314" s="69">
        <v>13130</v>
      </c>
      <c r="C314" s="69">
        <v>524</v>
      </c>
      <c r="D314" s="69">
        <v>12606</v>
      </c>
      <c r="E314" s="70">
        <v>48</v>
      </c>
      <c r="F314" s="70">
        <v>13082</v>
      </c>
    </row>
    <row r="315" spans="1:6" ht="13.7" customHeight="1">
      <c r="A315" s="71" t="s">
        <v>317</v>
      </c>
      <c r="B315" s="69">
        <v>281668</v>
      </c>
      <c r="C315" s="69">
        <v>29895</v>
      </c>
      <c r="D315" s="69">
        <v>251773</v>
      </c>
      <c r="E315" s="70">
        <v>120</v>
      </c>
      <c r="F315" s="70">
        <v>281548</v>
      </c>
    </row>
    <row r="316" spans="1:6" ht="13.7" customHeight="1">
      <c r="A316" s="60" t="s">
        <v>169</v>
      </c>
      <c r="B316" s="69" t="s">
        <v>169</v>
      </c>
      <c r="C316" s="69" t="s">
        <v>169</v>
      </c>
      <c r="D316" s="70" t="s">
        <v>169</v>
      </c>
      <c r="E316" s="70" t="s">
        <v>169</v>
      </c>
      <c r="F316" s="70" t="s">
        <v>169</v>
      </c>
    </row>
    <row r="317" spans="1:6" ht="13.7" customHeight="1">
      <c r="A317" s="68" t="s">
        <v>533</v>
      </c>
      <c r="B317" s="69">
        <v>345749</v>
      </c>
      <c r="C317" s="69">
        <v>14446</v>
      </c>
      <c r="D317" s="69">
        <v>331303</v>
      </c>
      <c r="E317" s="70">
        <v>5395</v>
      </c>
      <c r="F317" s="70">
        <v>340354</v>
      </c>
    </row>
    <row r="318" spans="1:6" ht="13.7" customHeight="1">
      <c r="A318" s="71" t="s">
        <v>534</v>
      </c>
      <c r="B318" s="69">
        <v>4874</v>
      </c>
      <c r="C318" s="69">
        <v>382</v>
      </c>
      <c r="D318" s="69">
        <v>4492</v>
      </c>
      <c r="E318" s="70">
        <v>6</v>
      </c>
      <c r="F318" s="70">
        <v>4868</v>
      </c>
    </row>
    <row r="319" spans="1:6" ht="13.7" customHeight="1">
      <c r="A319" s="71" t="s">
        <v>535</v>
      </c>
      <c r="B319" s="69">
        <v>1768</v>
      </c>
      <c r="C319" s="69">
        <v>35</v>
      </c>
      <c r="D319" s="69">
        <v>1733</v>
      </c>
      <c r="E319" s="70">
        <v>0</v>
      </c>
      <c r="F319" s="70">
        <v>1768</v>
      </c>
    </row>
    <row r="320" spans="1:6" ht="13.7" customHeight="1">
      <c r="A320" s="71" t="s">
        <v>536</v>
      </c>
      <c r="B320" s="69">
        <v>449</v>
      </c>
      <c r="C320" s="69">
        <v>-3</v>
      </c>
      <c r="D320" s="69">
        <v>452</v>
      </c>
      <c r="E320" s="70">
        <v>0</v>
      </c>
      <c r="F320" s="70">
        <v>449</v>
      </c>
    </row>
    <row r="321" spans="1:6" ht="13.7" customHeight="1">
      <c r="A321" s="71" t="s">
        <v>537</v>
      </c>
      <c r="B321" s="69">
        <v>59720</v>
      </c>
      <c r="C321" s="69">
        <v>3405</v>
      </c>
      <c r="D321" s="69">
        <v>56315</v>
      </c>
      <c r="E321" s="70">
        <v>148</v>
      </c>
      <c r="F321" s="70">
        <v>59572</v>
      </c>
    </row>
    <row r="322" spans="1:6" ht="13.7" customHeight="1">
      <c r="A322" s="71" t="s">
        <v>538</v>
      </c>
      <c r="B322" s="69">
        <v>499</v>
      </c>
      <c r="C322" s="69">
        <v>-7</v>
      </c>
      <c r="D322" s="69">
        <v>506</v>
      </c>
      <c r="E322" s="70">
        <v>0</v>
      </c>
      <c r="F322" s="70">
        <v>499</v>
      </c>
    </row>
    <row r="323" spans="1:6" ht="13.7" customHeight="1">
      <c r="A323" s="71" t="s">
        <v>313</v>
      </c>
      <c r="B323" s="69">
        <v>278439</v>
      </c>
      <c r="C323" s="69">
        <v>10634</v>
      </c>
      <c r="D323" s="69">
        <v>267805</v>
      </c>
      <c r="E323" s="70">
        <v>5241</v>
      </c>
      <c r="F323" s="70">
        <v>273198</v>
      </c>
    </row>
    <row r="324" spans="1:6" ht="13.7" customHeight="1">
      <c r="A324" s="60" t="s">
        <v>169</v>
      </c>
      <c r="B324" s="69" t="s">
        <v>169</v>
      </c>
      <c r="C324" s="69" t="s">
        <v>169</v>
      </c>
      <c r="D324" s="70" t="s">
        <v>169</v>
      </c>
      <c r="E324" s="70" t="s">
        <v>169</v>
      </c>
      <c r="F324" s="70" t="s">
        <v>169</v>
      </c>
    </row>
    <row r="325" spans="1:6" ht="13.7" customHeight="1">
      <c r="A325" s="68" t="s">
        <v>539</v>
      </c>
      <c r="B325" s="69">
        <v>150870</v>
      </c>
      <c r="C325" s="69">
        <v>4552</v>
      </c>
      <c r="D325" s="69">
        <v>146318</v>
      </c>
      <c r="E325" s="70">
        <v>2058</v>
      </c>
      <c r="F325" s="70">
        <v>148812</v>
      </c>
    </row>
    <row r="326" spans="1:6" ht="13.7" customHeight="1">
      <c r="A326" s="71" t="s">
        <v>540</v>
      </c>
      <c r="B326" s="69">
        <v>812</v>
      </c>
      <c r="C326" s="69">
        <v>-5</v>
      </c>
      <c r="D326" s="69">
        <v>817</v>
      </c>
      <c r="E326" s="70">
        <v>0</v>
      </c>
      <c r="F326" s="70">
        <v>812</v>
      </c>
    </row>
    <row r="327" spans="1:6" ht="13.7" customHeight="1">
      <c r="A327" s="71" t="s">
        <v>541</v>
      </c>
      <c r="B327" s="69">
        <v>100</v>
      </c>
      <c r="C327" s="69">
        <v>-255</v>
      </c>
      <c r="D327" s="69">
        <v>355</v>
      </c>
      <c r="E327" s="70">
        <v>0</v>
      </c>
      <c r="F327" s="70">
        <v>100</v>
      </c>
    </row>
    <row r="328" spans="1:6" ht="13.7" customHeight="1">
      <c r="A328" s="71" t="s">
        <v>542</v>
      </c>
      <c r="B328" s="69">
        <v>2026</v>
      </c>
      <c r="C328" s="69">
        <v>30</v>
      </c>
      <c r="D328" s="69">
        <v>1996</v>
      </c>
      <c r="E328" s="70">
        <v>0</v>
      </c>
      <c r="F328" s="70">
        <v>2026</v>
      </c>
    </row>
    <row r="329" spans="1:6" ht="13.7" customHeight="1">
      <c r="A329" s="71" t="s">
        <v>543</v>
      </c>
      <c r="B329" s="69">
        <v>16148</v>
      </c>
      <c r="C329" s="69">
        <v>555</v>
      </c>
      <c r="D329" s="69">
        <v>15593</v>
      </c>
      <c r="E329" s="70">
        <v>24</v>
      </c>
      <c r="F329" s="70">
        <v>16124</v>
      </c>
    </row>
    <row r="330" spans="1:6" ht="13.7" customHeight="1">
      <c r="A330" s="71" t="s">
        <v>317</v>
      </c>
      <c r="B330" s="69">
        <v>131784</v>
      </c>
      <c r="C330" s="69">
        <v>4227</v>
      </c>
      <c r="D330" s="69">
        <v>127557</v>
      </c>
      <c r="E330" s="70">
        <v>2034</v>
      </c>
      <c r="F330" s="70">
        <v>129750</v>
      </c>
    </row>
    <row r="331" spans="1:6" ht="13.7" customHeight="1">
      <c r="A331" s="60" t="s">
        <v>169</v>
      </c>
      <c r="B331" s="69" t="s">
        <v>169</v>
      </c>
      <c r="C331" s="69" t="s">
        <v>169</v>
      </c>
      <c r="D331" s="70" t="s">
        <v>169</v>
      </c>
      <c r="E331" s="70" t="s">
        <v>169</v>
      </c>
      <c r="F331" s="70" t="s">
        <v>169</v>
      </c>
    </row>
    <row r="332" spans="1:6" ht="13.7" customHeight="1">
      <c r="A332" s="68" t="s">
        <v>544</v>
      </c>
      <c r="B332" s="69">
        <v>2700794</v>
      </c>
      <c r="C332" s="69">
        <v>204337</v>
      </c>
      <c r="D332" s="69">
        <v>2496457</v>
      </c>
      <c r="E332" s="70">
        <v>10017</v>
      </c>
      <c r="F332" s="70">
        <v>2690777</v>
      </c>
    </row>
    <row r="333" spans="1:6" ht="13.7" customHeight="1">
      <c r="A333" s="71" t="s">
        <v>545</v>
      </c>
      <c r="B333" s="69">
        <v>37611</v>
      </c>
      <c r="C333" s="69">
        <v>1849</v>
      </c>
      <c r="D333" s="69">
        <v>35762</v>
      </c>
      <c r="E333" s="70">
        <v>0</v>
      </c>
      <c r="F333" s="70">
        <v>37611</v>
      </c>
    </row>
    <row r="334" spans="1:6" ht="13.7" customHeight="1">
      <c r="A334" s="71" t="s">
        <v>546</v>
      </c>
      <c r="B334" s="69">
        <v>2716</v>
      </c>
      <c r="C334" s="69">
        <v>203</v>
      </c>
      <c r="D334" s="69">
        <v>2513</v>
      </c>
      <c r="E334" s="70">
        <v>0</v>
      </c>
      <c r="F334" s="70">
        <v>2716</v>
      </c>
    </row>
    <row r="335" spans="1:6" ht="13.7" customHeight="1">
      <c r="A335" s="71" t="s">
        <v>547</v>
      </c>
      <c r="B335" s="69">
        <v>5541</v>
      </c>
      <c r="C335" s="69">
        <v>-87</v>
      </c>
      <c r="D335" s="69">
        <v>5628</v>
      </c>
      <c r="E335" s="70">
        <v>0</v>
      </c>
      <c r="F335" s="70">
        <v>5541</v>
      </c>
    </row>
    <row r="336" spans="1:6" ht="13.7" customHeight="1">
      <c r="A336" s="71" t="s">
        <v>548</v>
      </c>
      <c r="B336" s="69">
        <v>3213</v>
      </c>
      <c r="C336" s="69">
        <v>158</v>
      </c>
      <c r="D336" s="69">
        <v>3055</v>
      </c>
      <c r="E336" s="70">
        <v>0</v>
      </c>
      <c r="F336" s="70">
        <v>3213</v>
      </c>
    </row>
    <row r="337" spans="1:6" ht="13.7" customHeight="1">
      <c r="A337" s="71" t="s">
        <v>549</v>
      </c>
      <c r="B337" s="69">
        <v>49449</v>
      </c>
      <c r="C337" s="69">
        <v>2673</v>
      </c>
      <c r="D337" s="69">
        <v>46776</v>
      </c>
      <c r="E337" s="70">
        <v>0</v>
      </c>
      <c r="F337" s="70">
        <v>49449</v>
      </c>
    </row>
    <row r="338" spans="1:6" ht="13.7" customHeight="1">
      <c r="A338" s="71" t="s">
        <v>550</v>
      </c>
      <c r="B338" s="69">
        <v>44901</v>
      </c>
      <c r="C338" s="69">
        <v>4615</v>
      </c>
      <c r="D338" s="69">
        <v>40286</v>
      </c>
      <c r="E338" s="70">
        <v>0</v>
      </c>
      <c r="F338" s="70">
        <v>44901</v>
      </c>
    </row>
    <row r="339" spans="1:6" ht="13.7" customHeight="1">
      <c r="A339" s="71" t="s">
        <v>551</v>
      </c>
      <c r="B339" s="69">
        <v>59304</v>
      </c>
      <c r="C339" s="69">
        <v>13595</v>
      </c>
      <c r="D339" s="70">
        <v>45709</v>
      </c>
      <c r="E339" s="70">
        <v>0</v>
      </c>
      <c r="F339" s="70">
        <v>59304</v>
      </c>
    </row>
    <row r="340" spans="1:6" ht="13.7" customHeight="1">
      <c r="A340" s="71" t="s">
        <v>552</v>
      </c>
      <c r="B340" s="69">
        <v>2200</v>
      </c>
      <c r="C340" s="69">
        <v>-125</v>
      </c>
      <c r="D340" s="69">
        <v>2325</v>
      </c>
      <c r="E340" s="70">
        <v>0</v>
      </c>
      <c r="F340" s="70">
        <v>2200</v>
      </c>
    </row>
    <row r="341" spans="1:6" ht="13.7" customHeight="1">
      <c r="A341" s="71" t="s">
        <v>553</v>
      </c>
      <c r="B341" s="69">
        <v>12832</v>
      </c>
      <c r="C341" s="69">
        <v>1587</v>
      </c>
      <c r="D341" s="69">
        <v>11245</v>
      </c>
      <c r="E341" s="70">
        <v>0</v>
      </c>
      <c r="F341" s="70">
        <v>12832</v>
      </c>
    </row>
    <row r="342" spans="1:6" ht="13.7" customHeight="1">
      <c r="A342" s="71" t="s">
        <v>554</v>
      </c>
      <c r="B342" s="69">
        <v>932</v>
      </c>
      <c r="C342" s="69">
        <v>13</v>
      </c>
      <c r="D342" s="69">
        <v>919</v>
      </c>
      <c r="E342" s="70">
        <v>0</v>
      </c>
      <c r="F342" s="70">
        <v>932</v>
      </c>
    </row>
    <row r="343" spans="1:6" ht="13.7" customHeight="1">
      <c r="A343" s="71" t="s">
        <v>555</v>
      </c>
      <c r="B343" s="69">
        <v>233431</v>
      </c>
      <c r="C343" s="69">
        <v>8764</v>
      </c>
      <c r="D343" s="69">
        <v>224667</v>
      </c>
      <c r="E343" s="70">
        <v>0</v>
      </c>
      <c r="F343" s="70">
        <v>233431</v>
      </c>
    </row>
    <row r="344" spans="1:6" ht="13.7" customHeight="1">
      <c r="A344" s="71" t="s">
        <v>556</v>
      </c>
      <c r="B344" s="69">
        <v>23332</v>
      </c>
      <c r="C344" s="69">
        <v>1588</v>
      </c>
      <c r="D344" s="69">
        <v>21744</v>
      </c>
      <c r="E344" s="70">
        <v>0</v>
      </c>
      <c r="F344" s="70">
        <v>23332</v>
      </c>
    </row>
    <row r="345" spans="1:6" ht="13.7" customHeight="1">
      <c r="A345" s="71" t="s">
        <v>557</v>
      </c>
      <c r="B345" s="69">
        <v>70209</v>
      </c>
      <c r="C345" s="69">
        <v>9700</v>
      </c>
      <c r="D345" s="69">
        <v>60509</v>
      </c>
      <c r="E345" s="70">
        <v>18</v>
      </c>
      <c r="F345" s="70">
        <v>70191</v>
      </c>
    </row>
    <row r="346" spans="1:6" ht="13.7" customHeight="1">
      <c r="A346" s="71" t="s">
        <v>558</v>
      </c>
      <c r="B346" s="69">
        <v>84</v>
      </c>
      <c r="C346" s="69">
        <v>-2</v>
      </c>
      <c r="D346" s="69">
        <v>86</v>
      </c>
      <c r="E346" s="70">
        <v>0</v>
      </c>
      <c r="F346" s="70">
        <v>84</v>
      </c>
    </row>
    <row r="347" spans="1:6" ht="13.7" customHeight="1">
      <c r="A347" s="71" t="s">
        <v>559</v>
      </c>
      <c r="B347" s="69">
        <v>0</v>
      </c>
      <c r="C347" s="69">
        <v>-18</v>
      </c>
      <c r="D347" s="69">
        <v>18</v>
      </c>
      <c r="E347" s="70">
        <v>0</v>
      </c>
      <c r="F347" s="70">
        <v>0</v>
      </c>
    </row>
    <row r="348" spans="1:6" ht="13.7" customHeight="1">
      <c r="A348" s="71" t="s">
        <v>560</v>
      </c>
      <c r="B348" s="69">
        <v>12783</v>
      </c>
      <c r="C348" s="69">
        <v>439</v>
      </c>
      <c r="D348" s="69">
        <v>12344</v>
      </c>
      <c r="E348" s="70">
        <v>0</v>
      </c>
      <c r="F348" s="70">
        <v>12783</v>
      </c>
    </row>
    <row r="349" spans="1:6" ht="13.7" customHeight="1">
      <c r="A349" s="71" t="s">
        <v>561</v>
      </c>
      <c r="B349" s="69">
        <v>834</v>
      </c>
      <c r="C349" s="69">
        <v>-4</v>
      </c>
      <c r="D349" s="69">
        <v>838</v>
      </c>
      <c r="E349" s="70">
        <v>0</v>
      </c>
      <c r="F349" s="70">
        <v>834</v>
      </c>
    </row>
    <row r="350" spans="1:6" ht="13.7" customHeight="1">
      <c r="A350" s="71" t="s">
        <v>562</v>
      </c>
      <c r="B350" s="69">
        <v>456089</v>
      </c>
      <c r="C350" s="69">
        <v>56581</v>
      </c>
      <c r="D350" s="70">
        <v>399508</v>
      </c>
      <c r="E350" s="70">
        <v>3090</v>
      </c>
      <c r="F350" s="70">
        <v>452999</v>
      </c>
    </row>
    <row r="351" spans="1:6" ht="13.7" customHeight="1">
      <c r="A351" s="71" t="s">
        <v>563</v>
      </c>
      <c r="B351" s="69">
        <v>92797</v>
      </c>
      <c r="C351" s="69">
        <v>5019</v>
      </c>
      <c r="D351" s="69">
        <v>87778</v>
      </c>
      <c r="E351" s="70">
        <v>0</v>
      </c>
      <c r="F351" s="70">
        <v>92797</v>
      </c>
    </row>
    <row r="352" spans="1:6" ht="13.7" customHeight="1">
      <c r="A352" s="71" t="s">
        <v>564</v>
      </c>
      <c r="B352" s="69">
        <v>111998</v>
      </c>
      <c r="C352" s="69">
        <v>4832</v>
      </c>
      <c r="D352" s="69">
        <v>107166</v>
      </c>
      <c r="E352" s="70">
        <v>0</v>
      </c>
      <c r="F352" s="70">
        <v>111998</v>
      </c>
    </row>
    <row r="353" spans="1:6" ht="13.7" customHeight="1">
      <c r="A353" s="71" t="s">
        <v>565</v>
      </c>
      <c r="B353" s="69">
        <v>30456</v>
      </c>
      <c r="C353" s="69">
        <v>1095</v>
      </c>
      <c r="D353" s="69">
        <v>29361</v>
      </c>
      <c r="E353" s="70">
        <v>12</v>
      </c>
      <c r="F353" s="70">
        <v>30444</v>
      </c>
    </row>
    <row r="354" spans="1:6" ht="13.7" customHeight="1">
      <c r="A354" s="71" t="s">
        <v>566</v>
      </c>
      <c r="B354" s="69">
        <v>10810</v>
      </c>
      <c r="C354" s="69">
        <v>317</v>
      </c>
      <c r="D354" s="69">
        <v>10493</v>
      </c>
      <c r="E354" s="70">
        <v>0</v>
      </c>
      <c r="F354" s="70">
        <v>10810</v>
      </c>
    </row>
    <row r="355" spans="1:6" ht="13.7" customHeight="1">
      <c r="A355" s="71" t="s">
        <v>567</v>
      </c>
      <c r="B355" s="69">
        <v>14214</v>
      </c>
      <c r="C355" s="69">
        <v>405</v>
      </c>
      <c r="D355" s="69">
        <v>13809</v>
      </c>
      <c r="E355" s="70">
        <v>0</v>
      </c>
      <c r="F355" s="70">
        <v>14214</v>
      </c>
    </row>
    <row r="356" spans="1:6" ht="13.7" customHeight="1">
      <c r="A356" s="71" t="s">
        <v>568</v>
      </c>
      <c r="B356" s="69">
        <v>8949</v>
      </c>
      <c r="C356" s="69">
        <v>1812</v>
      </c>
      <c r="D356" s="69">
        <v>7137</v>
      </c>
      <c r="E356" s="70">
        <v>0</v>
      </c>
      <c r="F356" s="70">
        <v>8949</v>
      </c>
    </row>
    <row r="357" spans="1:6" ht="13.7" customHeight="1">
      <c r="A357" s="71" t="s">
        <v>569</v>
      </c>
      <c r="B357" s="69">
        <v>63731</v>
      </c>
      <c r="C357" s="69">
        <v>4819</v>
      </c>
      <c r="D357" s="70">
        <v>58912</v>
      </c>
      <c r="E357" s="70">
        <v>0</v>
      </c>
      <c r="F357" s="70">
        <v>63731</v>
      </c>
    </row>
    <row r="358" spans="1:6" ht="13.7" customHeight="1">
      <c r="A358" s="71" t="s">
        <v>570</v>
      </c>
      <c r="B358" s="69">
        <v>44512</v>
      </c>
      <c r="C358" s="69">
        <v>2989</v>
      </c>
      <c r="D358" s="69">
        <v>41523</v>
      </c>
      <c r="E358" s="70">
        <v>0</v>
      </c>
      <c r="F358" s="70">
        <v>44512</v>
      </c>
    </row>
    <row r="359" spans="1:6" ht="13.7" customHeight="1">
      <c r="A359" s="71" t="s">
        <v>571</v>
      </c>
      <c r="B359" s="69">
        <v>17831</v>
      </c>
      <c r="C359" s="69">
        <v>2612</v>
      </c>
      <c r="D359" s="69">
        <v>15219</v>
      </c>
      <c r="E359" s="70">
        <v>0</v>
      </c>
      <c r="F359" s="70">
        <v>17831</v>
      </c>
    </row>
    <row r="360" spans="1:6" ht="13.7" customHeight="1">
      <c r="A360" s="71" t="s">
        <v>572</v>
      </c>
      <c r="B360" s="69">
        <v>23962</v>
      </c>
      <c r="C360" s="69">
        <v>554</v>
      </c>
      <c r="D360" s="69">
        <v>23408</v>
      </c>
      <c r="E360" s="70">
        <v>0</v>
      </c>
      <c r="F360" s="70">
        <v>23962</v>
      </c>
    </row>
    <row r="361" spans="1:6" ht="13.7" customHeight="1">
      <c r="A361" s="71" t="s">
        <v>573</v>
      </c>
      <c r="B361" s="69">
        <v>18382</v>
      </c>
      <c r="C361" s="69">
        <v>159</v>
      </c>
      <c r="D361" s="69">
        <v>18223</v>
      </c>
      <c r="E361" s="70">
        <v>0</v>
      </c>
      <c r="F361" s="70">
        <v>18382</v>
      </c>
    </row>
    <row r="362" spans="1:6" ht="13.7" customHeight="1">
      <c r="A362" s="71" t="s">
        <v>574</v>
      </c>
      <c r="B362" s="69">
        <v>12912</v>
      </c>
      <c r="C362" s="69">
        <v>1255</v>
      </c>
      <c r="D362" s="69">
        <v>11657</v>
      </c>
      <c r="E362" s="70">
        <v>0</v>
      </c>
      <c r="F362" s="70">
        <v>12912</v>
      </c>
    </row>
    <row r="363" spans="1:6" ht="13.7" customHeight="1">
      <c r="A363" s="71" t="s">
        <v>575</v>
      </c>
      <c r="B363" s="69">
        <v>22063</v>
      </c>
      <c r="C363" s="69">
        <v>1231</v>
      </c>
      <c r="D363" s="69">
        <v>20832</v>
      </c>
      <c r="E363" s="70">
        <v>0</v>
      </c>
      <c r="F363" s="70">
        <v>22063</v>
      </c>
    </row>
    <row r="364" spans="1:6" ht="13.7" customHeight="1">
      <c r="A364" s="71" t="s">
        <v>576</v>
      </c>
      <c r="B364" s="69">
        <v>5544</v>
      </c>
      <c r="C364" s="69">
        <v>-200</v>
      </c>
      <c r="D364" s="69">
        <v>5744</v>
      </c>
      <c r="E364" s="70">
        <v>0</v>
      </c>
      <c r="F364" s="70">
        <v>5544</v>
      </c>
    </row>
    <row r="365" spans="1:6" ht="13.7" customHeight="1">
      <c r="A365" s="71" t="s">
        <v>577</v>
      </c>
      <c r="B365" s="69">
        <v>21408</v>
      </c>
      <c r="C365" s="69">
        <v>7909</v>
      </c>
      <c r="D365" s="69">
        <v>13499</v>
      </c>
      <c r="E365" s="70">
        <v>0</v>
      </c>
      <c r="F365" s="70">
        <v>21408</v>
      </c>
    </row>
    <row r="366" spans="1:6" ht="13.7" customHeight="1">
      <c r="A366" s="71" t="s">
        <v>578</v>
      </c>
      <c r="B366" s="69">
        <v>2433</v>
      </c>
      <c r="C366" s="69">
        <v>58</v>
      </c>
      <c r="D366" s="69">
        <v>2375</v>
      </c>
      <c r="E366" s="70">
        <v>0</v>
      </c>
      <c r="F366" s="70">
        <v>2433</v>
      </c>
    </row>
    <row r="367" spans="1:6" ht="13.7" customHeight="1">
      <c r="A367" s="71" t="s">
        <v>579</v>
      </c>
      <c r="B367" s="69">
        <v>6600</v>
      </c>
      <c r="C367" s="69">
        <v>635</v>
      </c>
      <c r="D367" s="69">
        <v>5965</v>
      </c>
      <c r="E367" s="70">
        <v>0</v>
      </c>
      <c r="F367" s="70">
        <v>6600</v>
      </c>
    </row>
    <row r="368" spans="1:6" ht="13.7" customHeight="1">
      <c r="A368" s="71" t="s">
        <v>313</v>
      </c>
      <c r="B368" s="69">
        <v>1176731</v>
      </c>
      <c r="C368" s="69">
        <v>67307</v>
      </c>
      <c r="D368" s="69">
        <v>1109424</v>
      </c>
      <c r="E368" s="70">
        <v>6897</v>
      </c>
      <c r="F368" s="70">
        <v>1169834</v>
      </c>
    </row>
    <row r="369" spans="1:6" ht="13.7" customHeight="1">
      <c r="A369" s="60" t="s">
        <v>169</v>
      </c>
      <c r="B369" s="69" t="s">
        <v>169</v>
      </c>
      <c r="C369" s="69" t="s">
        <v>169</v>
      </c>
      <c r="D369" s="70" t="s">
        <v>169</v>
      </c>
      <c r="E369" s="70" t="s">
        <v>169</v>
      </c>
      <c r="F369" s="70" t="s">
        <v>169</v>
      </c>
    </row>
    <row r="370" spans="1:6" ht="13.7" customHeight="1">
      <c r="A370" s="68" t="s">
        <v>580</v>
      </c>
      <c r="B370" s="69">
        <v>76047</v>
      </c>
      <c r="C370" s="69">
        <v>2957</v>
      </c>
      <c r="D370" s="69">
        <v>73090</v>
      </c>
      <c r="E370" s="70">
        <v>61</v>
      </c>
      <c r="F370" s="70">
        <v>75986</v>
      </c>
    </row>
    <row r="371" spans="1:6" ht="13.7" customHeight="1">
      <c r="A371" s="71" t="s">
        <v>581</v>
      </c>
      <c r="B371" s="69">
        <v>6202</v>
      </c>
      <c r="C371" s="69">
        <v>83</v>
      </c>
      <c r="D371" s="69">
        <v>6119</v>
      </c>
      <c r="E371" s="70">
        <v>0</v>
      </c>
      <c r="F371" s="70">
        <v>6202</v>
      </c>
    </row>
    <row r="372" spans="1:6" ht="13.7" customHeight="1">
      <c r="A372" s="71" t="s">
        <v>582</v>
      </c>
      <c r="B372" s="69">
        <v>793</v>
      </c>
      <c r="C372" s="69">
        <v>-4</v>
      </c>
      <c r="D372" s="69">
        <v>797</v>
      </c>
      <c r="E372" s="70">
        <v>0</v>
      </c>
      <c r="F372" s="70">
        <v>793</v>
      </c>
    </row>
    <row r="373" spans="1:6" ht="13.7" customHeight="1">
      <c r="A373" s="71" t="s">
        <v>583</v>
      </c>
      <c r="B373" s="69">
        <v>25009</v>
      </c>
      <c r="C373" s="69">
        <v>360</v>
      </c>
      <c r="D373" s="69">
        <v>24649</v>
      </c>
      <c r="E373" s="70">
        <v>0</v>
      </c>
      <c r="F373" s="70">
        <v>25009</v>
      </c>
    </row>
    <row r="374" spans="1:6" ht="13.7" customHeight="1">
      <c r="A374" s="71" t="s">
        <v>584</v>
      </c>
      <c r="B374" s="69">
        <v>182</v>
      </c>
      <c r="C374" s="69">
        <v>-2</v>
      </c>
      <c r="D374" s="69">
        <v>184</v>
      </c>
      <c r="E374" s="70">
        <v>0</v>
      </c>
      <c r="F374" s="70">
        <v>182</v>
      </c>
    </row>
    <row r="375" spans="1:6" ht="13.7" customHeight="1">
      <c r="A375" s="71" t="s">
        <v>585</v>
      </c>
      <c r="B375" s="69">
        <v>8546</v>
      </c>
      <c r="C375" s="69">
        <v>249</v>
      </c>
      <c r="D375" s="69">
        <v>8297</v>
      </c>
      <c r="E375" s="70">
        <v>0</v>
      </c>
      <c r="F375" s="70">
        <v>8546</v>
      </c>
    </row>
    <row r="376" spans="1:6" ht="13.7" customHeight="1">
      <c r="A376" s="71" t="s">
        <v>317</v>
      </c>
      <c r="B376" s="69">
        <v>35315</v>
      </c>
      <c r="C376" s="69">
        <v>2271</v>
      </c>
      <c r="D376" s="69">
        <v>33044</v>
      </c>
      <c r="E376" s="70">
        <v>61</v>
      </c>
      <c r="F376" s="70">
        <v>35254</v>
      </c>
    </row>
    <row r="377" spans="1:6" ht="13.7" customHeight="1">
      <c r="A377" s="60" t="s">
        <v>169</v>
      </c>
      <c r="B377" s="69" t="s">
        <v>169</v>
      </c>
      <c r="C377" s="69" t="s">
        <v>169</v>
      </c>
      <c r="D377" s="70" t="s">
        <v>169</v>
      </c>
      <c r="E377" s="70" t="s">
        <v>169</v>
      </c>
      <c r="F377" s="70" t="s">
        <v>169</v>
      </c>
    </row>
    <row r="378" spans="1:6" ht="13.7" customHeight="1">
      <c r="A378" s="68" t="s">
        <v>586</v>
      </c>
      <c r="B378" s="69">
        <v>77841</v>
      </c>
      <c r="C378" s="69">
        <v>4527</v>
      </c>
      <c r="D378" s="69">
        <v>73314</v>
      </c>
      <c r="E378" s="70">
        <v>69</v>
      </c>
      <c r="F378" s="70">
        <v>77772</v>
      </c>
    </row>
    <row r="379" spans="1:6" ht="13.7" customHeight="1">
      <c r="A379" s="71" t="s">
        <v>587</v>
      </c>
      <c r="B379" s="69">
        <v>1195</v>
      </c>
      <c r="C379" s="69">
        <v>72</v>
      </c>
      <c r="D379" s="69">
        <v>1123</v>
      </c>
      <c r="E379" s="70">
        <v>0</v>
      </c>
      <c r="F379" s="70">
        <v>1195</v>
      </c>
    </row>
    <row r="380" spans="1:6" ht="13.7" customHeight="1">
      <c r="A380" s="71" t="s">
        <v>588</v>
      </c>
      <c r="B380" s="69">
        <v>12229</v>
      </c>
      <c r="C380" s="69">
        <v>742</v>
      </c>
      <c r="D380" s="69">
        <v>11487</v>
      </c>
      <c r="E380" s="70">
        <v>23</v>
      </c>
      <c r="F380" s="70">
        <v>12206</v>
      </c>
    </row>
    <row r="381" spans="1:6" ht="13.7" customHeight="1">
      <c r="A381" s="71" t="s">
        <v>589</v>
      </c>
      <c r="B381" s="69">
        <v>2955</v>
      </c>
      <c r="C381" s="69">
        <v>-131</v>
      </c>
      <c r="D381" s="69">
        <v>3086</v>
      </c>
      <c r="E381" s="70">
        <v>0</v>
      </c>
      <c r="F381" s="70">
        <v>2955</v>
      </c>
    </row>
    <row r="382" spans="1:6" ht="13.7" customHeight="1">
      <c r="A382" s="71" t="s">
        <v>317</v>
      </c>
      <c r="B382" s="69">
        <v>61462</v>
      </c>
      <c r="C382" s="69">
        <v>3844</v>
      </c>
      <c r="D382" s="69">
        <v>57618</v>
      </c>
      <c r="E382" s="70">
        <v>46</v>
      </c>
      <c r="F382" s="70">
        <v>61416</v>
      </c>
    </row>
    <row r="383" spans="1:6" ht="13.7" customHeight="1">
      <c r="A383" s="60" t="s">
        <v>169</v>
      </c>
      <c r="B383" s="69" t="s">
        <v>169</v>
      </c>
      <c r="C383" s="69" t="s">
        <v>169</v>
      </c>
      <c r="D383" s="70" t="s">
        <v>169</v>
      </c>
      <c r="E383" s="70" t="s">
        <v>169</v>
      </c>
      <c r="F383" s="70" t="s">
        <v>169</v>
      </c>
    </row>
    <row r="384" spans="1:6" ht="13.7" customHeight="1">
      <c r="A384" s="68" t="s">
        <v>590</v>
      </c>
      <c r="B384" s="69">
        <v>192925</v>
      </c>
      <c r="C384" s="69">
        <v>12103</v>
      </c>
      <c r="D384" s="69">
        <v>180822</v>
      </c>
      <c r="E384" s="70">
        <v>1343</v>
      </c>
      <c r="F384" s="70">
        <v>191582</v>
      </c>
    </row>
    <row r="385" spans="1:6" ht="13.7" customHeight="1">
      <c r="A385" s="71" t="s">
        <v>591</v>
      </c>
      <c r="B385" s="69">
        <v>408</v>
      </c>
      <c r="C385" s="69">
        <v>25</v>
      </c>
      <c r="D385" s="69">
        <v>383</v>
      </c>
      <c r="E385" s="70">
        <v>0</v>
      </c>
      <c r="F385" s="70">
        <v>408</v>
      </c>
    </row>
    <row r="386" spans="1:6" ht="13.7" customHeight="1">
      <c r="A386" s="71" t="s">
        <v>592</v>
      </c>
      <c r="B386" s="69">
        <v>23762</v>
      </c>
      <c r="C386" s="69">
        <v>2784</v>
      </c>
      <c r="D386" s="69">
        <v>20978</v>
      </c>
      <c r="E386" s="70">
        <v>0</v>
      </c>
      <c r="F386" s="70">
        <v>23762</v>
      </c>
    </row>
    <row r="387" spans="1:6" ht="13.7" customHeight="1">
      <c r="A387" s="71" t="s">
        <v>593</v>
      </c>
      <c r="B387" s="69">
        <v>12898</v>
      </c>
      <c r="C387" s="69">
        <v>593</v>
      </c>
      <c r="D387" s="69">
        <v>12305</v>
      </c>
      <c r="E387" s="70">
        <v>0</v>
      </c>
      <c r="F387" s="70">
        <v>12898</v>
      </c>
    </row>
    <row r="388" spans="1:6" ht="13.7" customHeight="1">
      <c r="A388" s="71" t="s">
        <v>594</v>
      </c>
      <c r="B388" s="69">
        <v>20879</v>
      </c>
      <c r="C388" s="69">
        <v>1372</v>
      </c>
      <c r="D388" s="69">
        <v>19507</v>
      </c>
      <c r="E388" s="70">
        <v>0</v>
      </c>
      <c r="F388" s="70">
        <v>20879</v>
      </c>
    </row>
    <row r="389" spans="1:6" ht="13.7" customHeight="1">
      <c r="A389" s="71" t="s">
        <v>595</v>
      </c>
      <c r="B389" s="69">
        <v>539</v>
      </c>
      <c r="C389" s="69">
        <v>2</v>
      </c>
      <c r="D389" s="69">
        <v>537</v>
      </c>
      <c r="E389" s="70">
        <v>0</v>
      </c>
      <c r="F389" s="70">
        <v>539</v>
      </c>
    </row>
    <row r="390" spans="1:6" ht="13.7" customHeight="1">
      <c r="A390" s="71" t="s">
        <v>596</v>
      </c>
      <c r="B390" s="69">
        <v>3905</v>
      </c>
      <c r="C390" s="69">
        <v>54</v>
      </c>
      <c r="D390" s="69">
        <v>3851</v>
      </c>
      <c r="E390" s="70">
        <v>0</v>
      </c>
      <c r="F390" s="70">
        <v>3905</v>
      </c>
    </row>
    <row r="391" spans="1:6" ht="13.7" customHeight="1">
      <c r="A391" s="71" t="s">
        <v>597</v>
      </c>
      <c r="B391" s="69">
        <v>14122</v>
      </c>
      <c r="C391" s="69">
        <v>1373</v>
      </c>
      <c r="D391" s="69">
        <v>12749</v>
      </c>
      <c r="E391" s="70">
        <v>0</v>
      </c>
      <c r="F391" s="70">
        <v>14122</v>
      </c>
    </row>
    <row r="392" spans="1:6" ht="13.7" customHeight="1">
      <c r="A392" s="71" t="s">
        <v>598</v>
      </c>
      <c r="B392" s="69">
        <v>811</v>
      </c>
      <c r="C392" s="69">
        <v>94</v>
      </c>
      <c r="D392" s="69">
        <v>717</v>
      </c>
      <c r="E392" s="70">
        <v>0</v>
      </c>
      <c r="F392" s="70">
        <v>811</v>
      </c>
    </row>
    <row r="393" spans="1:6" ht="13.7" customHeight="1">
      <c r="A393" s="71" t="s">
        <v>599</v>
      </c>
      <c r="B393" s="69">
        <v>5266</v>
      </c>
      <c r="C393" s="69">
        <v>230</v>
      </c>
      <c r="D393" s="69">
        <v>5036</v>
      </c>
      <c r="E393" s="70">
        <v>0</v>
      </c>
      <c r="F393" s="70">
        <v>5266</v>
      </c>
    </row>
    <row r="394" spans="1:6" ht="13.7" customHeight="1">
      <c r="A394" s="71" t="s">
        <v>317</v>
      </c>
      <c r="B394" s="69">
        <v>110335</v>
      </c>
      <c r="C394" s="69">
        <v>5576</v>
      </c>
      <c r="D394" s="69">
        <v>104759</v>
      </c>
      <c r="E394" s="70">
        <v>1343</v>
      </c>
      <c r="F394" s="70">
        <v>108992</v>
      </c>
    </row>
    <row r="395" spans="1:6" ht="13.7" customHeight="1">
      <c r="A395" s="60" t="s">
        <v>169</v>
      </c>
      <c r="B395" s="69" t="s">
        <v>169</v>
      </c>
      <c r="C395" s="69" t="s">
        <v>169</v>
      </c>
      <c r="D395" s="70" t="s">
        <v>169</v>
      </c>
      <c r="E395" s="70" t="s">
        <v>169</v>
      </c>
      <c r="F395" s="70" t="s">
        <v>169</v>
      </c>
    </row>
    <row r="396" spans="1:6" ht="13.7" customHeight="1">
      <c r="A396" s="68" t="s">
        <v>600</v>
      </c>
      <c r="B396" s="69">
        <v>40806</v>
      </c>
      <c r="C396" s="69">
        <v>810</v>
      </c>
      <c r="D396" s="69">
        <v>39996</v>
      </c>
      <c r="E396" s="70">
        <v>2323</v>
      </c>
      <c r="F396" s="70">
        <v>38483</v>
      </c>
    </row>
    <row r="397" spans="1:6" ht="13.7" customHeight="1">
      <c r="A397" s="71" t="s">
        <v>104</v>
      </c>
      <c r="B397" s="69">
        <v>5552</v>
      </c>
      <c r="C397" s="69">
        <v>-69</v>
      </c>
      <c r="D397" s="69">
        <v>5621</v>
      </c>
      <c r="E397" s="70">
        <v>0</v>
      </c>
      <c r="F397" s="70">
        <v>5552</v>
      </c>
    </row>
    <row r="398" spans="1:6" ht="13.7" customHeight="1">
      <c r="A398" s="71" t="s">
        <v>317</v>
      </c>
      <c r="B398" s="69">
        <v>35254</v>
      </c>
      <c r="C398" s="69">
        <v>879</v>
      </c>
      <c r="D398" s="69">
        <v>34375</v>
      </c>
      <c r="E398" s="70">
        <v>2323</v>
      </c>
      <c r="F398" s="70">
        <v>32931</v>
      </c>
    </row>
    <row r="399" spans="1:6" ht="13.7" customHeight="1">
      <c r="A399" s="60" t="s">
        <v>169</v>
      </c>
      <c r="B399" s="69" t="s">
        <v>169</v>
      </c>
      <c r="C399" s="69" t="s">
        <v>169</v>
      </c>
      <c r="D399" s="70" t="s">
        <v>169</v>
      </c>
      <c r="E399" s="70" t="s">
        <v>169</v>
      </c>
      <c r="F399" s="70" t="s">
        <v>169</v>
      </c>
    </row>
    <row r="400" spans="1:6" ht="13.7" customHeight="1">
      <c r="A400" s="68" t="s">
        <v>601</v>
      </c>
      <c r="B400" s="69">
        <v>1280387</v>
      </c>
      <c r="C400" s="69">
        <v>134431</v>
      </c>
      <c r="D400" s="69">
        <v>1145956</v>
      </c>
      <c r="E400" s="70">
        <v>2969</v>
      </c>
      <c r="F400" s="70">
        <v>1277418</v>
      </c>
    </row>
    <row r="401" spans="1:6" ht="13.7" customHeight="1">
      <c r="A401" s="71" t="s">
        <v>602</v>
      </c>
      <c r="B401" s="69">
        <v>47826</v>
      </c>
      <c r="C401" s="69">
        <v>6284</v>
      </c>
      <c r="D401" s="69">
        <v>41542</v>
      </c>
      <c r="E401" s="70">
        <v>0</v>
      </c>
      <c r="F401" s="70">
        <v>47826</v>
      </c>
    </row>
    <row r="402" spans="1:6" ht="13.7" customHeight="1">
      <c r="A402" s="71" t="s">
        <v>603</v>
      </c>
      <c r="B402" s="69">
        <v>15</v>
      </c>
      <c r="C402" s="69">
        <v>-32</v>
      </c>
      <c r="D402" s="69">
        <v>47</v>
      </c>
      <c r="E402" s="70">
        <v>0</v>
      </c>
      <c r="F402" s="70">
        <v>15</v>
      </c>
    </row>
    <row r="403" spans="1:6" ht="13.7" customHeight="1">
      <c r="A403" s="71" t="s">
        <v>604</v>
      </c>
      <c r="B403" s="69">
        <v>6541</v>
      </c>
      <c r="C403" s="69">
        <v>553</v>
      </c>
      <c r="D403" s="69">
        <v>5988</v>
      </c>
      <c r="E403" s="70">
        <v>0</v>
      </c>
      <c r="F403" s="70">
        <v>6541</v>
      </c>
    </row>
    <row r="404" spans="1:6" ht="13.7" customHeight="1">
      <c r="A404" s="71" t="s">
        <v>605</v>
      </c>
      <c r="B404" s="69">
        <v>2251</v>
      </c>
      <c r="C404" s="69">
        <v>92</v>
      </c>
      <c r="D404" s="69">
        <v>2159</v>
      </c>
      <c r="E404" s="70">
        <v>29</v>
      </c>
      <c r="F404" s="70">
        <v>2222</v>
      </c>
    </row>
    <row r="405" spans="1:6" ht="13.7" customHeight="1">
      <c r="A405" s="71" t="s">
        <v>606</v>
      </c>
      <c r="B405" s="69">
        <v>2642</v>
      </c>
      <c r="C405" s="69">
        <v>139</v>
      </c>
      <c r="D405" s="69">
        <v>2503</v>
      </c>
      <c r="E405" s="70">
        <v>0</v>
      </c>
      <c r="F405" s="70">
        <v>2642</v>
      </c>
    </row>
    <row r="406" spans="1:6" ht="13.7" customHeight="1">
      <c r="A406" s="71" t="s">
        <v>607</v>
      </c>
      <c r="B406" s="69">
        <v>22</v>
      </c>
      <c r="C406" s="69">
        <v>12</v>
      </c>
      <c r="D406" s="69">
        <v>10</v>
      </c>
      <c r="E406" s="70">
        <v>0</v>
      </c>
      <c r="F406" s="70">
        <v>22</v>
      </c>
    </row>
    <row r="407" spans="1:6" ht="13.7" customHeight="1">
      <c r="A407" s="71" t="s">
        <v>608</v>
      </c>
      <c r="B407" s="69">
        <v>17598</v>
      </c>
      <c r="C407" s="69">
        <v>1847</v>
      </c>
      <c r="D407" s="69">
        <v>15751</v>
      </c>
      <c r="E407" s="70">
        <v>0</v>
      </c>
      <c r="F407" s="70">
        <v>17598</v>
      </c>
    </row>
    <row r="408" spans="1:6" ht="13.7" customHeight="1">
      <c r="A408" s="71" t="s">
        <v>609</v>
      </c>
      <c r="B408" s="69">
        <v>2635</v>
      </c>
      <c r="C408" s="69">
        <v>97</v>
      </c>
      <c r="D408" s="69">
        <v>2538</v>
      </c>
      <c r="E408" s="70">
        <v>0</v>
      </c>
      <c r="F408" s="70">
        <v>2635</v>
      </c>
    </row>
    <row r="409" spans="1:6" ht="13.7" customHeight="1">
      <c r="A409" s="71" t="s">
        <v>610</v>
      </c>
      <c r="B409" s="69">
        <v>41881</v>
      </c>
      <c r="C409" s="69">
        <v>6302</v>
      </c>
      <c r="D409" s="69">
        <v>35579</v>
      </c>
      <c r="E409" s="70">
        <v>0</v>
      </c>
      <c r="F409" s="70">
        <v>41881</v>
      </c>
    </row>
    <row r="410" spans="1:6" ht="13.7" customHeight="1">
      <c r="A410" s="71" t="s">
        <v>611</v>
      </c>
      <c r="B410" s="69">
        <v>271752</v>
      </c>
      <c r="C410" s="69">
        <v>33452</v>
      </c>
      <c r="D410" s="69">
        <v>238300</v>
      </c>
      <c r="E410" s="70">
        <v>560</v>
      </c>
      <c r="F410" s="70">
        <v>271192</v>
      </c>
    </row>
    <row r="411" spans="1:6" ht="13.7" customHeight="1">
      <c r="A411" s="71" t="s">
        <v>612</v>
      </c>
      <c r="B411" s="69">
        <v>2889</v>
      </c>
      <c r="C411" s="69">
        <v>427</v>
      </c>
      <c r="D411" s="69">
        <v>2462</v>
      </c>
      <c r="E411" s="70">
        <v>0</v>
      </c>
      <c r="F411" s="70">
        <v>2889</v>
      </c>
    </row>
    <row r="412" spans="1:6" ht="13.7" customHeight="1">
      <c r="A412" s="71" t="s">
        <v>613</v>
      </c>
      <c r="B412" s="69">
        <v>41606</v>
      </c>
      <c r="C412" s="69">
        <v>7038</v>
      </c>
      <c r="D412" s="69">
        <v>34568</v>
      </c>
      <c r="E412" s="70">
        <v>0</v>
      </c>
      <c r="F412" s="70">
        <v>41606</v>
      </c>
    </row>
    <row r="413" spans="1:6" ht="13.7" customHeight="1">
      <c r="A413" s="71" t="s">
        <v>614</v>
      </c>
      <c r="B413" s="69">
        <v>29308</v>
      </c>
      <c r="C413" s="69">
        <v>1456</v>
      </c>
      <c r="D413" s="69">
        <v>27852</v>
      </c>
      <c r="E413" s="70">
        <v>0</v>
      </c>
      <c r="F413" s="70">
        <v>29308</v>
      </c>
    </row>
    <row r="414" spans="1:6" ht="13.7" customHeight="1">
      <c r="A414" s="71" t="s">
        <v>317</v>
      </c>
      <c r="B414" s="69">
        <v>813421</v>
      </c>
      <c r="C414" s="69">
        <v>76764</v>
      </c>
      <c r="D414" s="69">
        <v>736657</v>
      </c>
      <c r="E414" s="70">
        <v>2380</v>
      </c>
      <c r="F414" s="70">
        <v>811041</v>
      </c>
    </row>
    <row r="415" spans="1:6" ht="13.7" customHeight="1">
      <c r="A415" s="60" t="s">
        <v>169</v>
      </c>
      <c r="B415" s="69" t="s">
        <v>169</v>
      </c>
      <c r="C415" s="69" t="s">
        <v>169</v>
      </c>
      <c r="D415" s="70" t="s">
        <v>169</v>
      </c>
      <c r="E415" s="70" t="s">
        <v>169</v>
      </c>
      <c r="F415" s="70" t="s">
        <v>169</v>
      </c>
    </row>
    <row r="416" spans="1:6" ht="13.7" customHeight="1">
      <c r="A416" s="75" t="s">
        <v>615</v>
      </c>
      <c r="B416" s="69">
        <v>322862</v>
      </c>
      <c r="C416" s="69">
        <v>54177</v>
      </c>
      <c r="D416" s="69">
        <v>268685</v>
      </c>
      <c r="E416" s="70">
        <v>327</v>
      </c>
      <c r="F416" s="70">
        <v>322535</v>
      </c>
    </row>
    <row r="417" spans="1:6" ht="13.7" customHeight="1">
      <c r="A417" s="71" t="s">
        <v>616</v>
      </c>
      <c r="B417" s="69">
        <v>68401</v>
      </c>
      <c r="C417" s="69">
        <v>8719</v>
      </c>
      <c r="D417" s="69">
        <v>59682</v>
      </c>
      <c r="E417" s="70">
        <v>176</v>
      </c>
      <c r="F417" s="70">
        <v>68225</v>
      </c>
    </row>
    <row r="418" spans="1:6" ht="13.7" customHeight="1">
      <c r="A418" s="71" t="s">
        <v>617</v>
      </c>
      <c r="B418" s="69">
        <v>42998</v>
      </c>
      <c r="C418" s="69">
        <v>7815</v>
      </c>
      <c r="D418" s="69">
        <v>35183</v>
      </c>
      <c r="E418" s="70">
        <v>0</v>
      </c>
      <c r="F418" s="70">
        <v>42998</v>
      </c>
    </row>
    <row r="419" spans="1:6" ht="13.7" customHeight="1">
      <c r="A419" s="71" t="s">
        <v>317</v>
      </c>
      <c r="B419" s="69">
        <v>211463</v>
      </c>
      <c r="C419" s="69">
        <v>37643</v>
      </c>
      <c r="D419" s="69">
        <v>173820</v>
      </c>
      <c r="E419" s="70">
        <v>151</v>
      </c>
      <c r="F419" s="70">
        <v>211312</v>
      </c>
    </row>
    <row r="420" spans="1:6" ht="13.7" customHeight="1">
      <c r="A420" s="60" t="s">
        <v>169</v>
      </c>
      <c r="B420" s="69" t="s">
        <v>169</v>
      </c>
      <c r="C420" s="69" t="s">
        <v>169</v>
      </c>
      <c r="D420" s="70" t="s">
        <v>169</v>
      </c>
      <c r="E420" s="70" t="s">
        <v>169</v>
      </c>
      <c r="F420" s="70" t="s">
        <v>169</v>
      </c>
    </row>
    <row r="421" spans="1:6" ht="13.7" customHeight="1">
      <c r="A421" s="68" t="s">
        <v>618</v>
      </c>
      <c r="B421" s="69">
        <v>1391741</v>
      </c>
      <c r="C421" s="69">
        <v>71607</v>
      </c>
      <c r="D421" s="69">
        <v>1320134</v>
      </c>
      <c r="E421" s="70">
        <v>2904</v>
      </c>
      <c r="F421" s="70">
        <v>1388837</v>
      </c>
    </row>
    <row r="422" spans="1:6" ht="13.7" customHeight="1">
      <c r="A422" s="71" t="s">
        <v>619</v>
      </c>
      <c r="B422" s="69">
        <v>2001</v>
      </c>
      <c r="C422" s="69">
        <v>-4</v>
      </c>
      <c r="D422" s="69">
        <v>2005</v>
      </c>
      <c r="E422" s="70">
        <v>0</v>
      </c>
      <c r="F422" s="70">
        <v>2001</v>
      </c>
    </row>
    <row r="423" spans="1:6" ht="13.7" customHeight="1">
      <c r="A423" s="71" t="s">
        <v>620</v>
      </c>
      <c r="B423" s="69">
        <v>17274</v>
      </c>
      <c r="C423" s="69">
        <v>-193</v>
      </c>
      <c r="D423" s="69">
        <v>17467</v>
      </c>
      <c r="E423" s="70">
        <v>0</v>
      </c>
      <c r="F423" s="70">
        <v>17274</v>
      </c>
    </row>
    <row r="424" spans="1:6" ht="13.7" customHeight="1">
      <c r="A424" s="71" t="s">
        <v>621</v>
      </c>
      <c r="B424" s="69">
        <v>88275</v>
      </c>
      <c r="C424" s="69">
        <v>3883</v>
      </c>
      <c r="D424" s="69">
        <v>84392</v>
      </c>
      <c r="E424" s="70">
        <v>0</v>
      </c>
      <c r="F424" s="70">
        <v>88275</v>
      </c>
    </row>
    <row r="425" spans="1:6" ht="13.7" customHeight="1">
      <c r="A425" s="71" t="s">
        <v>622</v>
      </c>
      <c r="B425" s="69">
        <v>73163</v>
      </c>
      <c r="C425" s="69">
        <v>4946</v>
      </c>
      <c r="D425" s="69">
        <v>68217</v>
      </c>
      <c r="E425" s="70">
        <v>0</v>
      </c>
      <c r="F425" s="70">
        <v>73163</v>
      </c>
    </row>
    <row r="426" spans="1:6" ht="13.7" customHeight="1">
      <c r="A426" s="71" t="s">
        <v>623</v>
      </c>
      <c r="B426" s="69">
        <v>414</v>
      </c>
      <c r="C426" s="69">
        <v>-187</v>
      </c>
      <c r="D426" s="69">
        <v>601</v>
      </c>
      <c r="E426" s="70">
        <v>0</v>
      </c>
      <c r="F426" s="70">
        <v>414</v>
      </c>
    </row>
    <row r="427" spans="1:6" ht="13.7" customHeight="1">
      <c r="A427" s="71" t="s">
        <v>624</v>
      </c>
      <c r="B427" s="69">
        <v>134</v>
      </c>
      <c r="C427" s="69">
        <v>-1</v>
      </c>
      <c r="D427" s="69">
        <v>135</v>
      </c>
      <c r="E427" s="70">
        <v>0</v>
      </c>
      <c r="F427" s="70">
        <v>134</v>
      </c>
    </row>
    <row r="428" spans="1:6" ht="13.7" customHeight="1">
      <c r="A428" s="71" t="s">
        <v>625</v>
      </c>
      <c r="B428" s="69">
        <v>63972</v>
      </c>
      <c r="C428" s="69">
        <v>3450</v>
      </c>
      <c r="D428" s="69">
        <v>60522</v>
      </c>
      <c r="E428" s="70">
        <v>0</v>
      </c>
      <c r="F428" s="70">
        <v>63972</v>
      </c>
    </row>
    <row r="429" spans="1:6" ht="13.7" customHeight="1">
      <c r="A429" s="71" t="s">
        <v>626</v>
      </c>
      <c r="B429" s="69">
        <v>218</v>
      </c>
      <c r="C429" s="69">
        <v>-1</v>
      </c>
      <c r="D429" s="69">
        <v>219</v>
      </c>
      <c r="E429" s="70">
        <v>0</v>
      </c>
      <c r="F429" s="70">
        <v>218</v>
      </c>
    </row>
    <row r="430" spans="1:6" ht="13.7" customHeight="1">
      <c r="A430" s="71" t="s">
        <v>627</v>
      </c>
      <c r="B430" s="69">
        <v>256</v>
      </c>
      <c r="C430" s="69">
        <v>4</v>
      </c>
      <c r="D430" s="69">
        <v>252</v>
      </c>
      <c r="E430" s="70">
        <v>0</v>
      </c>
      <c r="F430" s="70">
        <v>256</v>
      </c>
    </row>
    <row r="431" spans="1:6" ht="13.7" customHeight="1">
      <c r="A431" s="71" t="s">
        <v>628</v>
      </c>
      <c r="B431" s="69">
        <v>39066</v>
      </c>
      <c r="C431" s="69">
        <v>1493</v>
      </c>
      <c r="D431" s="69">
        <v>37573</v>
      </c>
      <c r="E431" s="70">
        <v>0</v>
      </c>
      <c r="F431" s="70">
        <v>39066</v>
      </c>
    </row>
    <row r="432" spans="1:6" ht="13.7" customHeight="1">
      <c r="A432" s="71" t="s">
        <v>629</v>
      </c>
      <c r="B432" s="69">
        <v>998</v>
      </c>
      <c r="C432" s="69">
        <v>212</v>
      </c>
      <c r="D432" s="69">
        <v>786</v>
      </c>
      <c r="E432" s="70">
        <v>0</v>
      </c>
      <c r="F432" s="70">
        <v>998</v>
      </c>
    </row>
    <row r="433" spans="1:6" ht="13.7" customHeight="1">
      <c r="A433" s="71" t="s">
        <v>630</v>
      </c>
      <c r="B433" s="69">
        <v>2008</v>
      </c>
      <c r="C433" s="69">
        <v>135</v>
      </c>
      <c r="D433" s="69">
        <v>1873</v>
      </c>
      <c r="E433" s="70">
        <v>0</v>
      </c>
      <c r="F433" s="70">
        <v>2008</v>
      </c>
    </row>
    <row r="434" spans="1:6" ht="13.7" customHeight="1">
      <c r="A434" s="71" t="s">
        <v>631</v>
      </c>
      <c r="B434" s="69">
        <v>3600</v>
      </c>
      <c r="C434" s="69">
        <v>61</v>
      </c>
      <c r="D434" s="69">
        <v>3539</v>
      </c>
      <c r="E434" s="70">
        <v>0</v>
      </c>
      <c r="F434" s="70">
        <v>3600</v>
      </c>
    </row>
    <row r="435" spans="1:6" ht="13.7" customHeight="1">
      <c r="A435" s="71" t="s">
        <v>632</v>
      </c>
      <c r="B435" s="69">
        <v>2714</v>
      </c>
      <c r="C435" s="69">
        <v>126</v>
      </c>
      <c r="D435" s="69">
        <v>2588</v>
      </c>
      <c r="E435" s="70">
        <v>0</v>
      </c>
      <c r="F435" s="70">
        <v>2714</v>
      </c>
    </row>
    <row r="436" spans="1:6" ht="13.7" customHeight="1">
      <c r="A436" s="71" t="s">
        <v>633</v>
      </c>
      <c r="B436" s="69">
        <v>3351</v>
      </c>
      <c r="C436" s="69">
        <v>175</v>
      </c>
      <c r="D436" s="69">
        <v>3176</v>
      </c>
      <c r="E436" s="70">
        <v>0</v>
      </c>
      <c r="F436" s="70">
        <v>3351</v>
      </c>
    </row>
    <row r="437" spans="1:6" ht="13.7" customHeight="1">
      <c r="A437" s="71" t="s">
        <v>634</v>
      </c>
      <c r="B437" s="69">
        <v>60615</v>
      </c>
      <c r="C437" s="69">
        <v>5459</v>
      </c>
      <c r="D437" s="69">
        <v>55156</v>
      </c>
      <c r="E437" s="70">
        <v>0</v>
      </c>
      <c r="F437" s="70">
        <v>60615</v>
      </c>
    </row>
    <row r="438" spans="1:6" ht="13.7" customHeight="1">
      <c r="A438" s="71" t="s">
        <v>635</v>
      </c>
      <c r="B438" s="69">
        <v>411</v>
      </c>
      <c r="C438" s="69">
        <v>11</v>
      </c>
      <c r="D438" s="69">
        <v>400</v>
      </c>
      <c r="E438" s="70">
        <v>0</v>
      </c>
      <c r="F438" s="70">
        <v>411</v>
      </c>
    </row>
    <row r="439" spans="1:6" ht="13.7" customHeight="1">
      <c r="A439" s="71" t="s">
        <v>636</v>
      </c>
      <c r="B439" s="69">
        <v>3401</v>
      </c>
      <c r="C439" s="69">
        <v>25</v>
      </c>
      <c r="D439" s="69">
        <v>3376</v>
      </c>
      <c r="E439" s="70">
        <v>0</v>
      </c>
      <c r="F439" s="70">
        <v>3401</v>
      </c>
    </row>
    <row r="440" spans="1:6" ht="13.7" customHeight="1">
      <c r="A440" s="71" t="s">
        <v>637</v>
      </c>
      <c r="B440" s="69">
        <v>8640</v>
      </c>
      <c r="C440" s="69">
        <v>485</v>
      </c>
      <c r="D440" s="69">
        <v>8155</v>
      </c>
      <c r="E440" s="70">
        <v>0</v>
      </c>
      <c r="F440" s="70">
        <v>8640</v>
      </c>
    </row>
    <row r="441" spans="1:6" ht="13.7" customHeight="1">
      <c r="A441" s="71" t="s">
        <v>638</v>
      </c>
      <c r="B441" s="69">
        <v>37475</v>
      </c>
      <c r="C441" s="69">
        <v>2565</v>
      </c>
      <c r="D441" s="69">
        <v>34910</v>
      </c>
      <c r="E441" s="70">
        <v>0</v>
      </c>
      <c r="F441" s="70">
        <v>37475</v>
      </c>
    </row>
    <row r="442" spans="1:6" ht="13.7" customHeight="1">
      <c r="A442" s="71" t="s">
        <v>639</v>
      </c>
      <c r="B442" s="69">
        <v>10737</v>
      </c>
      <c r="C442" s="69">
        <v>314</v>
      </c>
      <c r="D442" s="69">
        <v>10423</v>
      </c>
      <c r="E442" s="70">
        <v>25</v>
      </c>
      <c r="F442" s="70">
        <v>10712</v>
      </c>
    </row>
    <row r="443" spans="1:6" ht="13.7" customHeight="1">
      <c r="A443" s="71" t="s">
        <v>640</v>
      </c>
      <c r="B443" s="69">
        <v>3271</v>
      </c>
      <c r="C443" s="69">
        <v>91</v>
      </c>
      <c r="D443" s="69">
        <v>3180</v>
      </c>
      <c r="E443" s="70">
        <v>0</v>
      </c>
      <c r="F443" s="70">
        <v>3271</v>
      </c>
    </row>
    <row r="444" spans="1:6" ht="13.7" customHeight="1">
      <c r="A444" s="71" t="s">
        <v>641</v>
      </c>
      <c r="B444" s="69">
        <v>417</v>
      </c>
      <c r="C444" s="69">
        <v>11</v>
      </c>
      <c r="D444" s="69">
        <v>406</v>
      </c>
      <c r="E444" s="70">
        <v>0</v>
      </c>
      <c r="F444" s="70">
        <v>417</v>
      </c>
    </row>
    <row r="445" spans="1:6" ht="13.7" customHeight="1">
      <c r="A445" s="71" t="s">
        <v>642</v>
      </c>
      <c r="B445" s="69">
        <v>1984</v>
      </c>
      <c r="C445" s="69">
        <v>96</v>
      </c>
      <c r="D445" s="69">
        <v>1888</v>
      </c>
      <c r="E445" s="70">
        <v>0</v>
      </c>
      <c r="F445" s="70">
        <v>1984</v>
      </c>
    </row>
    <row r="446" spans="1:6" ht="13.7" customHeight="1">
      <c r="A446" s="71" t="s">
        <v>643</v>
      </c>
      <c r="B446" s="69">
        <v>12230</v>
      </c>
      <c r="C446" s="69">
        <v>215</v>
      </c>
      <c r="D446" s="69">
        <v>12015</v>
      </c>
      <c r="E446" s="70">
        <v>0</v>
      </c>
      <c r="F446" s="70">
        <v>12230</v>
      </c>
    </row>
    <row r="447" spans="1:6" ht="13.7" customHeight="1">
      <c r="A447" s="71" t="s">
        <v>644</v>
      </c>
      <c r="B447" s="69">
        <v>1779</v>
      </c>
      <c r="C447" s="69">
        <v>-7</v>
      </c>
      <c r="D447" s="69">
        <v>1786</v>
      </c>
      <c r="E447" s="70">
        <v>0</v>
      </c>
      <c r="F447" s="70">
        <v>1779</v>
      </c>
    </row>
    <row r="448" spans="1:6" ht="13.7" customHeight="1">
      <c r="A448" s="71" t="s">
        <v>645</v>
      </c>
      <c r="B448" s="69">
        <v>5826</v>
      </c>
      <c r="C448" s="69">
        <v>177</v>
      </c>
      <c r="D448" s="69">
        <v>5649</v>
      </c>
      <c r="E448" s="70">
        <v>347</v>
      </c>
      <c r="F448" s="70">
        <v>5479</v>
      </c>
    </row>
    <row r="449" spans="1:6" ht="13.7" customHeight="1">
      <c r="A449" s="71" t="s">
        <v>646</v>
      </c>
      <c r="B449" s="69">
        <v>8040</v>
      </c>
      <c r="C449" s="69">
        <v>-121</v>
      </c>
      <c r="D449" s="69">
        <v>8161</v>
      </c>
      <c r="E449" s="70">
        <v>0</v>
      </c>
      <c r="F449" s="70">
        <v>8040</v>
      </c>
    </row>
    <row r="450" spans="1:6" ht="13.7" customHeight="1">
      <c r="A450" s="71" t="s">
        <v>647</v>
      </c>
      <c r="B450" s="69">
        <v>51532</v>
      </c>
      <c r="C450" s="69">
        <v>3092</v>
      </c>
      <c r="D450" s="70">
        <v>48440</v>
      </c>
      <c r="E450" s="70">
        <v>0</v>
      </c>
      <c r="F450" s="70">
        <v>51532</v>
      </c>
    </row>
    <row r="451" spans="1:6" ht="13.7" customHeight="1">
      <c r="A451" s="71" t="s">
        <v>648</v>
      </c>
      <c r="B451" s="69">
        <v>1161</v>
      </c>
      <c r="C451" s="69">
        <v>19</v>
      </c>
      <c r="D451" s="69">
        <v>1142</v>
      </c>
      <c r="E451" s="70">
        <v>0</v>
      </c>
      <c r="F451" s="70">
        <v>1161</v>
      </c>
    </row>
    <row r="452" spans="1:6" ht="13.7" customHeight="1">
      <c r="A452" s="71" t="s">
        <v>649</v>
      </c>
      <c r="B452" s="69">
        <v>22458</v>
      </c>
      <c r="C452" s="69">
        <v>3530</v>
      </c>
      <c r="D452" s="69">
        <v>18928</v>
      </c>
      <c r="E452" s="70">
        <v>0</v>
      </c>
      <c r="F452" s="70">
        <v>22458</v>
      </c>
    </row>
    <row r="453" spans="1:6" ht="13.7" customHeight="1">
      <c r="A453" s="71" t="s">
        <v>650</v>
      </c>
      <c r="B453" s="69">
        <v>33957</v>
      </c>
      <c r="C453" s="69">
        <v>1469</v>
      </c>
      <c r="D453" s="69">
        <v>32488</v>
      </c>
      <c r="E453" s="70">
        <v>0</v>
      </c>
      <c r="F453" s="70">
        <v>33957</v>
      </c>
    </row>
    <row r="454" spans="1:6" ht="13.7" customHeight="1">
      <c r="A454" s="71" t="s">
        <v>651</v>
      </c>
      <c r="B454" s="69">
        <v>37138</v>
      </c>
      <c r="C454" s="69">
        <v>2998</v>
      </c>
      <c r="D454" s="69">
        <v>34140</v>
      </c>
      <c r="E454" s="70">
        <v>0</v>
      </c>
      <c r="F454" s="70">
        <v>37138</v>
      </c>
    </row>
    <row r="455" spans="1:6" ht="13.7" customHeight="1">
      <c r="A455" s="71" t="s">
        <v>652</v>
      </c>
      <c r="B455" s="69">
        <v>5293</v>
      </c>
      <c r="C455" s="69">
        <v>417</v>
      </c>
      <c r="D455" s="69">
        <v>4876</v>
      </c>
      <c r="E455" s="70">
        <v>1935</v>
      </c>
      <c r="F455" s="70">
        <v>3358</v>
      </c>
    </row>
    <row r="456" spans="1:6" ht="13.7" customHeight="1">
      <c r="A456" s="71" t="s">
        <v>653</v>
      </c>
      <c r="B456" s="69">
        <v>1378</v>
      </c>
      <c r="C456" s="69">
        <v>20</v>
      </c>
      <c r="D456" s="69">
        <v>1358</v>
      </c>
      <c r="E456" s="70">
        <v>0</v>
      </c>
      <c r="F456" s="70">
        <v>1378</v>
      </c>
    </row>
    <row r="457" spans="1:6" ht="13.7" customHeight="1">
      <c r="A457" s="71" t="s">
        <v>654</v>
      </c>
      <c r="B457" s="69">
        <v>5699</v>
      </c>
      <c r="C457" s="69">
        <v>70</v>
      </c>
      <c r="D457" s="69">
        <v>5629</v>
      </c>
      <c r="E457" s="70">
        <v>0</v>
      </c>
      <c r="F457" s="70">
        <v>5699</v>
      </c>
    </row>
    <row r="458" spans="1:6" ht="13.7" customHeight="1">
      <c r="A458" s="71" t="s">
        <v>655</v>
      </c>
      <c r="B458" s="69">
        <v>60308</v>
      </c>
      <c r="C458" s="69">
        <v>3800</v>
      </c>
      <c r="D458" s="69">
        <v>56508</v>
      </c>
      <c r="E458" s="70">
        <v>0</v>
      </c>
      <c r="F458" s="70">
        <v>60308</v>
      </c>
    </row>
    <row r="459" spans="1:6" ht="13.7" customHeight="1">
      <c r="A459" s="71" t="s">
        <v>656</v>
      </c>
      <c r="B459" s="69">
        <v>108896</v>
      </c>
      <c r="C459" s="69">
        <v>8553</v>
      </c>
      <c r="D459" s="69">
        <v>100343</v>
      </c>
      <c r="E459" s="70">
        <v>246</v>
      </c>
      <c r="F459" s="70">
        <v>108650</v>
      </c>
    </row>
    <row r="460" spans="1:6" ht="13.7" customHeight="1">
      <c r="A460" s="71" t="s">
        <v>313</v>
      </c>
      <c r="B460" s="69">
        <v>611651</v>
      </c>
      <c r="C460" s="69">
        <v>24219</v>
      </c>
      <c r="D460" s="69">
        <v>587432</v>
      </c>
      <c r="E460" s="70">
        <v>351</v>
      </c>
      <c r="F460" s="70">
        <v>611300</v>
      </c>
    </row>
    <row r="461" spans="1:6" ht="13.7" customHeight="1">
      <c r="A461" s="68" t="s">
        <v>169</v>
      </c>
      <c r="B461" s="69" t="s">
        <v>169</v>
      </c>
      <c r="C461" s="69" t="s">
        <v>169</v>
      </c>
      <c r="D461" s="69" t="s">
        <v>169</v>
      </c>
      <c r="E461" s="70" t="s">
        <v>169</v>
      </c>
      <c r="F461" s="70" t="s">
        <v>169</v>
      </c>
    </row>
    <row r="462" spans="1:6" ht="13.7" customHeight="1">
      <c r="A462" s="68" t="s">
        <v>657</v>
      </c>
      <c r="B462" s="69">
        <v>495868</v>
      </c>
      <c r="C462" s="69">
        <v>31171</v>
      </c>
      <c r="D462" s="69">
        <v>464697</v>
      </c>
      <c r="E462" s="70">
        <v>756</v>
      </c>
      <c r="F462" s="70">
        <v>495112</v>
      </c>
    </row>
    <row r="463" spans="1:6" ht="13.7" customHeight="1">
      <c r="A463" s="71" t="s">
        <v>658</v>
      </c>
      <c r="B463" s="69">
        <v>6953</v>
      </c>
      <c r="C463" s="69">
        <v>516</v>
      </c>
      <c r="D463" s="69">
        <v>6437</v>
      </c>
      <c r="E463" s="70">
        <v>0</v>
      </c>
      <c r="F463" s="70">
        <v>6953</v>
      </c>
    </row>
    <row r="464" spans="1:6" ht="13.7" customHeight="1">
      <c r="A464" s="71" t="s">
        <v>659</v>
      </c>
      <c r="B464" s="69">
        <v>15619</v>
      </c>
      <c r="C464" s="69">
        <v>708</v>
      </c>
      <c r="D464" s="69">
        <v>14911</v>
      </c>
      <c r="E464" s="70">
        <v>0</v>
      </c>
      <c r="F464" s="70">
        <v>15619</v>
      </c>
    </row>
    <row r="465" spans="1:6" ht="13.7" customHeight="1">
      <c r="A465" s="71" t="s">
        <v>660</v>
      </c>
      <c r="B465" s="69">
        <v>2663</v>
      </c>
      <c r="C465" s="69">
        <v>-8</v>
      </c>
      <c r="D465" s="69">
        <v>2671</v>
      </c>
      <c r="E465" s="70">
        <v>0</v>
      </c>
      <c r="F465" s="70">
        <v>2663</v>
      </c>
    </row>
    <row r="466" spans="1:6" ht="13.7" customHeight="1">
      <c r="A466" s="71" t="s">
        <v>661</v>
      </c>
      <c r="B466" s="69">
        <v>1370</v>
      </c>
      <c r="C466" s="69">
        <v>30</v>
      </c>
      <c r="D466" s="69">
        <v>1340</v>
      </c>
      <c r="E466" s="70">
        <v>0</v>
      </c>
      <c r="F466" s="70">
        <v>1370</v>
      </c>
    </row>
    <row r="467" spans="1:6" ht="13.7" customHeight="1">
      <c r="A467" s="71" t="s">
        <v>662</v>
      </c>
      <c r="B467" s="69">
        <v>1236</v>
      </c>
      <c r="C467" s="69">
        <v>98</v>
      </c>
      <c r="D467" s="69">
        <v>1138</v>
      </c>
      <c r="E467" s="70">
        <v>0</v>
      </c>
      <c r="F467" s="70">
        <v>1236</v>
      </c>
    </row>
    <row r="468" spans="1:6" ht="13.7" customHeight="1">
      <c r="A468" s="71" t="s">
        <v>663</v>
      </c>
      <c r="B468" s="69">
        <v>15170</v>
      </c>
      <c r="C468" s="69">
        <v>1882</v>
      </c>
      <c r="D468" s="69">
        <v>13288</v>
      </c>
      <c r="E468" s="70">
        <v>0</v>
      </c>
      <c r="F468" s="70">
        <v>15170</v>
      </c>
    </row>
    <row r="469" spans="1:6" ht="13.7" customHeight="1">
      <c r="A469" s="71" t="s">
        <v>317</v>
      </c>
      <c r="B469" s="69">
        <v>452857</v>
      </c>
      <c r="C469" s="69">
        <v>27945</v>
      </c>
      <c r="D469" s="69">
        <v>424912</v>
      </c>
      <c r="E469" s="70">
        <v>756</v>
      </c>
      <c r="F469" s="70">
        <v>452101</v>
      </c>
    </row>
    <row r="470" spans="1:6" ht="13.7" customHeight="1">
      <c r="A470" s="60" t="s">
        <v>169</v>
      </c>
      <c r="B470" s="69" t="s">
        <v>169</v>
      </c>
      <c r="C470" s="69" t="s">
        <v>169</v>
      </c>
      <c r="D470" s="70" t="s">
        <v>169</v>
      </c>
      <c r="E470" s="70" t="s">
        <v>169</v>
      </c>
      <c r="F470" s="70" t="s">
        <v>169</v>
      </c>
    </row>
    <row r="471" spans="1:6" ht="13.7" customHeight="1">
      <c r="A471" s="68" t="s">
        <v>664</v>
      </c>
      <c r="B471" s="69">
        <v>954569</v>
      </c>
      <c r="C471" s="69">
        <v>38027</v>
      </c>
      <c r="D471" s="69">
        <v>916542</v>
      </c>
      <c r="E471" s="70">
        <v>1084</v>
      </c>
      <c r="F471" s="70">
        <v>953485</v>
      </c>
    </row>
    <row r="472" spans="1:6" ht="13.7" customHeight="1">
      <c r="A472" s="71" t="s">
        <v>665</v>
      </c>
      <c r="B472" s="69">
        <v>3912</v>
      </c>
      <c r="C472" s="69">
        <v>43</v>
      </c>
      <c r="D472" s="69">
        <v>3869</v>
      </c>
      <c r="E472" s="70">
        <v>0</v>
      </c>
      <c r="F472" s="70">
        <v>3912</v>
      </c>
    </row>
    <row r="473" spans="1:6" ht="13.7" customHeight="1">
      <c r="A473" s="71" t="s">
        <v>666</v>
      </c>
      <c r="B473" s="69">
        <v>1563</v>
      </c>
      <c r="C473" s="69">
        <v>3</v>
      </c>
      <c r="D473" s="69">
        <v>1560</v>
      </c>
      <c r="E473" s="70">
        <v>0</v>
      </c>
      <c r="F473" s="70">
        <v>1563</v>
      </c>
    </row>
    <row r="474" spans="1:6" ht="13.7" customHeight="1">
      <c r="A474" s="71" t="s">
        <v>667</v>
      </c>
      <c r="B474" s="69">
        <v>2056</v>
      </c>
      <c r="C474" s="69">
        <v>25</v>
      </c>
      <c r="D474" s="69">
        <v>2031</v>
      </c>
      <c r="E474" s="70">
        <v>0</v>
      </c>
      <c r="F474" s="70">
        <v>2056</v>
      </c>
    </row>
    <row r="475" spans="1:6" ht="13.7" customHeight="1">
      <c r="A475" s="71" t="s">
        <v>668</v>
      </c>
      <c r="B475" s="69">
        <v>111</v>
      </c>
      <c r="C475" s="69">
        <v>2</v>
      </c>
      <c r="D475" s="69">
        <v>109</v>
      </c>
      <c r="E475" s="70">
        <v>0</v>
      </c>
      <c r="F475" s="70">
        <v>111</v>
      </c>
    </row>
    <row r="476" spans="1:6" ht="13.7" customHeight="1">
      <c r="A476" s="71" t="s">
        <v>669</v>
      </c>
      <c r="B476" s="69">
        <v>112387</v>
      </c>
      <c r="C476" s="69">
        <v>4702</v>
      </c>
      <c r="D476" s="69">
        <v>107685</v>
      </c>
      <c r="E476" s="70">
        <v>0</v>
      </c>
      <c r="F476" s="70">
        <v>112387</v>
      </c>
    </row>
    <row r="477" spans="1:6" ht="13.7" customHeight="1">
      <c r="A477" s="71" t="s">
        <v>670</v>
      </c>
      <c r="B477" s="69">
        <v>36060</v>
      </c>
      <c r="C477" s="69">
        <v>739</v>
      </c>
      <c r="D477" s="69">
        <v>35321</v>
      </c>
      <c r="E477" s="70">
        <v>5</v>
      </c>
      <c r="F477" s="70">
        <v>36055</v>
      </c>
    </row>
    <row r="478" spans="1:6" ht="13.7" customHeight="1">
      <c r="A478" s="71" t="s">
        <v>671</v>
      </c>
      <c r="B478" s="69">
        <v>12315</v>
      </c>
      <c r="C478" s="69">
        <v>286</v>
      </c>
      <c r="D478" s="69">
        <v>12029</v>
      </c>
      <c r="E478" s="70">
        <v>0</v>
      </c>
      <c r="F478" s="70">
        <v>12315</v>
      </c>
    </row>
    <row r="479" spans="1:6" ht="13.7" customHeight="1">
      <c r="A479" s="71" t="s">
        <v>672</v>
      </c>
      <c r="B479" s="69">
        <v>4373</v>
      </c>
      <c r="C479" s="69">
        <v>260</v>
      </c>
      <c r="D479" s="69">
        <v>4113</v>
      </c>
      <c r="E479" s="70">
        <v>0</v>
      </c>
      <c r="F479" s="70">
        <v>4373</v>
      </c>
    </row>
    <row r="480" spans="1:6" ht="13.7" customHeight="1">
      <c r="A480" s="71" t="s">
        <v>673</v>
      </c>
      <c r="B480" s="69">
        <v>1434</v>
      </c>
      <c r="C480" s="69">
        <v>14</v>
      </c>
      <c r="D480" s="69">
        <v>1420</v>
      </c>
      <c r="E480" s="70">
        <v>0</v>
      </c>
      <c r="F480" s="70">
        <v>1434</v>
      </c>
    </row>
    <row r="481" spans="1:6" ht="13.7" customHeight="1">
      <c r="A481" s="71" t="s">
        <v>674</v>
      </c>
      <c r="B481" s="69">
        <v>5044</v>
      </c>
      <c r="C481" s="69">
        <v>64</v>
      </c>
      <c r="D481" s="69">
        <v>4980</v>
      </c>
      <c r="E481" s="70">
        <v>0</v>
      </c>
      <c r="F481" s="70">
        <v>5044</v>
      </c>
    </row>
    <row r="482" spans="1:6" ht="13.7" customHeight="1">
      <c r="A482" s="71" t="s">
        <v>675</v>
      </c>
      <c r="B482" s="69">
        <v>81587</v>
      </c>
      <c r="C482" s="69">
        <v>3939</v>
      </c>
      <c r="D482" s="69">
        <v>77648</v>
      </c>
      <c r="E482" s="70">
        <v>0</v>
      </c>
      <c r="F482" s="70">
        <v>81587</v>
      </c>
    </row>
    <row r="483" spans="1:6" ht="13.7" customHeight="1">
      <c r="A483" s="71" t="s">
        <v>676</v>
      </c>
      <c r="B483" s="69">
        <v>4354</v>
      </c>
      <c r="C483" s="69">
        <v>91</v>
      </c>
      <c r="D483" s="69">
        <v>4263</v>
      </c>
      <c r="E483" s="70">
        <v>0</v>
      </c>
      <c r="F483" s="70">
        <v>4354</v>
      </c>
    </row>
    <row r="484" spans="1:6" ht="13.7" customHeight="1">
      <c r="A484" s="71" t="s">
        <v>677</v>
      </c>
      <c r="B484" s="69">
        <v>1444</v>
      </c>
      <c r="C484" s="69">
        <v>27</v>
      </c>
      <c r="D484" s="69">
        <v>1417</v>
      </c>
      <c r="E484" s="70">
        <v>0</v>
      </c>
      <c r="F484" s="70">
        <v>1444</v>
      </c>
    </row>
    <row r="485" spans="1:6" ht="13.7" customHeight="1">
      <c r="A485" s="71" t="s">
        <v>678</v>
      </c>
      <c r="B485" s="69">
        <v>14230</v>
      </c>
      <c r="C485" s="69">
        <v>639</v>
      </c>
      <c r="D485" s="69">
        <v>13591</v>
      </c>
      <c r="E485" s="70">
        <v>0</v>
      </c>
      <c r="F485" s="70">
        <v>14230</v>
      </c>
    </row>
    <row r="486" spans="1:6" ht="13.7" customHeight="1">
      <c r="A486" s="71" t="s">
        <v>679</v>
      </c>
      <c r="B486" s="69">
        <v>52497</v>
      </c>
      <c r="C486" s="69">
        <v>3418</v>
      </c>
      <c r="D486" s="69">
        <v>49079</v>
      </c>
      <c r="E486" s="70">
        <v>0</v>
      </c>
      <c r="F486" s="70">
        <v>52497</v>
      </c>
    </row>
    <row r="487" spans="1:6" ht="13.7" customHeight="1">
      <c r="A487" s="71" t="s">
        <v>680</v>
      </c>
      <c r="B487" s="69">
        <v>1448</v>
      </c>
      <c r="C487" s="69">
        <v>21</v>
      </c>
      <c r="D487" s="69">
        <v>1427</v>
      </c>
      <c r="E487" s="70">
        <v>0</v>
      </c>
      <c r="F487" s="70">
        <v>1448</v>
      </c>
    </row>
    <row r="488" spans="1:6" ht="13.7" customHeight="1">
      <c r="A488" s="71" t="s">
        <v>681</v>
      </c>
      <c r="B488" s="69">
        <v>2192</v>
      </c>
      <c r="C488" s="69">
        <v>71</v>
      </c>
      <c r="D488" s="69">
        <v>2121</v>
      </c>
      <c r="E488" s="70">
        <v>0</v>
      </c>
      <c r="F488" s="70">
        <v>2192</v>
      </c>
    </row>
    <row r="489" spans="1:6" ht="13.7" customHeight="1">
      <c r="A489" s="71" t="s">
        <v>682</v>
      </c>
      <c r="B489" s="69">
        <v>17269</v>
      </c>
      <c r="C489" s="69">
        <v>385</v>
      </c>
      <c r="D489" s="69">
        <v>16884</v>
      </c>
      <c r="E489" s="70">
        <v>6</v>
      </c>
      <c r="F489" s="70">
        <v>17263</v>
      </c>
    </row>
    <row r="490" spans="1:6" ht="13.7" customHeight="1">
      <c r="A490" s="71" t="s">
        <v>683</v>
      </c>
      <c r="B490" s="69">
        <v>9452</v>
      </c>
      <c r="C490" s="69">
        <v>106</v>
      </c>
      <c r="D490" s="69">
        <v>9346</v>
      </c>
      <c r="E490" s="70">
        <v>0</v>
      </c>
      <c r="F490" s="70">
        <v>9452</v>
      </c>
    </row>
    <row r="491" spans="1:6" ht="13.7" customHeight="1">
      <c r="A491" s="71" t="s">
        <v>684</v>
      </c>
      <c r="B491" s="69">
        <v>259906</v>
      </c>
      <c r="C491" s="69">
        <v>15137</v>
      </c>
      <c r="D491" s="69">
        <v>244769</v>
      </c>
      <c r="E491" s="70">
        <v>423</v>
      </c>
      <c r="F491" s="70">
        <v>259483</v>
      </c>
    </row>
    <row r="492" spans="1:6" ht="13.7" customHeight="1">
      <c r="A492" s="71" t="s">
        <v>146</v>
      </c>
      <c r="B492" s="69">
        <v>18440</v>
      </c>
      <c r="C492" s="69">
        <v>1207</v>
      </c>
      <c r="D492" s="69">
        <v>17233</v>
      </c>
      <c r="E492" s="70">
        <v>0</v>
      </c>
      <c r="F492" s="70">
        <v>18440</v>
      </c>
    </row>
    <row r="493" spans="1:6" ht="13.7" customHeight="1">
      <c r="A493" s="71" t="s">
        <v>685</v>
      </c>
      <c r="B493" s="69">
        <v>5087</v>
      </c>
      <c r="C493" s="69">
        <v>123</v>
      </c>
      <c r="D493" s="69">
        <v>4964</v>
      </c>
      <c r="E493" s="70">
        <v>0</v>
      </c>
      <c r="F493" s="70">
        <v>5087</v>
      </c>
    </row>
    <row r="494" spans="1:6" ht="13.7" customHeight="1">
      <c r="A494" s="71" t="s">
        <v>686</v>
      </c>
      <c r="B494" s="69">
        <v>24637</v>
      </c>
      <c r="C494" s="69">
        <v>1153</v>
      </c>
      <c r="D494" s="69">
        <v>23484</v>
      </c>
      <c r="E494" s="70">
        <v>0</v>
      </c>
      <c r="F494" s="70">
        <v>24637</v>
      </c>
    </row>
    <row r="495" spans="1:6" ht="13.7" customHeight="1">
      <c r="A495" s="71" t="s">
        <v>687</v>
      </c>
      <c r="B495" s="69">
        <v>6805</v>
      </c>
      <c r="C495" s="69">
        <v>100</v>
      </c>
      <c r="D495" s="69">
        <v>6705</v>
      </c>
      <c r="E495" s="70">
        <v>0</v>
      </c>
      <c r="F495" s="70">
        <v>6805</v>
      </c>
    </row>
    <row r="496" spans="1:6" ht="13.7" customHeight="1">
      <c r="A496" s="71" t="s">
        <v>317</v>
      </c>
      <c r="B496" s="69">
        <v>275966</v>
      </c>
      <c r="C496" s="69">
        <v>5472</v>
      </c>
      <c r="D496" s="69">
        <v>270494</v>
      </c>
      <c r="E496" s="70">
        <v>650</v>
      </c>
      <c r="F496" s="70">
        <v>275316</v>
      </c>
    </row>
    <row r="497" spans="1:6" ht="13.7" customHeight="1">
      <c r="A497" s="68" t="s">
        <v>169</v>
      </c>
      <c r="B497" s="69" t="s">
        <v>169</v>
      </c>
      <c r="C497" s="69" t="s">
        <v>169</v>
      </c>
      <c r="D497" s="69" t="s">
        <v>169</v>
      </c>
      <c r="E497" s="70" t="s">
        <v>169</v>
      </c>
      <c r="F497" s="70" t="s">
        <v>169</v>
      </c>
    </row>
    <row r="498" spans="1:6" ht="13.7" customHeight="1">
      <c r="A498" s="68" t="s">
        <v>688</v>
      </c>
      <c r="B498" s="69">
        <v>646989</v>
      </c>
      <c r="C498" s="69">
        <v>44894</v>
      </c>
      <c r="D498" s="69">
        <v>602095</v>
      </c>
      <c r="E498" s="70">
        <v>3023</v>
      </c>
      <c r="F498" s="70">
        <v>643966</v>
      </c>
    </row>
    <row r="499" spans="1:6" ht="13.7" customHeight="1">
      <c r="A499" s="71" t="s">
        <v>689</v>
      </c>
      <c r="B499" s="69">
        <v>15450</v>
      </c>
      <c r="C499" s="69">
        <v>1943</v>
      </c>
      <c r="D499" s="69">
        <v>13507</v>
      </c>
      <c r="E499" s="70">
        <v>0</v>
      </c>
      <c r="F499" s="70">
        <v>15450</v>
      </c>
    </row>
    <row r="500" spans="1:6" ht="13.7" customHeight="1">
      <c r="A500" s="71" t="s">
        <v>690</v>
      </c>
      <c r="B500" s="69">
        <v>18888</v>
      </c>
      <c r="C500" s="69">
        <v>1590</v>
      </c>
      <c r="D500" s="69">
        <v>17298</v>
      </c>
      <c r="E500" s="70">
        <v>179</v>
      </c>
      <c r="F500" s="70">
        <v>18709</v>
      </c>
    </row>
    <row r="501" spans="1:6" ht="13.7" customHeight="1">
      <c r="A501" s="71" t="s">
        <v>691</v>
      </c>
      <c r="B501" s="69">
        <v>4277</v>
      </c>
      <c r="C501" s="69">
        <v>1389</v>
      </c>
      <c r="D501" s="69">
        <v>2888</v>
      </c>
      <c r="E501" s="70">
        <v>0</v>
      </c>
      <c r="F501" s="70">
        <v>4277</v>
      </c>
    </row>
    <row r="502" spans="1:6" ht="13.7" customHeight="1">
      <c r="A502" s="71" t="s">
        <v>692</v>
      </c>
      <c r="B502" s="69">
        <v>4123</v>
      </c>
      <c r="C502" s="69">
        <v>406</v>
      </c>
      <c r="D502" s="69">
        <v>3717</v>
      </c>
      <c r="E502" s="70">
        <v>0</v>
      </c>
      <c r="F502" s="70">
        <v>4123</v>
      </c>
    </row>
    <row r="503" spans="1:6" ht="13.7" customHeight="1">
      <c r="A503" s="71" t="s">
        <v>693</v>
      </c>
      <c r="B503" s="69">
        <v>2437</v>
      </c>
      <c r="C503" s="69">
        <v>182</v>
      </c>
      <c r="D503" s="69">
        <v>2255</v>
      </c>
      <c r="E503" s="70">
        <v>0</v>
      </c>
      <c r="F503" s="70">
        <v>2437</v>
      </c>
    </row>
    <row r="504" spans="1:6" ht="13.7" customHeight="1">
      <c r="A504" s="71" t="s">
        <v>694</v>
      </c>
      <c r="B504" s="69">
        <v>5782</v>
      </c>
      <c r="C504" s="69">
        <v>156</v>
      </c>
      <c r="D504" s="69">
        <v>5626</v>
      </c>
      <c r="E504" s="70">
        <v>0</v>
      </c>
      <c r="F504" s="70">
        <v>5782</v>
      </c>
    </row>
    <row r="505" spans="1:6" ht="13.7" customHeight="1">
      <c r="A505" s="71" t="s">
        <v>695</v>
      </c>
      <c r="B505" s="69">
        <v>3096</v>
      </c>
      <c r="C505" s="69">
        <v>104</v>
      </c>
      <c r="D505" s="69">
        <v>2992</v>
      </c>
      <c r="E505" s="70">
        <v>0</v>
      </c>
      <c r="F505" s="70">
        <v>3096</v>
      </c>
    </row>
    <row r="506" spans="1:6" ht="13.7" customHeight="1">
      <c r="A506" s="71" t="s">
        <v>696</v>
      </c>
      <c r="B506" s="69">
        <v>23252</v>
      </c>
      <c r="C506" s="69">
        <v>2692</v>
      </c>
      <c r="D506" s="69">
        <v>20560</v>
      </c>
      <c r="E506" s="70">
        <v>0</v>
      </c>
      <c r="F506" s="70">
        <v>23252</v>
      </c>
    </row>
    <row r="507" spans="1:6" ht="13.7" customHeight="1">
      <c r="A507" s="71" t="s">
        <v>697</v>
      </c>
      <c r="B507" s="69">
        <v>235</v>
      </c>
      <c r="C507" s="69">
        <v>5</v>
      </c>
      <c r="D507" s="69">
        <v>230</v>
      </c>
      <c r="E507" s="70">
        <v>0</v>
      </c>
      <c r="F507" s="70">
        <v>235</v>
      </c>
    </row>
    <row r="508" spans="1:6" ht="13.7" customHeight="1">
      <c r="A508" s="71" t="s">
        <v>698</v>
      </c>
      <c r="B508" s="69">
        <v>252</v>
      </c>
      <c r="C508" s="69">
        <v>-2</v>
      </c>
      <c r="D508" s="69">
        <v>254</v>
      </c>
      <c r="E508" s="70">
        <v>0</v>
      </c>
      <c r="F508" s="70">
        <v>252</v>
      </c>
    </row>
    <row r="509" spans="1:6" ht="13.7" customHeight="1">
      <c r="A509" s="71" t="s">
        <v>699</v>
      </c>
      <c r="B509" s="69">
        <v>5728</v>
      </c>
      <c r="C509" s="69">
        <v>713</v>
      </c>
      <c r="D509" s="69">
        <v>5015</v>
      </c>
      <c r="E509" s="70">
        <v>0</v>
      </c>
      <c r="F509" s="70">
        <v>5728</v>
      </c>
    </row>
    <row r="510" spans="1:6" ht="13.7" customHeight="1">
      <c r="A510" s="71" t="s">
        <v>700</v>
      </c>
      <c r="B510" s="69">
        <v>1315</v>
      </c>
      <c r="C510" s="69">
        <v>84</v>
      </c>
      <c r="D510" s="69">
        <v>1231</v>
      </c>
      <c r="E510" s="70">
        <v>0</v>
      </c>
      <c r="F510" s="70">
        <v>1315</v>
      </c>
    </row>
    <row r="511" spans="1:6" ht="13.7" customHeight="1">
      <c r="A511" s="71" t="s">
        <v>701</v>
      </c>
      <c r="B511" s="69">
        <v>102507</v>
      </c>
      <c r="C511" s="69">
        <v>5085</v>
      </c>
      <c r="D511" s="69">
        <v>97422</v>
      </c>
      <c r="E511" s="70">
        <v>0</v>
      </c>
      <c r="F511" s="70">
        <v>102507</v>
      </c>
    </row>
    <row r="512" spans="1:6" ht="13.7" customHeight="1">
      <c r="A512" s="71" t="s">
        <v>702</v>
      </c>
      <c r="B512" s="69">
        <v>15362</v>
      </c>
      <c r="C512" s="69">
        <v>1137</v>
      </c>
      <c r="D512" s="69">
        <v>14225</v>
      </c>
      <c r="E512" s="70">
        <v>0</v>
      </c>
      <c r="F512" s="70">
        <v>15362</v>
      </c>
    </row>
    <row r="513" spans="1:6" ht="13.7" customHeight="1">
      <c r="A513" s="71" t="s">
        <v>703</v>
      </c>
      <c r="B513" s="69">
        <v>3828</v>
      </c>
      <c r="C513" s="69">
        <v>11</v>
      </c>
      <c r="D513" s="69">
        <v>3817</v>
      </c>
      <c r="E513" s="70">
        <v>0</v>
      </c>
      <c r="F513" s="70">
        <v>3828</v>
      </c>
    </row>
    <row r="514" spans="1:6" ht="13.7" customHeight="1">
      <c r="A514" s="71" t="s">
        <v>704</v>
      </c>
      <c r="B514" s="69">
        <v>1670</v>
      </c>
      <c r="C514" s="69">
        <v>108</v>
      </c>
      <c r="D514" s="69">
        <v>1562</v>
      </c>
      <c r="E514" s="70">
        <v>0</v>
      </c>
      <c r="F514" s="70">
        <v>1670</v>
      </c>
    </row>
    <row r="515" spans="1:6" ht="13.7" customHeight="1">
      <c r="A515" s="71" t="s">
        <v>705</v>
      </c>
      <c r="B515" s="69">
        <v>39524</v>
      </c>
      <c r="C515" s="69">
        <v>5650</v>
      </c>
      <c r="D515" s="69">
        <v>33874</v>
      </c>
      <c r="E515" s="70">
        <v>0</v>
      </c>
      <c r="F515" s="70">
        <v>39524</v>
      </c>
    </row>
    <row r="516" spans="1:6" ht="13.7" customHeight="1">
      <c r="A516" s="71" t="s">
        <v>313</v>
      </c>
      <c r="B516" s="69">
        <v>399263</v>
      </c>
      <c r="C516" s="69">
        <v>23641</v>
      </c>
      <c r="D516" s="69">
        <v>375622</v>
      </c>
      <c r="E516" s="70">
        <v>2844</v>
      </c>
      <c r="F516" s="70">
        <v>396419</v>
      </c>
    </row>
    <row r="517" spans="1:6" ht="13.7" customHeight="1">
      <c r="A517" s="60" t="s">
        <v>169</v>
      </c>
      <c r="B517" s="69" t="s">
        <v>169</v>
      </c>
      <c r="C517" s="69" t="s">
        <v>169</v>
      </c>
      <c r="D517" s="70" t="s">
        <v>169</v>
      </c>
      <c r="E517" s="70" t="s">
        <v>169</v>
      </c>
      <c r="F517" s="70" t="s">
        <v>169</v>
      </c>
    </row>
    <row r="518" spans="1:6" ht="13.7" customHeight="1">
      <c r="A518" s="68" t="s">
        <v>706</v>
      </c>
      <c r="B518" s="69">
        <v>72972</v>
      </c>
      <c r="C518" s="69">
        <v>-1392</v>
      </c>
      <c r="D518" s="69">
        <v>74364</v>
      </c>
      <c r="E518" s="70">
        <v>432</v>
      </c>
      <c r="F518" s="70">
        <v>72540</v>
      </c>
    </row>
    <row r="519" spans="1:6" ht="13.7" customHeight="1">
      <c r="A519" s="71" t="s">
        <v>707</v>
      </c>
      <c r="B519" s="69">
        <v>1543</v>
      </c>
      <c r="C519" s="69">
        <v>-34</v>
      </c>
      <c r="D519" s="69">
        <v>1577</v>
      </c>
      <c r="E519" s="70">
        <v>0</v>
      </c>
      <c r="F519" s="70">
        <v>1543</v>
      </c>
    </row>
    <row r="520" spans="1:6" ht="13.7" customHeight="1">
      <c r="A520" s="71" t="s">
        <v>708</v>
      </c>
      <c r="B520" s="69">
        <v>1328</v>
      </c>
      <c r="C520" s="69">
        <v>-75</v>
      </c>
      <c r="D520" s="69">
        <v>1403</v>
      </c>
      <c r="E520" s="70">
        <v>0</v>
      </c>
      <c r="F520" s="70">
        <v>1328</v>
      </c>
    </row>
    <row r="521" spans="1:6" ht="13.7" customHeight="1">
      <c r="A521" s="71" t="s">
        <v>709</v>
      </c>
      <c r="B521" s="69">
        <v>10548</v>
      </c>
      <c r="C521" s="69">
        <v>-10</v>
      </c>
      <c r="D521" s="69">
        <v>10558</v>
      </c>
      <c r="E521" s="70">
        <v>0</v>
      </c>
      <c r="F521" s="70">
        <v>10548</v>
      </c>
    </row>
    <row r="522" spans="1:6" ht="13.7" customHeight="1">
      <c r="A522" s="71" t="s">
        <v>710</v>
      </c>
      <c r="B522" s="69">
        <v>873</v>
      </c>
      <c r="C522" s="69">
        <v>-39</v>
      </c>
      <c r="D522" s="69">
        <v>912</v>
      </c>
      <c r="E522" s="70">
        <v>0</v>
      </c>
      <c r="F522" s="70">
        <v>873</v>
      </c>
    </row>
    <row r="523" spans="1:6" ht="13.7" customHeight="1">
      <c r="A523" s="71" t="s">
        <v>711</v>
      </c>
      <c r="B523" s="69">
        <v>717</v>
      </c>
      <c r="C523" s="69">
        <v>16</v>
      </c>
      <c r="D523" s="69">
        <v>701</v>
      </c>
      <c r="E523" s="70">
        <v>0</v>
      </c>
      <c r="F523" s="70">
        <v>717</v>
      </c>
    </row>
    <row r="524" spans="1:6" ht="13.7" customHeight="1">
      <c r="A524" s="71" t="s">
        <v>317</v>
      </c>
      <c r="B524" s="69">
        <v>57963</v>
      </c>
      <c r="C524" s="69">
        <v>-1250</v>
      </c>
      <c r="D524" s="69">
        <v>59213</v>
      </c>
      <c r="E524" s="70">
        <v>432</v>
      </c>
      <c r="F524" s="70">
        <v>57531</v>
      </c>
    </row>
    <row r="525" spans="1:6" ht="13.7" customHeight="1">
      <c r="A525" s="60" t="s">
        <v>169</v>
      </c>
      <c r="B525" s="69" t="s">
        <v>169</v>
      </c>
      <c r="C525" s="69" t="s">
        <v>169</v>
      </c>
      <c r="D525" s="70" t="s">
        <v>169</v>
      </c>
      <c r="E525" s="70" t="s">
        <v>169</v>
      </c>
      <c r="F525" s="70" t="s">
        <v>169</v>
      </c>
    </row>
    <row r="526" spans="1:6" ht="13.7" customHeight="1">
      <c r="A526" s="68" t="s">
        <v>712</v>
      </c>
      <c r="B526" s="69">
        <v>220257</v>
      </c>
      <c r="C526" s="69">
        <v>30218</v>
      </c>
      <c r="D526" s="69">
        <v>190039</v>
      </c>
      <c r="E526" s="70">
        <v>169</v>
      </c>
      <c r="F526" s="70">
        <v>220088</v>
      </c>
    </row>
    <row r="527" spans="1:6" ht="13.7" customHeight="1">
      <c r="A527" s="71" t="s">
        <v>713</v>
      </c>
      <c r="B527" s="69">
        <v>616</v>
      </c>
      <c r="C527" s="69">
        <v>36</v>
      </c>
      <c r="D527" s="69">
        <v>580</v>
      </c>
      <c r="E527" s="70">
        <v>0</v>
      </c>
      <c r="F527" s="70">
        <v>616</v>
      </c>
    </row>
    <row r="528" spans="1:6" ht="13.7" customHeight="1">
      <c r="A528" s="71" t="s">
        <v>418</v>
      </c>
      <c r="B528" s="69">
        <v>2</v>
      </c>
      <c r="C528" s="69">
        <v>2</v>
      </c>
      <c r="D528" s="69">
        <v>0</v>
      </c>
      <c r="E528" s="70">
        <v>0</v>
      </c>
      <c r="F528" s="70">
        <v>2</v>
      </c>
    </row>
    <row r="529" spans="1:6" ht="13.7" customHeight="1">
      <c r="A529" s="71" t="s">
        <v>714</v>
      </c>
      <c r="B529" s="69">
        <v>13747</v>
      </c>
      <c r="C529" s="69">
        <v>772</v>
      </c>
      <c r="D529" s="69">
        <v>12975</v>
      </c>
      <c r="E529" s="70">
        <v>0</v>
      </c>
      <c r="F529" s="70">
        <v>13747</v>
      </c>
    </row>
    <row r="530" spans="1:6" ht="13.7" customHeight="1">
      <c r="A530" s="71" t="s">
        <v>715</v>
      </c>
      <c r="B530" s="69">
        <v>6555</v>
      </c>
      <c r="C530" s="69">
        <v>379</v>
      </c>
      <c r="D530" s="69">
        <v>6176</v>
      </c>
      <c r="E530" s="70">
        <v>0</v>
      </c>
      <c r="F530" s="70">
        <v>6555</v>
      </c>
    </row>
    <row r="531" spans="1:6" ht="13.7" customHeight="1">
      <c r="A531" s="71" t="s">
        <v>317</v>
      </c>
      <c r="B531" s="69">
        <v>199337</v>
      </c>
      <c r="C531" s="69">
        <v>29029</v>
      </c>
      <c r="D531" s="69">
        <v>170308</v>
      </c>
      <c r="E531" s="70">
        <v>169</v>
      </c>
      <c r="F531" s="70">
        <v>199168</v>
      </c>
    </row>
    <row r="532" spans="1:6" ht="13.7" customHeight="1">
      <c r="A532" s="72" t="s">
        <v>169</v>
      </c>
      <c r="B532" s="69" t="s">
        <v>169</v>
      </c>
      <c r="C532" s="69" t="s">
        <v>169</v>
      </c>
      <c r="D532" s="69" t="s">
        <v>169</v>
      </c>
      <c r="E532" s="70" t="s">
        <v>169</v>
      </c>
      <c r="F532" s="70" t="s">
        <v>169</v>
      </c>
    </row>
    <row r="533" spans="1:6" ht="13.7" customHeight="1">
      <c r="A533" s="75" t="s">
        <v>716</v>
      </c>
      <c r="B533" s="69">
        <v>292826</v>
      </c>
      <c r="C533" s="69">
        <v>15037</v>
      </c>
      <c r="D533" s="69">
        <v>277789</v>
      </c>
      <c r="E533" s="70">
        <v>127</v>
      </c>
      <c r="F533" s="70">
        <v>292699</v>
      </c>
    </row>
    <row r="534" spans="1:6" ht="13.7" customHeight="1">
      <c r="A534" s="71" t="s">
        <v>717</v>
      </c>
      <c r="B534" s="69">
        <v>42489</v>
      </c>
      <c r="C534" s="69">
        <v>899</v>
      </c>
      <c r="D534" s="69">
        <v>41590</v>
      </c>
      <c r="E534" s="70">
        <v>32</v>
      </c>
      <c r="F534" s="70">
        <v>42457</v>
      </c>
    </row>
    <row r="535" spans="1:6" ht="13.7" customHeight="1">
      <c r="A535" s="71" t="s">
        <v>718</v>
      </c>
      <c r="B535" s="69">
        <v>178091</v>
      </c>
      <c r="C535" s="69">
        <v>13488</v>
      </c>
      <c r="D535" s="69">
        <v>164603</v>
      </c>
      <c r="E535" s="70">
        <v>6</v>
      </c>
      <c r="F535" s="70">
        <v>178085</v>
      </c>
    </row>
    <row r="536" spans="1:6" ht="13.7" customHeight="1">
      <c r="A536" s="71" t="s">
        <v>719</v>
      </c>
      <c r="B536" s="69">
        <v>607</v>
      </c>
      <c r="C536" s="69">
        <v>17</v>
      </c>
      <c r="D536" s="69">
        <v>590</v>
      </c>
      <c r="E536" s="70">
        <v>0</v>
      </c>
      <c r="F536" s="70">
        <v>607</v>
      </c>
    </row>
    <row r="537" spans="1:6" ht="13.7" customHeight="1">
      <c r="A537" s="71" t="s">
        <v>317</v>
      </c>
      <c r="B537" s="69">
        <v>71639</v>
      </c>
      <c r="C537" s="69">
        <v>633</v>
      </c>
      <c r="D537" s="69">
        <v>71006</v>
      </c>
      <c r="E537" s="70">
        <v>89</v>
      </c>
      <c r="F537" s="70">
        <v>71550</v>
      </c>
    </row>
    <row r="538" spans="1:6" ht="13.7" customHeight="1">
      <c r="A538" s="75" t="s">
        <v>169</v>
      </c>
      <c r="B538" s="69" t="s">
        <v>169</v>
      </c>
      <c r="C538" s="69" t="s">
        <v>169</v>
      </c>
      <c r="D538" s="69" t="s">
        <v>169</v>
      </c>
      <c r="E538" s="70" t="s">
        <v>169</v>
      </c>
      <c r="F538" s="70" t="s">
        <v>169</v>
      </c>
    </row>
    <row r="539" spans="1:6" ht="13.7" customHeight="1">
      <c r="A539" s="68" t="s">
        <v>720</v>
      </c>
      <c r="B539" s="69">
        <v>167009</v>
      </c>
      <c r="C539" s="69">
        <v>15637</v>
      </c>
      <c r="D539" s="69">
        <v>151372</v>
      </c>
      <c r="E539" s="70">
        <v>5343</v>
      </c>
      <c r="F539" s="70">
        <v>161666</v>
      </c>
    </row>
    <row r="540" spans="1:6" ht="13.7" customHeight="1">
      <c r="A540" s="71" t="s">
        <v>721</v>
      </c>
      <c r="B540" s="69">
        <v>5818</v>
      </c>
      <c r="C540" s="69">
        <v>55</v>
      </c>
      <c r="D540" s="69">
        <v>5763</v>
      </c>
      <c r="E540" s="70">
        <v>0</v>
      </c>
      <c r="F540" s="70">
        <v>5818</v>
      </c>
    </row>
    <row r="541" spans="1:6" ht="13.7" customHeight="1">
      <c r="A541" s="71" t="s">
        <v>722</v>
      </c>
      <c r="B541" s="69">
        <v>538</v>
      </c>
      <c r="C541" s="69">
        <v>5</v>
      </c>
      <c r="D541" s="69">
        <v>533</v>
      </c>
      <c r="E541" s="70">
        <v>0</v>
      </c>
      <c r="F541" s="70">
        <v>538</v>
      </c>
    </row>
    <row r="542" spans="1:6" ht="13.7" customHeight="1">
      <c r="A542" s="71" t="s">
        <v>723</v>
      </c>
      <c r="B542" s="69">
        <v>10038</v>
      </c>
      <c r="C542" s="69">
        <v>1212</v>
      </c>
      <c r="D542" s="69">
        <v>8826</v>
      </c>
      <c r="E542" s="70">
        <v>76</v>
      </c>
      <c r="F542" s="70">
        <v>9962</v>
      </c>
    </row>
    <row r="543" spans="1:6" ht="13.7" customHeight="1">
      <c r="A543" s="71" t="s">
        <v>317</v>
      </c>
      <c r="B543" s="69">
        <v>150615</v>
      </c>
      <c r="C543" s="69">
        <v>14365</v>
      </c>
      <c r="D543" s="69">
        <v>136250</v>
      </c>
      <c r="E543" s="70">
        <v>5267</v>
      </c>
      <c r="F543" s="70">
        <v>145348</v>
      </c>
    </row>
    <row r="544" spans="1:6" ht="13.7" customHeight="1">
      <c r="A544" s="72" t="s">
        <v>169</v>
      </c>
      <c r="B544" s="69" t="s">
        <v>169</v>
      </c>
      <c r="C544" s="69" t="s">
        <v>169</v>
      </c>
      <c r="D544" s="69" t="s">
        <v>169</v>
      </c>
      <c r="E544" s="70" t="s">
        <v>169</v>
      </c>
      <c r="F544" s="70" t="s">
        <v>169</v>
      </c>
    </row>
    <row r="545" spans="1:6" ht="13.7" customHeight="1">
      <c r="A545" s="68" t="s">
        <v>724</v>
      </c>
      <c r="B545" s="69">
        <v>399538</v>
      </c>
      <c r="C545" s="69">
        <v>20090</v>
      </c>
      <c r="D545" s="69">
        <v>379448</v>
      </c>
      <c r="E545" s="70">
        <v>6</v>
      </c>
      <c r="F545" s="70">
        <v>399532</v>
      </c>
    </row>
    <row r="546" spans="1:6" ht="13.7" customHeight="1">
      <c r="A546" s="71" t="s">
        <v>531</v>
      </c>
      <c r="B546" s="69">
        <v>4489</v>
      </c>
      <c r="C546" s="69">
        <v>-1</v>
      </c>
      <c r="D546" s="69">
        <v>4490</v>
      </c>
      <c r="E546" s="70">
        <v>0</v>
      </c>
      <c r="F546" s="70">
        <v>4489</v>
      </c>
    </row>
    <row r="547" spans="1:6" ht="13.7" customHeight="1">
      <c r="A547" s="71" t="s">
        <v>725</v>
      </c>
      <c r="B547" s="69">
        <v>64472</v>
      </c>
      <c r="C547" s="69">
        <v>7115</v>
      </c>
      <c r="D547" s="69">
        <v>57357</v>
      </c>
      <c r="E547" s="70">
        <v>0</v>
      </c>
      <c r="F547" s="70">
        <v>64472</v>
      </c>
    </row>
    <row r="548" spans="1:6" ht="13.7" customHeight="1">
      <c r="A548" s="71" t="s">
        <v>23</v>
      </c>
      <c r="B548" s="69">
        <v>53865</v>
      </c>
      <c r="C548" s="69">
        <v>1948</v>
      </c>
      <c r="D548" s="69">
        <v>51917</v>
      </c>
      <c r="E548" s="70">
        <v>6</v>
      </c>
      <c r="F548" s="70">
        <v>53859</v>
      </c>
    </row>
    <row r="549" spans="1:6" ht="13.7" customHeight="1">
      <c r="A549" s="71" t="s">
        <v>726</v>
      </c>
      <c r="B549" s="69">
        <v>21849</v>
      </c>
      <c r="C549" s="69">
        <v>1101</v>
      </c>
      <c r="D549" s="69">
        <v>20748</v>
      </c>
      <c r="E549" s="70">
        <v>0</v>
      </c>
      <c r="F549" s="70">
        <v>21849</v>
      </c>
    </row>
    <row r="550" spans="1:6" ht="13.7" customHeight="1">
      <c r="A550" s="71" t="s">
        <v>317</v>
      </c>
      <c r="B550" s="69">
        <v>254863</v>
      </c>
      <c r="C550" s="69">
        <v>9927</v>
      </c>
      <c r="D550" s="69">
        <v>244936</v>
      </c>
      <c r="E550" s="70">
        <v>0</v>
      </c>
      <c r="F550" s="70">
        <v>254863</v>
      </c>
    </row>
    <row r="551" spans="1:6" ht="13.7" customHeight="1">
      <c r="A551" s="60" t="s">
        <v>169</v>
      </c>
      <c r="B551" s="69" t="s">
        <v>169</v>
      </c>
      <c r="C551" s="69" t="s">
        <v>169</v>
      </c>
      <c r="D551" s="70" t="s">
        <v>169</v>
      </c>
      <c r="E551" s="70" t="s">
        <v>169</v>
      </c>
      <c r="F551" s="70" t="s">
        <v>169</v>
      </c>
    </row>
    <row r="552" spans="1:6" ht="13.7" customHeight="1">
      <c r="A552" s="68" t="s">
        <v>727</v>
      </c>
      <c r="B552" s="69">
        <v>449124</v>
      </c>
      <c r="C552" s="69">
        <v>26406</v>
      </c>
      <c r="D552" s="69">
        <v>422718</v>
      </c>
      <c r="E552" s="70">
        <v>112</v>
      </c>
      <c r="F552" s="70">
        <v>449012</v>
      </c>
    </row>
    <row r="553" spans="1:6" ht="13.7" customHeight="1">
      <c r="A553" s="71" t="s">
        <v>728</v>
      </c>
      <c r="B553" s="69">
        <v>43905</v>
      </c>
      <c r="C553" s="69">
        <v>2409</v>
      </c>
      <c r="D553" s="69">
        <v>41496</v>
      </c>
      <c r="E553" s="70">
        <v>0</v>
      </c>
      <c r="F553" s="70">
        <v>43905</v>
      </c>
    </row>
    <row r="554" spans="1:6" ht="13.7" customHeight="1">
      <c r="A554" s="71" t="s">
        <v>729</v>
      </c>
      <c r="B554" s="69">
        <v>27786</v>
      </c>
      <c r="C554" s="69">
        <v>1545</v>
      </c>
      <c r="D554" s="69">
        <v>26241</v>
      </c>
      <c r="E554" s="70">
        <v>5</v>
      </c>
      <c r="F554" s="70">
        <v>27781</v>
      </c>
    </row>
    <row r="555" spans="1:6" ht="13.7" customHeight="1">
      <c r="A555" s="71" t="s">
        <v>730</v>
      </c>
      <c r="B555" s="69">
        <v>16119</v>
      </c>
      <c r="C555" s="69">
        <v>2297</v>
      </c>
      <c r="D555" s="69">
        <v>13822</v>
      </c>
      <c r="E555" s="70">
        <v>0</v>
      </c>
      <c r="F555" s="70">
        <v>16119</v>
      </c>
    </row>
    <row r="556" spans="1:6" ht="13.7" customHeight="1">
      <c r="A556" s="71" t="s">
        <v>731</v>
      </c>
      <c r="B556" s="69">
        <v>14897</v>
      </c>
      <c r="C556" s="69">
        <v>1240</v>
      </c>
      <c r="D556" s="69">
        <v>13657</v>
      </c>
      <c r="E556" s="70">
        <v>0</v>
      </c>
      <c r="F556" s="70">
        <v>14897</v>
      </c>
    </row>
    <row r="557" spans="1:6" ht="13.7" customHeight="1">
      <c r="A557" s="71" t="s">
        <v>732</v>
      </c>
      <c r="B557" s="69">
        <v>37128</v>
      </c>
      <c r="C557" s="69">
        <v>3786</v>
      </c>
      <c r="D557" s="69">
        <v>33342</v>
      </c>
      <c r="E557" s="70">
        <v>0</v>
      </c>
      <c r="F557" s="70">
        <v>37128</v>
      </c>
    </row>
    <row r="558" spans="1:6" ht="13.7" customHeight="1">
      <c r="A558" s="71" t="s">
        <v>733</v>
      </c>
      <c r="B558" s="69">
        <v>57248</v>
      </c>
      <c r="C558" s="69">
        <v>3678</v>
      </c>
      <c r="D558" s="69">
        <v>53570</v>
      </c>
      <c r="E558" s="70">
        <v>15</v>
      </c>
      <c r="F558" s="70">
        <v>57233</v>
      </c>
    </row>
    <row r="559" spans="1:6" ht="13.7" customHeight="1">
      <c r="A559" s="71" t="s">
        <v>734</v>
      </c>
      <c r="B559" s="69">
        <v>36156</v>
      </c>
      <c r="C559" s="69">
        <v>2874</v>
      </c>
      <c r="D559" s="69">
        <v>33282</v>
      </c>
      <c r="E559" s="70">
        <v>0</v>
      </c>
      <c r="F559" s="70">
        <v>36156</v>
      </c>
    </row>
    <row r="560" spans="1:6" ht="13.7" customHeight="1">
      <c r="A560" s="71" t="s">
        <v>317</v>
      </c>
      <c r="B560" s="69">
        <v>215885</v>
      </c>
      <c r="C560" s="69">
        <v>8577</v>
      </c>
      <c r="D560" s="69">
        <v>207308</v>
      </c>
      <c r="E560" s="70">
        <v>92</v>
      </c>
      <c r="F560" s="70">
        <v>215793</v>
      </c>
    </row>
    <row r="561" spans="1:6" ht="13.7" customHeight="1">
      <c r="A561" s="72" t="s">
        <v>169</v>
      </c>
      <c r="B561" s="69" t="s">
        <v>169</v>
      </c>
      <c r="C561" s="69" t="s">
        <v>169</v>
      </c>
      <c r="D561" s="69" t="s">
        <v>169</v>
      </c>
      <c r="E561" s="70" t="s">
        <v>169</v>
      </c>
      <c r="F561" s="70" t="s">
        <v>169</v>
      </c>
    </row>
    <row r="562" spans="1:6" ht="13.7" customHeight="1">
      <c r="A562" s="68" t="s">
        <v>735</v>
      </c>
      <c r="B562" s="69">
        <v>118577</v>
      </c>
      <c r="C562" s="69">
        <v>25157</v>
      </c>
      <c r="D562" s="69">
        <v>93420</v>
      </c>
      <c r="E562" s="70">
        <v>8294</v>
      </c>
      <c r="F562" s="70">
        <v>110283</v>
      </c>
    </row>
    <row r="563" spans="1:6" ht="13.7" customHeight="1">
      <c r="A563" s="71" t="s">
        <v>736</v>
      </c>
      <c r="B563" s="69">
        <v>2490</v>
      </c>
      <c r="C563" s="69">
        <v>72</v>
      </c>
      <c r="D563" s="69">
        <v>2418</v>
      </c>
      <c r="E563" s="70">
        <v>0</v>
      </c>
      <c r="F563" s="70">
        <v>2490</v>
      </c>
    </row>
    <row r="564" spans="1:6" ht="13.7" customHeight="1">
      <c r="A564" s="71" t="s">
        <v>737</v>
      </c>
      <c r="B564" s="69">
        <v>1061</v>
      </c>
      <c r="C564" s="69">
        <v>73</v>
      </c>
      <c r="D564" s="69">
        <v>988</v>
      </c>
      <c r="E564" s="70">
        <v>0</v>
      </c>
      <c r="F564" s="70">
        <v>1061</v>
      </c>
    </row>
    <row r="565" spans="1:6" ht="13.7" customHeight="1">
      <c r="A565" s="71" t="s">
        <v>738</v>
      </c>
      <c r="B565" s="69">
        <v>714</v>
      </c>
      <c r="C565" s="69">
        <v>11</v>
      </c>
      <c r="D565" s="69">
        <v>703</v>
      </c>
      <c r="E565" s="70">
        <v>0</v>
      </c>
      <c r="F565" s="70">
        <v>714</v>
      </c>
    </row>
    <row r="566" spans="1:6" ht="13.7" customHeight="1">
      <c r="A566" s="71" t="s">
        <v>739</v>
      </c>
      <c r="B566" s="69">
        <v>803</v>
      </c>
      <c r="C566" s="69">
        <v>18</v>
      </c>
      <c r="D566" s="69">
        <v>785</v>
      </c>
      <c r="E566" s="70">
        <v>0</v>
      </c>
      <c r="F566" s="70">
        <v>803</v>
      </c>
    </row>
    <row r="567" spans="1:6" ht="13.7" customHeight="1">
      <c r="A567" s="71" t="s">
        <v>740</v>
      </c>
      <c r="B567" s="69">
        <v>8016</v>
      </c>
      <c r="C567" s="69">
        <v>1307</v>
      </c>
      <c r="D567" s="69">
        <v>6709</v>
      </c>
      <c r="E567" s="70">
        <v>0</v>
      </c>
      <c r="F567" s="70">
        <v>8016</v>
      </c>
    </row>
    <row r="568" spans="1:6" ht="13.7" customHeight="1">
      <c r="A568" s="71" t="s">
        <v>317</v>
      </c>
      <c r="B568" s="69">
        <v>105493</v>
      </c>
      <c r="C568" s="69">
        <v>23676</v>
      </c>
      <c r="D568" s="69">
        <v>81817</v>
      </c>
      <c r="E568" s="70">
        <v>8294</v>
      </c>
      <c r="F568" s="70">
        <v>97199</v>
      </c>
    </row>
    <row r="569" spans="1:6" ht="13.7" customHeight="1">
      <c r="A569" s="60" t="s">
        <v>169</v>
      </c>
      <c r="B569" s="69" t="s">
        <v>169</v>
      </c>
      <c r="C569" s="69" t="s">
        <v>169</v>
      </c>
      <c r="D569" s="70" t="s">
        <v>169</v>
      </c>
      <c r="E569" s="70" t="s">
        <v>169</v>
      </c>
      <c r="F569" s="70" t="s">
        <v>169</v>
      </c>
    </row>
    <row r="570" spans="1:6" ht="13.7" customHeight="1">
      <c r="A570" s="68" t="s">
        <v>741</v>
      </c>
      <c r="B570" s="69">
        <v>44349</v>
      </c>
      <c r="C570" s="69">
        <v>2798</v>
      </c>
      <c r="D570" s="69">
        <v>41551</v>
      </c>
      <c r="E570" s="70">
        <v>2705</v>
      </c>
      <c r="F570" s="70">
        <v>41644</v>
      </c>
    </row>
    <row r="571" spans="1:6" ht="13.7" customHeight="1">
      <c r="A571" s="71" t="s">
        <v>742</v>
      </c>
      <c r="B571" s="69">
        <v>699</v>
      </c>
      <c r="C571" s="69">
        <v>-13</v>
      </c>
      <c r="D571" s="69">
        <v>712</v>
      </c>
      <c r="E571" s="70">
        <v>0</v>
      </c>
      <c r="F571" s="70">
        <v>699</v>
      </c>
    </row>
    <row r="572" spans="1:6" ht="13.7" customHeight="1">
      <c r="A572" s="71" t="s">
        <v>743</v>
      </c>
      <c r="B572" s="69">
        <v>6819</v>
      </c>
      <c r="C572" s="69">
        <v>-31</v>
      </c>
      <c r="D572" s="69">
        <v>6850</v>
      </c>
      <c r="E572" s="70">
        <v>0</v>
      </c>
      <c r="F572" s="70">
        <v>6819</v>
      </c>
    </row>
    <row r="573" spans="1:6" ht="13.7" customHeight="1">
      <c r="A573" s="71" t="s">
        <v>317</v>
      </c>
      <c r="B573" s="69">
        <v>36831</v>
      </c>
      <c r="C573" s="69">
        <v>2842</v>
      </c>
      <c r="D573" s="69">
        <v>33989</v>
      </c>
      <c r="E573" s="70">
        <v>2705</v>
      </c>
      <c r="F573" s="70">
        <v>34126</v>
      </c>
    </row>
    <row r="574" spans="1:6" ht="13.7" customHeight="1">
      <c r="A574" s="60" t="s">
        <v>169</v>
      </c>
      <c r="B574" s="69" t="s">
        <v>169</v>
      </c>
      <c r="C574" s="69" t="s">
        <v>169</v>
      </c>
      <c r="D574" s="70" t="s">
        <v>169</v>
      </c>
      <c r="E574" s="70" t="s">
        <v>169</v>
      </c>
      <c r="F574" s="70" t="s">
        <v>169</v>
      </c>
    </row>
    <row r="575" spans="1:6" ht="13.7" customHeight="1">
      <c r="A575" s="68" t="s">
        <v>744</v>
      </c>
      <c r="B575" s="69">
        <v>22478</v>
      </c>
      <c r="C575" s="69">
        <v>-92</v>
      </c>
      <c r="D575" s="69">
        <v>22570</v>
      </c>
      <c r="E575" s="70">
        <v>2780</v>
      </c>
      <c r="F575" s="70">
        <v>19698</v>
      </c>
    </row>
    <row r="576" spans="1:6" ht="13.7" customHeight="1">
      <c r="A576" s="71" t="s">
        <v>745</v>
      </c>
      <c r="B576" s="69">
        <v>6974</v>
      </c>
      <c r="C576" s="69">
        <v>-43</v>
      </c>
      <c r="D576" s="69">
        <v>7017</v>
      </c>
      <c r="E576" s="70">
        <v>0</v>
      </c>
      <c r="F576" s="70">
        <v>6974</v>
      </c>
    </row>
    <row r="577" spans="1:6" ht="13.7" customHeight="1">
      <c r="A577" s="71" t="s">
        <v>317</v>
      </c>
      <c r="B577" s="69">
        <v>15504</v>
      </c>
      <c r="C577" s="69">
        <v>-49</v>
      </c>
      <c r="D577" s="69">
        <v>15553</v>
      </c>
      <c r="E577" s="70">
        <v>2780</v>
      </c>
      <c r="F577" s="70">
        <v>12724</v>
      </c>
    </row>
    <row r="578" spans="1:6" ht="13.7" customHeight="1">
      <c r="A578" s="60" t="s">
        <v>169</v>
      </c>
      <c r="B578" s="69" t="s">
        <v>169</v>
      </c>
      <c r="C578" s="69" t="s">
        <v>169</v>
      </c>
      <c r="D578" s="70" t="s">
        <v>169</v>
      </c>
      <c r="E578" s="70" t="s">
        <v>169</v>
      </c>
      <c r="F578" s="70" t="s">
        <v>169</v>
      </c>
    </row>
    <row r="579" spans="1:6" ht="13.7" customHeight="1">
      <c r="A579" s="68" t="s">
        <v>746</v>
      </c>
      <c r="B579" s="69">
        <v>15887</v>
      </c>
      <c r="C579" s="69">
        <v>352</v>
      </c>
      <c r="D579" s="69">
        <v>15535</v>
      </c>
      <c r="E579" s="70">
        <v>4989</v>
      </c>
      <c r="F579" s="70">
        <v>10898</v>
      </c>
    </row>
    <row r="580" spans="1:6" ht="13.7" customHeight="1">
      <c r="A580" s="71" t="s">
        <v>747</v>
      </c>
      <c r="B580" s="69">
        <v>1853</v>
      </c>
      <c r="C580" s="69">
        <v>-44</v>
      </c>
      <c r="D580" s="69">
        <v>1897</v>
      </c>
      <c r="E580" s="70">
        <v>0</v>
      </c>
      <c r="F580" s="70">
        <v>1853</v>
      </c>
    </row>
    <row r="581" spans="1:6" ht="13.7" customHeight="1">
      <c r="A581" s="71" t="s">
        <v>748</v>
      </c>
      <c r="B581" s="69">
        <v>243</v>
      </c>
      <c r="C581" s="69">
        <v>-12</v>
      </c>
      <c r="D581" s="69">
        <v>255</v>
      </c>
      <c r="E581" s="70">
        <v>0</v>
      </c>
      <c r="F581" s="70">
        <v>243</v>
      </c>
    </row>
    <row r="582" spans="1:6" ht="13.7" customHeight="1">
      <c r="A582" s="71" t="s">
        <v>749</v>
      </c>
      <c r="B582" s="69">
        <v>339</v>
      </c>
      <c r="C582" s="69">
        <v>-68</v>
      </c>
      <c r="D582" s="69">
        <v>407</v>
      </c>
      <c r="E582" s="70">
        <v>0</v>
      </c>
      <c r="F582" s="70">
        <v>339</v>
      </c>
    </row>
    <row r="583" spans="1:6" ht="13.7" customHeight="1">
      <c r="A583" s="71" t="s">
        <v>313</v>
      </c>
      <c r="B583" s="69">
        <v>13452</v>
      </c>
      <c r="C583" s="69">
        <v>476</v>
      </c>
      <c r="D583" s="69">
        <v>12976</v>
      </c>
      <c r="E583" s="70">
        <v>4989</v>
      </c>
      <c r="F583" s="70">
        <v>8463</v>
      </c>
    </row>
    <row r="584" spans="1:6" ht="13.7" customHeight="1">
      <c r="A584" s="60" t="s">
        <v>169</v>
      </c>
      <c r="B584" s="69" t="s">
        <v>169</v>
      </c>
      <c r="C584" s="69" t="s">
        <v>169</v>
      </c>
      <c r="D584" s="70" t="s">
        <v>169</v>
      </c>
      <c r="E584" s="70" t="s">
        <v>169</v>
      </c>
      <c r="F584" s="70" t="s">
        <v>169</v>
      </c>
    </row>
    <row r="585" spans="1:6" ht="13.7" customHeight="1">
      <c r="A585" s="68" t="s">
        <v>750</v>
      </c>
      <c r="B585" s="69">
        <v>517411</v>
      </c>
      <c r="C585" s="69">
        <v>22818</v>
      </c>
      <c r="D585" s="69">
        <v>494593</v>
      </c>
      <c r="E585" s="70">
        <v>1896</v>
      </c>
      <c r="F585" s="70">
        <v>515515</v>
      </c>
    </row>
    <row r="586" spans="1:6" ht="13.7" customHeight="1">
      <c r="A586" s="71" t="s">
        <v>751</v>
      </c>
      <c r="B586" s="69">
        <v>64569</v>
      </c>
      <c r="C586" s="69">
        <v>3564</v>
      </c>
      <c r="D586" s="69">
        <v>61005</v>
      </c>
      <c r="E586" s="70">
        <v>30</v>
      </c>
      <c r="F586" s="70">
        <v>64539</v>
      </c>
    </row>
    <row r="587" spans="1:6" ht="13.7" customHeight="1">
      <c r="A587" s="71" t="s">
        <v>752</v>
      </c>
      <c r="B587" s="69">
        <v>4291</v>
      </c>
      <c r="C587" s="69">
        <v>44</v>
      </c>
      <c r="D587" s="69">
        <v>4247</v>
      </c>
      <c r="E587" s="70">
        <v>0</v>
      </c>
      <c r="F587" s="70">
        <v>4291</v>
      </c>
    </row>
    <row r="588" spans="1:6" ht="13.7" customHeight="1">
      <c r="A588" s="71" t="s">
        <v>753</v>
      </c>
      <c r="B588" s="69">
        <v>20242</v>
      </c>
      <c r="C588" s="69">
        <v>922</v>
      </c>
      <c r="D588" s="69">
        <v>19320</v>
      </c>
      <c r="E588" s="70">
        <v>0</v>
      </c>
      <c r="F588" s="70">
        <v>20242</v>
      </c>
    </row>
    <row r="589" spans="1:6" ht="13.7" customHeight="1">
      <c r="A589" s="71" t="s">
        <v>754</v>
      </c>
      <c r="B589" s="69">
        <v>31792</v>
      </c>
      <c r="C589" s="69">
        <v>4761</v>
      </c>
      <c r="D589" s="69">
        <v>27031</v>
      </c>
      <c r="E589" s="70">
        <v>0</v>
      </c>
      <c r="F589" s="70">
        <v>31792</v>
      </c>
    </row>
    <row r="590" spans="1:6" ht="13.7" customHeight="1">
      <c r="A590" s="71" t="s">
        <v>755</v>
      </c>
      <c r="B590" s="69">
        <v>88922</v>
      </c>
      <c r="C590" s="69">
        <v>3740</v>
      </c>
      <c r="D590" s="69">
        <v>85182</v>
      </c>
      <c r="E590" s="70">
        <v>0</v>
      </c>
      <c r="F590" s="70">
        <v>88922</v>
      </c>
    </row>
    <row r="591" spans="1:6" ht="13.7" customHeight="1">
      <c r="A591" s="71" t="s">
        <v>756</v>
      </c>
      <c r="B591" s="69">
        <v>21280</v>
      </c>
      <c r="C591" s="69">
        <v>530</v>
      </c>
      <c r="D591" s="69">
        <v>20750</v>
      </c>
      <c r="E591" s="70">
        <v>0</v>
      </c>
      <c r="F591" s="70">
        <v>21280</v>
      </c>
    </row>
    <row r="592" spans="1:6" ht="13.7" customHeight="1">
      <c r="A592" s="71" t="s">
        <v>417</v>
      </c>
      <c r="B592" s="69">
        <v>60</v>
      </c>
      <c r="C592" s="69">
        <v>0</v>
      </c>
      <c r="D592" s="69">
        <v>60</v>
      </c>
      <c r="E592" s="70">
        <v>0</v>
      </c>
      <c r="F592" s="70">
        <v>60</v>
      </c>
    </row>
    <row r="593" spans="1:6" ht="13.7" customHeight="1">
      <c r="A593" s="71" t="s">
        <v>757</v>
      </c>
      <c r="B593" s="69">
        <v>11823</v>
      </c>
      <c r="C593" s="69">
        <v>164</v>
      </c>
      <c r="D593" s="69">
        <v>11659</v>
      </c>
      <c r="E593" s="70">
        <v>0</v>
      </c>
      <c r="F593" s="70">
        <v>11823</v>
      </c>
    </row>
    <row r="594" spans="1:6" ht="13.7" customHeight="1">
      <c r="A594" s="71" t="s">
        <v>758</v>
      </c>
      <c r="B594" s="69">
        <v>2662</v>
      </c>
      <c r="C594" s="69">
        <v>38</v>
      </c>
      <c r="D594" s="69">
        <v>2624</v>
      </c>
      <c r="E594" s="70">
        <v>0</v>
      </c>
      <c r="F594" s="70">
        <v>2662</v>
      </c>
    </row>
    <row r="595" spans="1:6" ht="13.7" customHeight="1">
      <c r="A595" s="71" t="s">
        <v>759</v>
      </c>
      <c r="B595" s="69">
        <v>25078</v>
      </c>
      <c r="C595" s="69">
        <v>2614</v>
      </c>
      <c r="D595" s="69">
        <v>22464</v>
      </c>
      <c r="E595" s="70">
        <v>0</v>
      </c>
      <c r="F595" s="70">
        <v>25078</v>
      </c>
    </row>
    <row r="596" spans="1:6" ht="13.7" customHeight="1">
      <c r="A596" s="71" t="s">
        <v>760</v>
      </c>
      <c r="B596" s="69">
        <v>1972</v>
      </c>
      <c r="C596" s="69">
        <v>180</v>
      </c>
      <c r="D596" s="69">
        <v>1792</v>
      </c>
      <c r="E596" s="70">
        <v>0</v>
      </c>
      <c r="F596" s="70">
        <v>1972</v>
      </c>
    </row>
    <row r="597" spans="1:6" ht="13.7" customHeight="1">
      <c r="A597" s="71" t="s">
        <v>761</v>
      </c>
      <c r="B597" s="69">
        <v>11679</v>
      </c>
      <c r="C597" s="69">
        <v>1080</v>
      </c>
      <c r="D597" s="69">
        <v>10599</v>
      </c>
      <c r="E597" s="70">
        <v>0</v>
      </c>
      <c r="F597" s="70">
        <v>11679</v>
      </c>
    </row>
    <row r="598" spans="1:6" ht="13.7" customHeight="1">
      <c r="A598" s="71" t="s">
        <v>762</v>
      </c>
      <c r="B598" s="69">
        <v>40366</v>
      </c>
      <c r="C598" s="69">
        <v>2229</v>
      </c>
      <c r="D598" s="69">
        <v>38137</v>
      </c>
      <c r="E598" s="70">
        <v>6</v>
      </c>
      <c r="F598" s="70">
        <v>40360</v>
      </c>
    </row>
    <row r="599" spans="1:6" ht="13.7" customHeight="1">
      <c r="A599" s="71" t="s">
        <v>763</v>
      </c>
      <c r="B599" s="69">
        <v>1694</v>
      </c>
      <c r="C599" s="69">
        <v>-42</v>
      </c>
      <c r="D599" s="69">
        <v>1736</v>
      </c>
      <c r="E599" s="70">
        <v>0</v>
      </c>
      <c r="F599" s="70">
        <v>1694</v>
      </c>
    </row>
    <row r="600" spans="1:6" ht="13.7" customHeight="1">
      <c r="A600" s="71" t="s">
        <v>764</v>
      </c>
      <c r="B600" s="69">
        <v>3062</v>
      </c>
      <c r="C600" s="69">
        <v>30</v>
      </c>
      <c r="D600" s="69">
        <v>3032</v>
      </c>
      <c r="E600" s="70">
        <v>0</v>
      </c>
      <c r="F600" s="70">
        <v>3062</v>
      </c>
    </row>
    <row r="601" spans="1:6" ht="13.7" customHeight="1">
      <c r="A601" s="71" t="s">
        <v>765</v>
      </c>
      <c r="B601" s="69">
        <v>59315</v>
      </c>
      <c r="C601" s="69">
        <v>3267</v>
      </c>
      <c r="D601" s="69">
        <v>56048</v>
      </c>
      <c r="E601" s="70">
        <v>0</v>
      </c>
      <c r="F601" s="70">
        <v>59315</v>
      </c>
    </row>
    <row r="602" spans="1:6" ht="13.7" customHeight="1">
      <c r="A602" s="71" t="s">
        <v>766</v>
      </c>
      <c r="B602" s="69">
        <v>12635</v>
      </c>
      <c r="C602" s="69">
        <v>383</v>
      </c>
      <c r="D602" s="69">
        <v>12252</v>
      </c>
      <c r="E602" s="70">
        <v>0</v>
      </c>
      <c r="F602" s="70">
        <v>12635</v>
      </c>
    </row>
    <row r="603" spans="1:6" ht="13.7" customHeight="1">
      <c r="A603" s="71" t="s">
        <v>317</v>
      </c>
      <c r="B603" s="69">
        <v>115969</v>
      </c>
      <c r="C603" s="69">
        <v>-686</v>
      </c>
      <c r="D603" s="69">
        <v>116655</v>
      </c>
      <c r="E603" s="70">
        <v>1860</v>
      </c>
      <c r="F603" s="70">
        <v>114109</v>
      </c>
    </row>
    <row r="604" spans="1:6" ht="13.7" customHeight="1">
      <c r="A604" s="71" t="s">
        <v>767</v>
      </c>
      <c r="B604" s="69" t="s">
        <v>169</v>
      </c>
      <c r="C604" s="69" t="s">
        <v>169</v>
      </c>
      <c r="D604" s="70" t="s">
        <v>169</v>
      </c>
      <c r="E604" s="70" t="s">
        <v>169</v>
      </c>
      <c r="F604" s="70" t="s">
        <v>169</v>
      </c>
    </row>
    <row r="605" spans="1:6" ht="13.7" customHeight="1">
      <c r="A605" s="68" t="s">
        <v>768</v>
      </c>
      <c r="B605" s="69">
        <v>31599</v>
      </c>
      <c r="C605" s="69">
        <v>823</v>
      </c>
      <c r="D605" s="69">
        <v>30776</v>
      </c>
      <c r="E605" s="70">
        <v>3151</v>
      </c>
      <c r="F605" s="70">
        <v>28448</v>
      </c>
    </row>
    <row r="606" spans="1:6" ht="13.7" customHeight="1">
      <c r="A606" s="71" t="s">
        <v>769</v>
      </c>
      <c r="B606" s="69">
        <v>285</v>
      </c>
      <c r="C606" s="69">
        <v>-8</v>
      </c>
      <c r="D606" s="69">
        <v>293</v>
      </c>
      <c r="E606" s="70">
        <v>0</v>
      </c>
      <c r="F606" s="70">
        <v>285</v>
      </c>
    </row>
    <row r="607" spans="1:6" ht="13.7" customHeight="1">
      <c r="A607" s="71" t="s">
        <v>770</v>
      </c>
      <c r="B607" s="69">
        <v>466</v>
      </c>
      <c r="C607" s="69">
        <v>9</v>
      </c>
      <c r="D607" s="69">
        <v>457</v>
      </c>
      <c r="E607" s="70">
        <v>0</v>
      </c>
      <c r="F607" s="70">
        <v>466</v>
      </c>
    </row>
    <row r="608" spans="1:6" ht="13.7" customHeight="1">
      <c r="A608" s="71" t="s">
        <v>317</v>
      </c>
      <c r="B608" s="69">
        <v>30848</v>
      </c>
      <c r="C608" s="69">
        <v>822</v>
      </c>
      <c r="D608" s="69">
        <v>30026</v>
      </c>
      <c r="E608" s="70">
        <v>3151</v>
      </c>
      <c r="F608" s="70">
        <v>27697</v>
      </c>
    </row>
    <row r="609" spans="1:6" ht="13.7" customHeight="1">
      <c r="A609" s="60" t="s">
        <v>169</v>
      </c>
      <c r="B609" s="69" t="s">
        <v>169</v>
      </c>
      <c r="C609" s="69" t="s">
        <v>169</v>
      </c>
      <c r="D609" s="70" t="s">
        <v>169</v>
      </c>
      <c r="E609" s="70" t="s">
        <v>169</v>
      </c>
      <c r="F609" s="70" t="s">
        <v>169</v>
      </c>
    </row>
    <row r="610" spans="1:6" ht="13.7" customHeight="1">
      <c r="A610" s="68" t="s">
        <v>771</v>
      </c>
      <c r="B610" s="69">
        <v>62943</v>
      </c>
      <c r="C610" s="69">
        <v>7900</v>
      </c>
      <c r="D610" s="69">
        <v>55043</v>
      </c>
      <c r="E610" s="70">
        <v>1485</v>
      </c>
      <c r="F610" s="70">
        <v>61458</v>
      </c>
    </row>
    <row r="611" spans="1:6" ht="13.7" customHeight="1">
      <c r="A611" s="71" t="s">
        <v>772</v>
      </c>
      <c r="B611" s="69">
        <v>5476</v>
      </c>
      <c r="C611" s="69">
        <v>299</v>
      </c>
      <c r="D611" s="69">
        <v>5177</v>
      </c>
      <c r="E611" s="70">
        <v>39</v>
      </c>
      <c r="F611" s="70">
        <v>5437</v>
      </c>
    </row>
    <row r="612" spans="1:6" ht="13.7" customHeight="1">
      <c r="A612" s="71" t="s">
        <v>773</v>
      </c>
      <c r="B612" s="69">
        <v>3014</v>
      </c>
      <c r="C612" s="69">
        <v>1227</v>
      </c>
      <c r="D612" s="69">
        <v>1787</v>
      </c>
      <c r="E612" s="70">
        <v>0</v>
      </c>
      <c r="F612" s="70">
        <v>3014</v>
      </c>
    </row>
    <row r="613" spans="1:6" ht="13.7" customHeight="1">
      <c r="A613" s="71" t="s">
        <v>774</v>
      </c>
      <c r="B613" s="69">
        <v>597</v>
      </c>
      <c r="C613" s="69">
        <v>-47</v>
      </c>
      <c r="D613" s="69">
        <v>644</v>
      </c>
      <c r="E613" s="70">
        <v>0</v>
      </c>
      <c r="F613" s="70">
        <v>597</v>
      </c>
    </row>
    <row r="614" spans="1:6" ht="13.7" customHeight="1">
      <c r="A614" s="71" t="s">
        <v>317</v>
      </c>
      <c r="B614" s="69">
        <v>53856</v>
      </c>
      <c r="C614" s="69">
        <v>6421</v>
      </c>
      <c r="D614" s="69">
        <v>47435</v>
      </c>
      <c r="E614" s="70">
        <v>1446</v>
      </c>
      <c r="F614" s="70">
        <v>52410</v>
      </c>
    </row>
    <row r="615" spans="1:6" ht="13.7" customHeight="1">
      <c r="A615" s="60" t="s">
        <v>169</v>
      </c>
      <c r="B615" s="69" t="s">
        <v>169</v>
      </c>
      <c r="C615" s="69" t="s">
        <v>169</v>
      </c>
      <c r="D615" s="70" t="s">
        <v>169</v>
      </c>
      <c r="E615" s="70" t="s">
        <v>169</v>
      </c>
      <c r="F615" s="70" t="s">
        <v>169</v>
      </c>
    </row>
    <row r="616" spans="1:6" ht="13.7" customHeight="1">
      <c r="A616" s="68" t="s">
        <v>775</v>
      </c>
      <c r="B616" s="69">
        <v>24888</v>
      </c>
      <c r="C616" s="69">
        <v>-8</v>
      </c>
      <c r="D616" s="69">
        <v>24896</v>
      </c>
      <c r="E616" s="70">
        <v>2319</v>
      </c>
      <c r="F616" s="70">
        <v>22569</v>
      </c>
    </row>
    <row r="617" spans="1:6" ht="13.7" customHeight="1">
      <c r="A617" s="71" t="s">
        <v>776</v>
      </c>
      <c r="B617" s="69">
        <v>292</v>
      </c>
      <c r="C617" s="69">
        <v>-119</v>
      </c>
      <c r="D617" s="69">
        <v>411</v>
      </c>
      <c r="E617" s="70">
        <v>0</v>
      </c>
      <c r="F617" s="70">
        <v>292</v>
      </c>
    </row>
    <row r="618" spans="1:6" ht="13.7" customHeight="1">
      <c r="A618" s="71" t="s">
        <v>777</v>
      </c>
      <c r="B618" s="69">
        <v>3464</v>
      </c>
      <c r="C618" s="69">
        <v>-141</v>
      </c>
      <c r="D618" s="69">
        <v>3605</v>
      </c>
      <c r="E618" s="70">
        <v>0</v>
      </c>
      <c r="F618" s="70">
        <v>3464</v>
      </c>
    </row>
    <row r="619" spans="1:6" ht="13.7" customHeight="1">
      <c r="A619" s="71" t="s">
        <v>778</v>
      </c>
      <c r="B619" s="69">
        <v>232</v>
      </c>
      <c r="C619" s="69">
        <v>-38</v>
      </c>
      <c r="D619" s="69">
        <v>270</v>
      </c>
      <c r="E619" s="70">
        <v>0</v>
      </c>
      <c r="F619" s="70">
        <v>232</v>
      </c>
    </row>
    <row r="620" spans="1:6" ht="13.7" customHeight="1">
      <c r="A620" s="71" t="s">
        <v>779</v>
      </c>
      <c r="B620" s="69">
        <v>749</v>
      </c>
      <c r="C620" s="69">
        <v>62</v>
      </c>
      <c r="D620" s="69">
        <v>687</v>
      </c>
      <c r="E620" s="70">
        <v>0</v>
      </c>
      <c r="F620" s="70">
        <v>749</v>
      </c>
    </row>
    <row r="621" spans="1:6" ht="13.7" customHeight="1">
      <c r="A621" s="71" t="s">
        <v>780</v>
      </c>
      <c r="B621" s="69">
        <v>383</v>
      </c>
      <c r="C621" s="69">
        <v>0</v>
      </c>
      <c r="D621" s="69">
        <v>383</v>
      </c>
      <c r="E621" s="70">
        <v>0</v>
      </c>
      <c r="F621" s="70">
        <v>383</v>
      </c>
    </row>
    <row r="622" spans="1:6" ht="13.7" customHeight="1">
      <c r="A622" s="71" t="s">
        <v>317</v>
      </c>
      <c r="B622" s="69">
        <v>19768</v>
      </c>
      <c r="C622" s="69">
        <v>228</v>
      </c>
      <c r="D622" s="69">
        <v>19540</v>
      </c>
      <c r="E622" s="70">
        <v>2319</v>
      </c>
      <c r="F622" s="70">
        <v>17449</v>
      </c>
    </row>
    <row r="623" spans="1:6" ht="13.7" customHeight="1">
      <c r="A623" s="76"/>
      <c r="B623" s="69"/>
      <c r="C623" s="69"/>
      <c r="D623" s="69"/>
      <c r="E623" s="70"/>
      <c r="F623" s="70"/>
    </row>
    <row r="624" spans="1:6" ht="13.7" customHeight="1">
      <c r="A624" s="77" t="s">
        <v>186</v>
      </c>
      <c r="B624" s="78">
        <v>20148654</v>
      </c>
      <c r="C624" s="78">
        <v>1347322</v>
      </c>
      <c r="D624" s="78">
        <v>18801332</v>
      </c>
      <c r="E624" s="78">
        <v>122090</v>
      </c>
      <c r="F624" s="78">
        <v>20026564</v>
      </c>
    </row>
    <row r="625" spans="1:6" ht="13.7" customHeight="1">
      <c r="A625" s="76" t="s">
        <v>209</v>
      </c>
      <c r="B625" s="69">
        <v>10203629</v>
      </c>
      <c r="C625" s="69">
        <v>750448</v>
      </c>
      <c r="D625" s="69">
        <v>9453181</v>
      </c>
      <c r="E625" s="69">
        <v>20200</v>
      </c>
      <c r="F625" s="69">
        <v>10183429</v>
      </c>
    </row>
    <row r="626" spans="1:6" ht="13.7" customHeight="1">
      <c r="A626" s="76" t="s">
        <v>210</v>
      </c>
      <c r="B626" s="69">
        <v>9945025</v>
      </c>
      <c r="C626" s="69">
        <v>596874</v>
      </c>
      <c r="D626" s="69">
        <v>9348151</v>
      </c>
      <c r="E626" s="69">
        <v>101890</v>
      </c>
      <c r="F626" s="69">
        <v>9843135</v>
      </c>
    </row>
    <row r="627" spans="1:6" ht="13.7" customHeight="1">
      <c r="A627" s="60"/>
    </row>
    <row r="628" spans="1:6" s="79" customFormat="1" ht="13.7" customHeight="1">
      <c r="A628" s="330" t="s">
        <v>193</v>
      </c>
      <c r="B628" s="330"/>
      <c r="C628" s="330"/>
      <c r="D628" s="330"/>
      <c r="E628" s="330"/>
      <c r="F628" s="330"/>
    </row>
    <row r="629" spans="1:6" s="79" customFormat="1" ht="13.7" customHeight="1">
      <c r="A629" s="330" t="s">
        <v>194</v>
      </c>
      <c r="B629" s="330"/>
      <c r="C629" s="330"/>
      <c r="D629" s="330"/>
      <c r="E629" s="330"/>
      <c r="F629" s="330"/>
    </row>
    <row r="630" spans="1:6" s="79" customFormat="1" ht="13.7" customHeight="1">
      <c r="A630" s="330" t="s">
        <v>292</v>
      </c>
      <c r="B630" s="330"/>
      <c r="C630" s="330"/>
      <c r="D630" s="330"/>
      <c r="E630" s="330"/>
      <c r="F630" s="330"/>
    </row>
    <row r="631" spans="1:6" ht="13.7" customHeight="1">
      <c r="B631" s="61"/>
      <c r="C631" s="61"/>
      <c r="D631" s="61"/>
      <c r="E631" s="61"/>
      <c r="F631" s="61"/>
    </row>
    <row r="632" spans="1:6" ht="13.7" customHeight="1">
      <c r="A632" s="80" t="s">
        <v>298</v>
      </c>
    </row>
  </sheetData>
  <mergeCells count="4">
    <mergeCell ref="E3:F3"/>
    <mergeCell ref="A628:F628"/>
    <mergeCell ref="A629:F629"/>
    <mergeCell ref="A630:F630"/>
  </mergeCells>
  <conditionalFormatting sqref="A632">
    <cfRule type="expression" dxfId="0" priority="1" stopIfTrue="1">
      <formula>NOT(ISERROR(SEARCH("County",A632)))</formula>
    </cfRule>
  </conditionalFormatting>
  <pageMargins left="0.65" right="0.65" top="0.8" bottom="0.8" header="0.4" footer="0.3"/>
  <pageSetup orientation="portrait" horizontalDpi="4294967293" r:id="rId1"/>
  <headerFooter>
    <oddHeader>&amp;C&amp;"-,Bold"&amp;14Estimates of Population by County and City in Florida: April 1, 2016</oddHeader>
    <oddFooter>&amp;LBureau of Economic and Business Research, University of Florida&amp;RFlorida Estimates of Population 2016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"/>
  <sheetViews>
    <sheetView zoomScaleNormal="100" workbookViewId="0">
      <selection activeCell="P22" sqref="P22"/>
    </sheetView>
  </sheetViews>
  <sheetFormatPr defaultColWidth="9.125" defaultRowHeight="14.1"/>
  <cols>
    <col min="1" max="1" width="18" style="4" customWidth="1"/>
    <col min="2" max="8" width="17" style="4" customWidth="1"/>
    <col min="9" max="16384" width="9.125" style="4"/>
  </cols>
  <sheetData>
    <row r="1" spans="1:8" s="3" customFormat="1" ht="30" customHeight="1">
      <c r="A1" s="300" t="s">
        <v>94</v>
      </c>
      <c r="B1" s="300"/>
      <c r="C1" s="300"/>
      <c r="D1" s="300"/>
      <c r="E1" s="300"/>
      <c r="F1" s="300"/>
      <c r="G1" s="300"/>
      <c r="H1" s="300"/>
    </row>
    <row r="2" spans="1:8" s="3" customFormat="1" ht="30" customHeight="1">
      <c r="A2" s="301">
        <v>43191</v>
      </c>
      <c r="B2" s="301"/>
      <c r="C2" s="301"/>
      <c r="D2" s="301"/>
      <c r="E2" s="301"/>
      <c r="F2" s="301"/>
      <c r="G2" s="301"/>
      <c r="H2" s="301"/>
    </row>
    <row r="3" spans="1:8" ht="20.100000000000001" customHeight="1"/>
    <row r="4" spans="1:8" ht="18" customHeight="1">
      <c r="A4" s="314" t="s">
        <v>0</v>
      </c>
      <c r="B4" s="292" t="s">
        <v>1</v>
      </c>
      <c r="C4" s="292" t="s">
        <v>2</v>
      </c>
      <c r="D4" s="292" t="s">
        <v>3</v>
      </c>
      <c r="E4" s="316" t="s">
        <v>95</v>
      </c>
      <c r="F4" s="316"/>
      <c r="G4" s="316" t="s">
        <v>96</v>
      </c>
      <c r="H4" s="316"/>
    </row>
    <row r="5" spans="1:8" ht="18" customHeight="1">
      <c r="A5" s="315"/>
      <c r="B5" s="5" t="s">
        <v>6</v>
      </c>
      <c r="C5" s="5" t="s">
        <v>7</v>
      </c>
      <c r="D5" s="5" t="s">
        <v>7</v>
      </c>
      <c r="E5" s="292">
        <v>2017</v>
      </c>
      <c r="F5" s="292">
        <v>2010</v>
      </c>
      <c r="G5" s="292">
        <v>2017</v>
      </c>
      <c r="H5" s="292">
        <v>2010</v>
      </c>
    </row>
    <row r="6" spans="1:8" ht="18" customHeight="1">
      <c r="A6" s="315"/>
      <c r="B6" s="5" t="s">
        <v>201</v>
      </c>
      <c r="C6" s="5" t="s">
        <v>289</v>
      </c>
      <c r="D6" s="5" t="s">
        <v>202</v>
      </c>
      <c r="E6" s="292">
        <v>2018</v>
      </c>
      <c r="F6" s="292">
        <v>2018</v>
      </c>
      <c r="G6" s="292">
        <v>2018</v>
      </c>
      <c r="H6" s="292">
        <v>2018</v>
      </c>
    </row>
    <row r="7" spans="1:8" ht="19.7" customHeight="1">
      <c r="A7" s="6"/>
      <c r="B7" s="7"/>
      <c r="C7" s="7"/>
      <c r="D7" s="8"/>
      <c r="E7" s="9"/>
      <c r="F7" s="9"/>
      <c r="G7" s="9"/>
      <c r="H7" s="9"/>
    </row>
    <row r="8" spans="1:8" ht="20.100000000000001" customHeight="1">
      <c r="A8" s="10" t="s">
        <v>11</v>
      </c>
      <c r="B8" s="11">
        <f>SUM(B9:B20)</f>
        <v>2658027</v>
      </c>
      <c r="C8" s="11">
        <f>SUM(C9:C20)</f>
        <v>2924800</v>
      </c>
      <c r="D8" s="12">
        <f>SUM(D9:D20)</f>
        <v>2986400</v>
      </c>
      <c r="E8" s="11">
        <f>SUM(E9:E20)</f>
        <v>61600</v>
      </c>
      <c r="F8" s="11">
        <f>SUM(F9:F20)</f>
        <v>328373</v>
      </c>
      <c r="G8" s="13">
        <f>E8/C8</f>
        <v>2.1061269146608316E-2</v>
      </c>
      <c r="H8" s="14">
        <f>F8/B8</f>
        <v>0.12354012957731431</v>
      </c>
    </row>
    <row r="9" spans="1:8" ht="20.100000000000001" customHeight="1">
      <c r="A9" s="15" t="s">
        <v>12</v>
      </c>
      <c r="B9" s="16">
        <v>159978</v>
      </c>
      <c r="C9" s="16">
        <v>172700</v>
      </c>
      <c r="D9" s="17">
        <f>ROUND(VLOOKUP(A9,County2018!$B$10:$C$76,2,FALSE),-2)</f>
        <v>178000</v>
      </c>
      <c r="E9" s="18">
        <f t="shared" ref="E9:E20" si="0">D9-C9</f>
        <v>5300</v>
      </c>
      <c r="F9" s="18">
        <f>D9-B9</f>
        <v>18022</v>
      </c>
      <c r="G9" s="19">
        <f>E9/C9</f>
        <v>3.0689056166763172E-2</v>
      </c>
      <c r="H9" s="19">
        <f>F9/B9</f>
        <v>0.11265298978609559</v>
      </c>
    </row>
    <row r="10" spans="1:8" ht="20.100000000000001" customHeight="1">
      <c r="A10" s="20" t="s">
        <v>97</v>
      </c>
      <c r="B10" s="21">
        <v>321520</v>
      </c>
      <c r="C10" s="21">
        <v>357500</v>
      </c>
      <c r="D10" s="17">
        <f>ROUND(VLOOKUP(A10,County2018!$B$10:$C$76,2,FALSE),-2)</f>
        <v>367300</v>
      </c>
      <c r="E10" s="18">
        <f t="shared" si="0"/>
        <v>9800</v>
      </c>
      <c r="F10" s="18">
        <f t="shared" ref="F10:F20" si="1">D10-B10</f>
        <v>45780</v>
      </c>
      <c r="G10" s="19">
        <f t="shared" ref="G10:G20" si="2">E10/C10</f>
        <v>2.7412587412587414E-2</v>
      </c>
      <c r="H10" s="19">
        <f t="shared" ref="H10:H20" si="3">F10/B10</f>
        <v>0.14238616571286389</v>
      </c>
    </row>
    <row r="11" spans="1:8" ht="20.100000000000001" customHeight="1">
      <c r="A11" s="20" t="s">
        <v>98</v>
      </c>
      <c r="B11" s="21">
        <v>34862</v>
      </c>
      <c r="C11" s="21">
        <v>35600</v>
      </c>
      <c r="D11" s="17">
        <f>ROUND(VLOOKUP(A11,County2018!$B$10:$C$76,2,FALSE),-2)</f>
        <v>35500</v>
      </c>
      <c r="E11" s="18">
        <f t="shared" si="0"/>
        <v>-100</v>
      </c>
      <c r="F11" s="18">
        <f t="shared" si="1"/>
        <v>638</v>
      </c>
      <c r="G11" s="19">
        <f t="shared" si="2"/>
        <v>-2.8089887640449437E-3</v>
      </c>
      <c r="H11" s="19">
        <f t="shared" si="3"/>
        <v>1.8300728587000173E-2</v>
      </c>
    </row>
    <row r="12" spans="1:8" ht="20.100000000000001" customHeight="1">
      <c r="A12" s="20" t="s">
        <v>99</v>
      </c>
      <c r="B12" s="21">
        <v>12884</v>
      </c>
      <c r="C12" s="21">
        <v>13100</v>
      </c>
      <c r="D12" s="17">
        <f>ROUND(VLOOKUP(A12,County2018!$B$10:$C$76,2,FALSE),-2)</f>
        <v>13000</v>
      </c>
      <c r="E12" s="18">
        <f t="shared" si="0"/>
        <v>-100</v>
      </c>
      <c r="F12" s="18">
        <f t="shared" si="1"/>
        <v>116</v>
      </c>
      <c r="G12" s="19">
        <f t="shared" si="2"/>
        <v>-7.6335877862595417E-3</v>
      </c>
      <c r="H12" s="19">
        <f t="shared" si="3"/>
        <v>9.0034150884818372E-3</v>
      </c>
    </row>
    <row r="13" spans="1:8" ht="20.100000000000001" customHeight="1">
      <c r="A13" s="20" t="s">
        <v>100</v>
      </c>
      <c r="B13" s="21">
        <v>27731</v>
      </c>
      <c r="C13" s="21">
        <v>27400</v>
      </c>
      <c r="D13" s="17">
        <f>ROUND(VLOOKUP(A13,County2018!$B$10:$C$76,2,FALSE),-2)</f>
        <v>27300</v>
      </c>
      <c r="E13" s="18">
        <f t="shared" si="0"/>
        <v>-100</v>
      </c>
      <c r="F13" s="18">
        <f t="shared" si="1"/>
        <v>-431</v>
      </c>
      <c r="G13" s="19">
        <f t="shared" si="2"/>
        <v>-3.6496350364963502E-3</v>
      </c>
      <c r="H13" s="19">
        <f t="shared" si="3"/>
        <v>-1.554217301936461E-2</v>
      </c>
    </row>
    <row r="14" spans="1:8" ht="20.100000000000001" customHeight="1">
      <c r="A14" s="20" t="s">
        <v>101</v>
      </c>
      <c r="B14" s="21">
        <v>39140</v>
      </c>
      <c r="C14" s="21">
        <v>39100</v>
      </c>
      <c r="D14" s="17">
        <f>ROUND(VLOOKUP(A14,County2018!$B$10:$C$76,2,FALSE),-2)</f>
        <v>39600</v>
      </c>
      <c r="E14" s="18">
        <f t="shared" si="0"/>
        <v>500</v>
      </c>
      <c r="F14" s="18">
        <f t="shared" si="1"/>
        <v>460</v>
      </c>
      <c r="G14" s="19">
        <f t="shared" si="2"/>
        <v>1.278772378516624E-2</v>
      </c>
      <c r="H14" s="19">
        <f t="shared" si="3"/>
        <v>1.1752682677567705E-2</v>
      </c>
    </row>
    <row r="15" spans="1:8" ht="20.100000000000001" customHeight="1">
      <c r="A15" s="20" t="s">
        <v>102</v>
      </c>
      <c r="B15" s="21">
        <v>98786</v>
      </c>
      <c r="C15" s="21">
        <v>102100</v>
      </c>
      <c r="D15" s="17">
        <f>ROUND(VLOOKUP(A15,County2018!$B$10:$C$76,2,FALSE),-2)</f>
        <v>102500</v>
      </c>
      <c r="E15" s="18">
        <f t="shared" si="0"/>
        <v>400</v>
      </c>
      <c r="F15" s="18">
        <f t="shared" si="1"/>
        <v>3714</v>
      </c>
      <c r="G15" s="19">
        <f t="shared" si="2"/>
        <v>3.9177277179236044E-3</v>
      </c>
      <c r="H15" s="19">
        <f t="shared" si="3"/>
        <v>3.7596420545421415E-2</v>
      </c>
    </row>
    <row r="16" spans="1:8" ht="20.100000000000001" customHeight="1">
      <c r="A16" s="15" t="s">
        <v>19</v>
      </c>
      <c r="B16" s="16">
        <v>618754</v>
      </c>
      <c r="C16" s="16">
        <v>698500</v>
      </c>
      <c r="D16" s="17">
        <f>ROUND(VLOOKUP(A16,County2018!$B$10:$C$76,2,FALSE),-2)</f>
        <v>713900</v>
      </c>
      <c r="E16" s="18">
        <f t="shared" si="0"/>
        <v>15400</v>
      </c>
      <c r="F16" s="18">
        <f t="shared" si="1"/>
        <v>95146</v>
      </c>
      <c r="G16" s="19">
        <f t="shared" si="2"/>
        <v>2.2047244094488189E-2</v>
      </c>
      <c r="H16" s="19">
        <f t="shared" si="3"/>
        <v>0.15377031906056365</v>
      </c>
    </row>
    <row r="17" spans="1:8" ht="20.100000000000001" customHeight="1">
      <c r="A17" s="20" t="s">
        <v>103</v>
      </c>
      <c r="B17" s="21">
        <v>322833</v>
      </c>
      <c r="C17" s="21">
        <v>368800</v>
      </c>
      <c r="D17" s="17">
        <f>ROUND(VLOOKUP(A17,County2018!$B$10:$C$76,2,FALSE),-2)</f>
        <v>377800</v>
      </c>
      <c r="E17" s="18">
        <f t="shared" si="0"/>
        <v>9000</v>
      </c>
      <c r="F17" s="18">
        <f t="shared" si="1"/>
        <v>54967</v>
      </c>
      <c r="G17" s="19">
        <f t="shared" si="2"/>
        <v>2.4403470715835141E-2</v>
      </c>
      <c r="H17" s="19">
        <f t="shared" si="3"/>
        <v>0.17026450208002281</v>
      </c>
    </row>
    <row r="18" spans="1:8" ht="20.100000000000001" customHeight="1">
      <c r="A18" s="20" t="s">
        <v>104</v>
      </c>
      <c r="B18" s="21">
        <v>39996</v>
      </c>
      <c r="C18" s="21">
        <v>41100</v>
      </c>
      <c r="D18" s="17">
        <f>ROUND(VLOOKUP(A18,County2018!$B$10:$C$76,2,FALSE),-2)</f>
        <v>41100</v>
      </c>
      <c r="E18" s="18">
        <f t="shared" si="0"/>
        <v>0</v>
      </c>
      <c r="F18" s="18">
        <f t="shared" si="1"/>
        <v>1104</v>
      </c>
      <c r="G18" s="19">
        <f t="shared" si="2"/>
        <v>0</v>
      </c>
      <c r="H18" s="19">
        <f t="shared" si="3"/>
        <v>2.7602760276027604E-2</v>
      </c>
    </row>
    <row r="19" spans="1:8" ht="20.100000000000001" customHeight="1">
      <c r="A19" s="20" t="s">
        <v>105</v>
      </c>
      <c r="B19" s="21">
        <v>602095</v>
      </c>
      <c r="C19" s="21">
        <v>661600</v>
      </c>
      <c r="D19" s="17">
        <f>ROUND(VLOOKUP(A19,County2018!$B$10:$C$76,2,FALSE),-2)</f>
        <v>673000</v>
      </c>
      <c r="E19" s="18">
        <f t="shared" si="0"/>
        <v>11400</v>
      </c>
      <c r="F19" s="18">
        <f t="shared" si="1"/>
        <v>70905</v>
      </c>
      <c r="G19" s="19">
        <f t="shared" si="2"/>
        <v>1.7230955259975818E-2</v>
      </c>
      <c r="H19" s="19">
        <f t="shared" si="3"/>
        <v>0.11776380803693769</v>
      </c>
    </row>
    <row r="20" spans="1:8" ht="20.100000000000001" customHeight="1">
      <c r="A20" s="15" t="s">
        <v>23</v>
      </c>
      <c r="B20" s="16">
        <v>379448</v>
      </c>
      <c r="C20" s="16">
        <v>407300</v>
      </c>
      <c r="D20" s="17">
        <f>ROUND(VLOOKUP(A20,County2018!$B$10:$C$76,2,FALSE),-2)</f>
        <v>417400</v>
      </c>
      <c r="E20" s="18">
        <f t="shared" si="0"/>
        <v>10100</v>
      </c>
      <c r="F20" s="18">
        <f t="shared" si="1"/>
        <v>37952</v>
      </c>
      <c r="G20" s="19">
        <f t="shared" si="2"/>
        <v>2.4797446599558064E-2</v>
      </c>
      <c r="H20" s="19">
        <f t="shared" si="3"/>
        <v>0.1000189749320065</v>
      </c>
    </row>
    <row r="21" spans="1:8" ht="20.100000000000001" customHeight="1">
      <c r="A21" s="22"/>
      <c r="B21" s="16"/>
      <c r="C21" s="16"/>
      <c r="D21" s="17"/>
      <c r="E21" s="18"/>
      <c r="F21" s="18"/>
      <c r="G21" s="19"/>
      <c r="H21" s="19"/>
    </row>
    <row r="22" spans="1:8" ht="20.100000000000001" customHeight="1">
      <c r="A22" s="10" t="s">
        <v>24</v>
      </c>
      <c r="B22" s="23">
        <f>SUM(B23:B40)</f>
        <v>1960058</v>
      </c>
      <c r="C22" s="24">
        <f>SUM(C23:C40)</f>
        <v>2112800</v>
      </c>
      <c r="D22" s="24">
        <f>SUM(D23:D40)</f>
        <v>2148800</v>
      </c>
      <c r="E22" s="23">
        <f>SUM(E23:E40)</f>
        <v>36000</v>
      </c>
      <c r="F22" s="23">
        <f>SUM(F23:F40)</f>
        <v>188742</v>
      </c>
      <c r="G22" s="13">
        <f>E22/C22</f>
        <v>1.7039000378644451E-2</v>
      </c>
      <c r="H22" s="14">
        <f>F22/B22</f>
        <v>9.6294089256542412E-2</v>
      </c>
    </row>
    <row r="23" spans="1:8" ht="20.100000000000001" customHeight="1">
      <c r="A23" s="20" t="s">
        <v>106</v>
      </c>
      <c r="B23" s="16">
        <v>247336</v>
      </c>
      <c r="C23" s="16">
        <v>260000</v>
      </c>
      <c r="D23" s="17">
        <f>ROUND(VLOOKUP(A23,County2018!$B$10:$C$76,2,FALSE),-2)</f>
        <v>263300</v>
      </c>
      <c r="E23" s="18">
        <f t="shared" ref="E23:E40" si="4">D23-C23</f>
        <v>3300</v>
      </c>
      <c r="F23" s="18">
        <f t="shared" ref="F23:F40" si="5">D23-B23</f>
        <v>15964</v>
      </c>
      <c r="G23" s="19">
        <f t="shared" ref="G23:G40" si="6">E23/C23</f>
        <v>1.2692307692307692E-2</v>
      </c>
      <c r="H23" s="19">
        <f t="shared" ref="H23:H40" si="7">F23/B23</f>
        <v>6.4543778503735813E-2</v>
      </c>
    </row>
    <row r="24" spans="1:8" ht="20.100000000000001" customHeight="1">
      <c r="A24" s="20" t="s">
        <v>107</v>
      </c>
      <c r="B24" s="21">
        <v>27115</v>
      </c>
      <c r="C24" s="21">
        <v>27200</v>
      </c>
      <c r="D24" s="17">
        <f>ROUND(VLOOKUP(A24,County2018!$B$10:$C$76,2,FALSE),-2)</f>
        <v>27700</v>
      </c>
      <c r="E24" s="18">
        <f t="shared" si="4"/>
        <v>500</v>
      </c>
      <c r="F24" s="18">
        <f t="shared" si="5"/>
        <v>585</v>
      </c>
      <c r="G24" s="19">
        <f t="shared" si="6"/>
        <v>1.8382352941176471E-2</v>
      </c>
      <c r="H24" s="19">
        <f t="shared" si="7"/>
        <v>2.1574774110271068E-2</v>
      </c>
    </row>
    <row r="25" spans="1:8" ht="20.100000000000001" customHeight="1">
      <c r="A25" s="20" t="s">
        <v>108</v>
      </c>
      <c r="B25" s="21">
        <v>28520</v>
      </c>
      <c r="C25" s="21">
        <v>27600</v>
      </c>
      <c r="D25" s="17">
        <f>ROUND(VLOOKUP(A25,County2018!$B$10:$C$76,2,FALSE),-2)</f>
        <v>28100</v>
      </c>
      <c r="E25" s="18">
        <f t="shared" si="4"/>
        <v>500</v>
      </c>
      <c r="F25" s="18">
        <f t="shared" si="5"/>
        <v>-420</v>
      </c>
      <c r="G25" s="19">
        <f t="shared" si="6"/>
        <v>1.8115942028985508E-2</v>
      </c>
      <c r="H25" s="19">
        <f t="shared" si="7"/>
        <v>-1.4726507713884993E-2</v>
      </c>
    </row>
    <row r="26" spans="1:8" ht="20.100000000000001" customHeight="1">
      <c r="A26" s="20" t="s">
        <v>109</v>
      </c>
      <c r="B26" s="21">
        <v>190865</v>
      </c>
      <c r="C26" s="21">
        <v>208500</v>
      </c>
      <c r="D26" s="17">
        <f>ROUND(VLOOKUP(A26,County2018!$B$10:$C$76,2,FALSE),-2)</f>
        <v>212000</v>
      </c>
      <c r="E26" s="18">
        <f t="shared" si="4"/>
        <v>3500</v>
      </c>
      <c r="F26" s="18">
        <f t="shared" si="5"/>
        <v>21135</v>
      </c>
      <c r="G26" s="19">
        <f t="shared" si="6"/>
        <v>1.6786570743405275E-2</v>
      </c>
      <c r="H26" s="19">
        <f t="shared" si="7"/>
        <v>0.11073271684174678</v>
      </c>
    </row>
    <row r="27" spans="1:8" ht="20.100000000000001" customHeight="1">
      <c r="A27" s="20" t="s">
        <v>110</v>
      </c>
      <c r="B27" s="21">
        <v>67531</v>
      </c>
      <c r="C27" s="21">
        <v>68900</v>
      </c>
      <c r="D27" s="17">
        <f>ROUND(VLOOKUP(A27,County2018!$B$10:$C$76,2,FALSE),-2)</f>
        <v>69700</v>
      </c>
      <c r="E27" s="18">
        <f t="shared" si="4"/>
        <v>800</v>
      </c>
      <c r="F27" s="18">
        <f t="shared" si="5"/>
        <v>2169</v>
      </c>
      <c r="G27" s="19">
        <f t="shared" si="6"/>
        <v>1.1611030478955007E-2</v>
      </c>
      <c r="H27" s="19">
        <f t="shared" si="7"/>
        <v>3.2118582576890611E-2</v>
      </c>
    </row>
    <row r="28" spans="1:8" ht="20.100000000000001" customHeight="1">
      <c r="A28" s="20" t="s">
        <v>111</v>
      </c>
      <c r="B28" s="21">
        <v>16422</v>
      </c>
      <c r="C28" s="21">
        <v>16700</v>
      </c>
      <c r="D28" s="17">
        <f>ROUND(VLOOKUP(A28,County2018!$B$10:$C$76,2,FALSE),-2)</f>
        <v>16500</v>
      </c>
      <c r="E28" s="18">
        <f t="shared" si="4"/>
        <v>-200</v>
      </c>
      <c r="F28" s="18">
        <f t="shared" si="5"/>
        <v>78</v>
      </c>
      <c r="G28" s="19">
        <f t="shared" si="6"/>
        <v>-1.1976047904191617E-2</v>
      </c>
      <c r="H28" s="19">
        <f t="shared" si="7"/>
        <v>4.7497259773474606E-3</v>
      </c>
    </row>
    <row r="29" spans="1:8" ht="20.100000000000001" customHeight="1">
      <c r="A29" s="20" t="s">
        <v>112</v>
      </c>
      <c r="B29" s="21">
        <v>864263</v>
      </c>
      <c r="C29" s="21">
        <v>936800</v>
      </c>
      <c r="D29" s="17">
        <f>ROUND(VLOOKUP(A29,County2018!$B$10:$C$76,2,FALSE),-2)</f>
        <v>952900</v>
      </c>
      <c r="E29" s="18">
        <f t="shared" si="4"/>
        <v>16100</v>
      </c>
      <c r="F29" s="18">
        <f t="shared" si="5"/>
        <v>88637</v>
      </c>
      <c r="G29" s="19">
        <f t="shared" si="6"/>
        <v>1.7186165670367206E-2</v>
      </c>
      <c r="H29" s="19">
        <f t="shared" si="7"/>
        <v>0.10255790193494341</v>
      </c>
    </row>
    <row r="30" spans="1:8" ht="20.100000000000001" customHeight="1">
      <c r="A30" s="20" t="s">
        <v>113</v>
      </c>
      <c r="B30" s="21">
        <v>16939</v>
      </c>
      <c r="C30" s="21">
        <v>17200</v>
      </c>
      <c r="D30" s="17">
        <f>ROUND(VLOOKUP(A30,County2018!$B$10:$C$76,2,FALSE),-2)</f>
        <v>17400</v>
      </c>
      <c r="E30" s="18">
        <f t="shared" si="4"/>
        <v>200</v>
      </c>
      <c r="F30" s="18">
        <f t="shared" si="5"/>
        <v>461</v>
      </c>
      <c r="G30" s="19">
        <f t="shared" si="6"/>
        <v>1.1627906976744186E-2</v>
      </c>
      <c r="H30" s="19">
        <f t="shared" si="7"/>
        <v>2.7215301965877559E-2</v>
      </c>
    </row>
    <row r="31" spans="1:8" ht="20.100000000000001" customHeight="1">
      <c r="A31" s="15" t="s">
        <v>33</v>
      </c>
      <c r="B31" s="16">
        <v>14799</v>
      </c>
      <c r="C31" s="16">
        <v>14700</v>
      </c>
      <c r="D31" s="17">
        <f>ROUND(VLOOKUP(A31,County2018!$B$10:$C$76,2,FALSE),-2)</f>
        <v>14600</v>
      </c>
      <c r="E31" s="18">
        <f t="shared" si="4"/>
        <v>-100</v>
      </c>
      <c r="F31" s="18">
        <f t="shared" si="5"/>
        <v>-199</v>
      </c>
      <c r="G31" s="19">
        <f t="shared" si="6"/>
        <v>-6.8027210884353739E-3</v>
      </c>
      <c r="H31" s="19">
        <f t="shared" si="7"/>
        <v>-1.3446854517197107E-2</v>
      </c>
    </row>
    <row r="32" spans="1:8" ht="20.100000000000001" customHeight="1">
      <c r="A32" s="20" t="s">
        <v>114</v>
      </c>
      <c r="B32" s="21">
        <v>8870</v>
      </c>
      <c r="C32" s="21">
        <v>8500</v>
      </c>
      <c r="D32" s="17">
        <f>ROUND(VLOOKUP(A32,County2018!$B$10:$C$76,2,FALSE),-2)</f>
        <v>8500</v>
      </c>
      <c r="E32" s="18">
        <f t="shared" si="4"/>
        <v>0</v>
      </c>
      <c r="F32" s="18">
        <f t="shared" si="5"/>
        <v>-370</v>
      </c>
      <c r="G32" s="19">
        <f t="shared" si="6"/>
        <v>0</v>
      </c>
      <c r="H32" s="19">
        <f t="shared" si="7"/>
        <v>-4.1713641488162347E-2</v>
      </c>
    </row>
    <row r="33" spans="1:8" ht="20.100000000000001" customHeight="1">
      <c r="A33" s="20" t="s">
        <v>115</v>
      </c>
      <c r="B33" s="21">
        <v>40801</v>
      </c>
      <c r="C33" s="21">
        <v>41000</v>
      </c>
      <c r="D33" s="17">
        <f>ROUND(VLOOKUP(A33,County2018!$B$10:$C$76,2,FALSE),-2)</f>
        <v>41100</v>
      </c>
      <c r="E33" s="18">
        <f t="shared" si="4"/>
        <v>100</v>
      </c>
      <c r="F33" s="18">
        <f t="shared" si="5"/>
        <v>299</v>
      </c>
      <c r="G33" s="19">
        <f t="shared" si="6"/>
        <v>2.4390243902439024E-3</v>
      </c>
      <c r="H33" s="19">
        <f t="shared" si="7"/>
        <v>7.3282517585353301E-3</v>
      </c>
    </row>
    <row r="34" spans="1:8" ht="20.100000000000001" customHeight="1">
      <c r="A34" s="20" t="s">
        <v>116</v>
      </c>
      <c r="B34" s="21">
        <v>19224</v>
      </c>
      <c r="C34" s="21">
        <v>19400</v>
      </c>
      <c r="D34" s="17">
        <f>ROUND(VLOOKUP(A34,County2018!$B$10:$C$76,2,FALSE),-2)</f>
        <v>19500</v>
      </c>
      <c r="E34" s="18">
        <f t="shared" si="4"/>
        <v>100</v>
      </c>
      <c r="F34" s="18">
        <f t="shared" si="5"/>
        <v>276</v>
      </c>
      <c r="G34" s="19">
        <f t="shared" si="6"/>
        <v>5.1546391752577319E-3</v>
      </c>
      <c r="H34" s="19">
        <f t="shared" si="7"/>
        <v>1.435705368289638E-2</v>
      </c>
    </row>
    <row r="35" spans="1:8" ht="20.100000000000001" customHeight="1">
      <c r="A35" s="20" t="s">
        <v>117</v>
      </c>
      <c r="B35" s="21">
        <v>73314</v>
      </c>
      <c r="C35" s="21">
        <v>80500</v>
      </c>
      <c r="D35" s="17">
        <f>ROUND(VLOOKUP(A35,County2018!$B$10:$C$76,2,FALSE),-2)</f>
        <v>82700</v>
      </c>
      <c r="E35" s="18">
        <f t="shared" si="4"/>
        <v>2200</v>
      </c>
      <c r="F35" s="18">
        <f t="shared" si="5"/>
        <v>9386</v>
      </c>
      <c r="G35" s="19">
        <f t="shared" si="6"/>
        <v>2.732919254658385E-2</v>
      </c>
      <c r="H35" s="19">
        <f t="shared" si="7"/>
        <v>0.1280246610470033</v>
      </c>
    </row>
    <row r="36" spans="1:8" ht="20.100000000000001" customHeight="1">
      <c r="A36" s="20" t="s">
        <v>38</v>
      </c>
      <c r="B36" s="21">
        <v>74364</v>
      </c>
      <c r="C36" s="21">
        <v>73200</v>
      </c>
      <c r="D36" s="17">
        <f>ROUND(VLOOKUP(A36,County2018!$B$10:$C$76,2,FALSE),-2)</f>
        <v>73000</v>
      </c>
      <c r="E36" s="18">
        <f t="shared" si="4"/>
        <v>-200</v>
      </c>
      <c r="F36" s="18">
        <f t="shared" si="5"/>
        <v>-1364</v>
      </c>
      <c r="G36" s="19">
        <f t="shared" si="6"/>
        <v>-2.7322404371584699E-3</v>
      </c>
      <c r="H36" s="19">
        <f t="shared" si="7"/>
        <v>-1.8342208595556991E-2</v>
      </c>
    </row>
    <row r="37" spans="1:8" ht="20.100000000000001" customHeight="1">
      <c r="A37" s="20" t="s">
        <v>118</v>
      </c>
      <c r="B37" s="21">
        <v>190039</v>
      </c>
      <c r="C37" s="21">
        <v>229700</v>
      </c>
      <c r="D37" s="17">
        <f>ROUND(VLOOKUP(A37,County2018!$B$10:$C$76,2,FALSE),-2)</f>
        <v>238700</v>
      </c>
      <c r="E37" s="18">
        <f t="shared" si="4"/>
        <v>9000</v>
      </c>
      <c r="F37" s="18">
        <f t="shared" si="5"/>
        <v>48661</v>
      </c>
      <c r="G37" s="19">
        <f t="shared" si="6"/>
        <v>3.9181541140618198E-2</v>
      </c>
      <c r="H37" s="19">
        <f t="shared" si="7"/>
        <v>0.25605796704886891</v>
      </c>
    </row>
    <row r="38" spans="1:8" ht="20.100000000000001" customHeight="1">
      <c r="A38" s="20" t="s">
        <v>119</v>
      </c>
      <c r="B38" s="21">
        <v>41551</v>
      </c>
      <c r="C38" s="21">
        <v>44700</v>
      </c>
      <c r="D38" s="17">
        <f>ROUND(VLOOKUP(A38,County2018!$B$10:$C$76,2,FALSE),-2)</f>
        <v>44900</v>
      </c>
      <c r="E38" s="18">
        <f t="shared" si="4"/>
        <v>200</v>
      </c>
      <c r="F38" s="18">
        <f t="shared" si="5"/>
        <v>3349</v>
      </c>
      <c r="G38" s="19">
        <f t="shared" si="6"/>
        <v>4.4742729306487695E-3</v>
      </c>
      <c r="H38" s="19">
        <f t="shared" si="7"/>
        <v>8.0599744891819688E-2</v>
      </c>
    </row>
    <row r="39" spans="1:8" ht="20.100000000000001" customHeight="1">
      <c r="A39" s="20" t="s">
        <v>120</v>
      </c>
      <c r="B39" s="21">
        <v>22570</v>
      </c>
      <c r="C39" s="21">
        <v>22300</v>
      </c>
      <c r="D39" s="17">
        <f>ROUND(VLOOKUP(A39,County2018!$B$10:$C$76,2,FALSE),-2)</f>
        <v>22300</v>
      </c>
      <c r="E39" s="18">
        <f t="shared" si="4"/>
        <v>0</v>
      </c>
      <c r="F39" s="18">
        <f t="shared" si="5"/>
        <v>-270</v>
      </c>
      <c r="G39" s="19">
        <f t="shared" si="6"/>
        <v>0</v>
      </c>
      <c r="H39" s="19">
        <f t="shared" si="7"/>
        <v>-1.1962782454585734E-2</v>
      </c>
    </row>
    <row r="40" spans="1:8" ht="20.100000000000001" customHeight="1">
      <c r="A40" s="20" t="s">
        <v>121</v>
      </c>
      <c r="B40" s="21">
        <v>15535</v>
      </c>
      <c r="C40" s="21">
        <v>15900</v>
      </c>
      <c r="D40" s="17">
        <f>ROUND(VLOOKUP(A40,County2018!$B$10:$C$76,2,FALSE),-2)</f>
        <v>15900</v>
      </c>
      <c r="E40" s="18">
        <f t="shared" si="4"/>
        <v>0</v>
      </c>
      <c r="F40" s="18">
        <f t="shared" si="5"/>
        <v>365</v>
      </c>
      <c r="G40" s="19">
        <f t="shared" si="6"/>
        <v>0</v>
      </c>
      <c r="H40" s="19">
        <f t="shared" si="7"/>
        <v>2.3495333118764082E-2</v>
      </c>
    </row>
    <row r="41" spans="1:8" ht="20.100000000000001" customHeight="1">
      <c r="A41" s="25"/>
      <c r="B41" s="21"/>
      <c r="C41" s="21"/>
      <c r="D41" s="26"/>
      <c r="E41" s="18"/>
      <c r="F41" s="18"/>
      <c r="G41" s="19"/>
      <c r="H41" s="19"/>
    </row>
    <row r="42" spans="1:8" ht="20.100000000000001" customHeight="1">
      <c r="A42" s="27" t="s">
        <v>43</v>
      </c>
      <c r="B42" s="23">
        <f>SUM(B43:B60)</f>
        <v>1366092</v>
      </c>
      <c r="C42" s="24">
        <f>SUM(C43:C60)</f>
        <v>1454300</v>
      </c>
      <c r="D42" s="24">
        <f>SUM(D43:D60)</f>
        <v>1475400</v>
      </c>
      <c r="E42" s="23">
        <f>SUM(E43:E60)</f>
        <v>21100</v>
      </c>
      <c r="F42" s="23">
        <f>SUM(F43:F60)</f>
        <v>109308</v>
      </c>
      <c r="G42" s="13">
        <f>E42/C42</f>
        <v>1.4508698342845355E-2</v>
      </c>
      <c r="H42" s="14">
        <f>F42/B42</f>
        <v>8.0015108792087203E-2</v>
      </c>
    </row>
    <row r="43" spans="1:8" ht="20.100000000000001" customHeight="1">
      <c r="A43" s="20" t="s">
        <v>122</v>
      </c>
      <c r="B43" s="21">
        <v>168852</v>
      </c>
      <c r="C43" s="21">
        <v>178800</v>
      </c>
      <c r="D43" s="17">
        <f>ROUND(VLOOKUP(A43,County2018!$B$10:$C$76,2,FALSE),-2)</f>
        <v>181200</v>
      </c>
      <c r="E43" s="18">
        <f t="shared" ref="E43:E51" si="8">D43-C43</f>
        <v>2400</v>
      </c>
      <c r="F43" s="18">
        <f t="shared" ref="F43:F51" si="9">D43-B43</f>
        <v>12348</v>
      </c>
      <c r="G43" s="19">
        <f t="shared" ref="G43:G51" si="10">E43/C43</f>
        <v>1.3422818791946308E-2</v>
      </c>
      <c r="H43" s="19">
        <f t="shared" ref="H43:H51" si="11">F43/B43</f>
        <v>7.3129130836472184E-2</v>
      </c>
    </row>
    <row r="44" spans="1:8" ht="20.100000000000001" customHeight="1">
      <c r="A44" s="20" t="s">
        <v>123</v>
      </c>
      <c r="B44" s="21">
        <v>14625</v>
      </c>
      <c r="C44" s="21">
        <v>15000</v>
      </c>
      <c r="D44" s="17">
        <f>ROUND(VLOOKUP(A44,County2018!$B$10:$C$76,2,FALSE),-2)</f>
        <v>15100</v>
      </c>
      <c r="E44" s="18">
        <f t="shared" si="8"/>
        <v>100</v>
      </c>
      <c r="F44" s="18">
        <f t="shared" si="9"/>
        <v>475</v>
      </c>
      <c r="G44" s="19">
        <f t="shared" si="10"/>
        <v>6.6666666666666671E-3</v>
      </c>
      <c r="H44" s="19">
        <f t="shared" si="11"/>
        <v>3.2478632478632481E-2</v>
      </c>
    </row>
    <row r="45" spans="1:8" ht="20.100000000000001" customHeight="1">
      <c r="A45" s="15" t="s">
        <v>46</v>
      </c>
      <c r="B45" s="16">
        <v>297619</v>
      </c>
      <c r="C45" s="16">
        <v>313400</v>
      </c>
      <c r="D45" s="17">
        <f>ROUND(VLOOKUP(A45,County2018!$B$10:$C$76,2,FALSE),-2)</f>
        <v>318600</v>
      </c>
      <c r="E45" s="18">
        <f t="shared" si="8"/>
        <v>5200</v>
      </c>
      <c r="F45" s="18">
        <f t="shared" si="9"/>
        <v>20981</v>
      </c>
      <c r="G45" s="19">
        <f t="shared" si="10"/>
        <v>1.6592214422463305E-2</v>
      </c>
      <c r="H45" s="19">
        <f t="shared" si="11"/>
        <v>7.0496171279387398E-2</v>
      </c>
    </row>
    <row r="46" spans="1:8" ht="20.100000000000001" customHeight="1">
      <c r="A46" s="20" t="s">
        <v>124</v>
      </c>
      <c r="B46" s="21">
        <v>11549</v>
      </c>
      <c r="C46" s="21">
        <v>12200</v>
      </c>
      <c r="D46" s="17">
        <f>ROUND(VLOOKUP(A46,County2018!$B$10:$C$76,2,FALSE),-2)</f>
        <v>12000</v>
      </c>
      <c r="E46" s="18">
        <f t="shared" si="8"/>
        <v>-200</v>
      </c>
      <c r="F46" s="18">
        <f t="shared" si="9"/>
        <v>451</v>
      </c>
      <c r="G46" s="19">
        <f t="shared" si="10"/>
        <v>-1.6393442622950821E-2</v>
      </c>
      <c r="H46" s="19">
        <f t="shared" si="11"/>
        <v>3.9051000086587587E-2</v>
      </c>
    </row>
    <row r="47" spans="1:8" ht="20.100000000000001" customHeight="1">
      <c r="A47" s="20" t="s">
        <v>125</v>
      </c>
      <c r="B47" s="21">
        <v>46389</v>
      </c>
      <c r="C47" s="21">
        <v>48300</v>
      </c>
      <c r="D47" s="17">
        <f>ROUND(VLOOKUP(A47,County2018!$B$10:$C$76,2,FALSE),-2)</f>
        <v>47800</v>
      </c>
      <c r="E47" s="18">
        <f t="shared" si="8"/>
        <v>-500</v>
      </c>
      <c r="F47" s="18">
        <f t="shared" si="9"/>
        <v>1411</v>
      </c>
      <c r="G47" s="19">
        <f t="shared" si="10"/>
        <v>-1.0351966873706004E-2</v>
      </c>
      <c r="H47" s="19">
        <f t="shared" si="11"/>
        <v>3.0416693612709909E-2</v>
      </c>
    </row>
    <row r="48" spans="1:8" ht="20.100000000000001" customHeight="1">
      <c r="A48" s="20" t="s">
        <v>126</v>
      </c>
      <c r="B48" s="21">
        <v>15863</v>
      </c>
      <c r="C48" s="21">
        <v>16300</v>
      </c>
      <c r="D48" s="17">
        <f>ROUND(VLOOKUP(A48,County2018!$B$10:$C$76,2,FALSE),-2)</f>
        <v>16500</v>
      </c>
      <c r="E48" s="18">
        <f t="shared" si="8"/>
        <v>200</v>
      </c>
      <c r="F48" s="18">
        <f t="shared" si="9"/>
        <v>637</v>
      </c>
      <c r="G48" s="19">
        <f t="shared" si="10"/>
        <v>1.2269938650306749E-2</v>
      </c>
      <c r="H48" s="19">
        <f t="shared" si="11"/>
        <v>4.0156338649687956E-2</v>
      </c>
    </row>
    <row r="49" spans="1:8" ht="20.100000000000001" customHeight="1">
      <c r="A49" s="20" t="s">
        <v>127</v>
      </c>
      <c r="B49" s="21">
        <v>19927</v>
      </c>
      <c r="C49" s="21">
        <v>20200</v>
      </c>
      <c r="D49" s="17">
        <f>ROUND(VLOOKUP(A49,County2018!$B$10:$C$76,2,FALSE),-2)</f>
        <v>20100</v>
      </c>
      <c r="E49" s="18">
        <f t="shared" si="8"/>
        <v>-100</v>
      </c>
      <c r="F49" s="18">
        <f t="shared" si="9"/>
        <v>173</v>
      </c>
      <c r="G49" s="19">
        <f t="shared" si="10"/>
        <v>-4.9504950495049506E-3</v>
      </c>
      <c r="H49" s="19">
        <f t="shared" si="11"/>
        <v>8.6816881617905357E-3</v>
      </c>
    </row>
    <row r="50" spans="1:8" ht="20.100000000000001" customHeight="1">
      <c r="A50" s="20" t="s">
        <v>128</v>
      </c>
      <c r="B50" s="21">
        <v>49746</v>
      </c>
      <c r="C50" s="21">
        <v>50400</v>
      </c>
      <c r="D50" s="17">
        <f>ROUND(VLOOKUP(A50,County2018!$B$10:$C$76,2,FALSE),-2)</f>
        <v>50400</v>
      </c>
      <c r="E50" s="18">
        <f t="shared" si="8"/>
        <v>0</v>
      </c>
      <c r="F50" s="18">
        <f t="shared" si="9"/>
        <v>654</v>
      </c>
      <c r="G50" s="19">
        <f t="shared" si="10"/>
        <v>0</v>
      </c>
      <c r="H50" s="19">
        <f t="shared" si="11"/>
        <v>1.3146785671209745E-2</v>
      </c>
    </row>
    <row r="51" spans="1:8" ht="20.100000000000001" customHeight="1">
      <c r="A51" s="28" t="s">
        <v>129</v>
      </c>
      <c r="B51" s="29">
        <v>14761</v>
      </c>
      <c r="C51" s="29">
        <v>14600</v>
      </c>
      <c r="D51" s="30">
        <f>ROUND(VLOOKUP(A51,County2018!$B$10:$C$76,2,FALSE),-2)</f>
        <v>14700</v>
      </c>
      <c r="E51" s="31">
        <f t="shared" si="8"/>
        <v>100</v>
      </c>
      <c r="F51" s="32">
        <f t="shared" si="9"/>
        <v>-61</v>
      </c>
      <c r="G51" s="33">
        <f t="shared" si="10"/>
        <v>6.8493150684931503E-3</v>
      </c>
      <c r="H51" s="33">
        <f t="shared" si="11"/>
        <v>-4.1325113474696834E-3</v>
      </c>
    </row>
    <row r="52" spans="1:8" ht="20.100000000000001" customHeight="1">
      <c r="A52" s="20"/>
      <c r="B52" s="21"/>
      <c r="C52" s="21"/>
      <c r="D52" s="17"/>
      <c r="E52" s="18"/>
      <c r="F52" s="18"/>
      <c r="G52" s="19"/>
      <c r="H52" s="19"/>
    </row>
    <row r="53" spans="1:8" ht="20.100000000000001" customHeight="1">
      <c r="A53" s="25" t="s">
        <v>53</v>
      </c>
      <c r="B53" s="21"/>
      <c r="C53" s="21"/>
      <c r="D53" s="34"/>
      <c r="E53" s="18"/>
      <c r="F53" s="18"/>
      <c r="G53" s="19"/>
      <c r="H53" s="19"/>
    </row>
    <row r="54" spans="1:8" ht="20.100000000000001" customHeight="1">
      <c r="A54" s="20" t="s">
        <v>130</v>
      </c>
      <c r="B54" s="21">
        <v>275487</v>
      </c>
      <c r="C54" s="21">
        <v>287900</v>
      </c>
      <c r="D54" s="17">
        <f>ROUND(VLOOKUP(A54,County2018!$B$10:$C$76,2,FALSE),-2)</f>
        <v>292300</v>
      </c>
      <c r="E54" s="18">
        <f t="shared" ref="E54:E60" si="12">D54-C54</f>
        <v>4400</v>
      </c>
      <c r="F54" s="18">
        <f t="shared" ref="F54:F60" si="13">D54-B54</f>
        <v>16813</v>
      </c>
      <c r="G54" s="19">
        <f t="shared" ref="G54:G60" si="14">E54/C54</f>
        <v>1.528308440430705E-2</v>
      </c>
      <c r="H54" s="19">
        <f t="shared" ref="H54:H60" si="15">F54/B54</f>
        <v>6.1030103053864609E-2</v>
      </c>
    </row>
    <row r="55" spans="1:8" ht="20.100000000000001" customHeight="1">
      <c r="A55" s="20" t="s">
        <v>131</v>
      </c>
      <c r="B55" s="21">
        <v>8365</v>
      </c>
      <c r="C55" s="21">
        <v>8700</v>
      </c>
      <c r="D55" s="17">
        <f>ROUND(VLOOKUP(A55,County2018!$B$10:$C$76,2,FALSE),-2)</f>
        <v>8900</v>
      </c>
      <c r="E55" s="18">
        <f t="shared" si="12"/>
        <v>200</v>
      </c>
      <c r="F55" s="18">
        <f t="shared" si="13"/>
        <v>535</v>
      </c>
      <c r="G55" s="19">
        <f t="shared" si="14"/>
        <v>2.2988505747126436E-2</v>
      </c>
      <c r="H55" s="19">
        <f t="shared" si="15"/>
        <v>6.3956963538553499E-2</v>
      </c>
    </row>
    <row r="56" spans="1:8" ht="20.100000000000001" customHeight="1">
      <c r="A56" s="20" t="s">
        <v>132</v>
      </c>
      <c r="B56" s="21">
        <v>180822</v>
      </c>
      <c r="C56" s="21">
        <v>195500</v>
      </c>
      <c r="D56" s="17">
        <f>ROUND(VLOOKUP(A56,County2018!$B$10:$C$76,2,FALSE),-2)</f>
        <v>198200</v>
      </c>
      <c r="E56" s="18">
        <f t="shared" si="12"/>
        <v>2700</v>
      </c>
      <c r="F56" s="18">
        <f t="shared" si="13"/>
        <v>17378</v>
      </c>
      <c r="G56" s="19">
        <f t="shared" si="14"/>
        <v>1.3810741687979539E-2</v>
      </c>
      <c r="H56" s="19">
        <f t="shared" si="15"/>
        <v>9.6105562376259529E-2</v>
      </c>
    </row>
    <row r="57" spans="1:8" ht="20.100000000000001" customHeight="1">
      <c r="A57" s="20" t="s">
        <v>57</v>
      </c>
      <c r="B57" s="21">
        <v>151372</v>
      </c>
      <c r="C57" s="21">
        <v>170800</v>
      </c>
      <c r="D57" s="17">
        <f>ROUND(VLOOKUP(A57,County2018!$B$10:$C$76,2,FALSE),-2)</f>
        <v>174900</v>
      </c>
      <c r="E57" s="18">
        <f t="shared" si="12"/>
        <v>4100</v>
      </c>
      <c r="F57" s="18">
        <f t="shared" si="13"/>
        <v>23528</v>
      </c>
      <c r="G57" s="19">
        <f t="shared" si="14"/>
        <v>2.4004683840749413E-2</v>
      </c>
      <c r="H57" s="19">
        <f t="shared" si="15"/>
        <v>0.15543165182464391</v>
      </c>
    </row>
    <row r="58" spans="1:8" ht="20.100000000000001" customHeight="1">
      <c r="A58" s="20" t="s">
        <v>133</v>
      </c>
      <c r="B58" s="21">
        <v>30776</v>
      </c>
      <c r="C58" s="21">
        <v>31900</v>
      </c>
      <c r="D58" s="17">
        <f>ROUND(VLOOKUP(A58,County2018!$B$10:$C$76,2,FALSE),-2)</f>
        <v>31900</v>
      </c>
      <c r="E58" s="18">
        <f t="shared" si="12"/>
        <v>0</v>
      </c>
      <c r="F58" s="18">
        <f t="shared" si="13"/>
        <v>1124</v>
      </c>
      <c r="G58" s="19">
        <f t="shared" si="14"/>
        <v>0</v>
      </c>
      <c r="H58" s="19">
        <f t="shared" si="15"/>
        <v>3.6521965167663116E-2</v>
      </c>
    </row>
    <row r="59" spans="1:8" ht="20.100000000000001" customHeight="1">
      <c r="A59" s="20" t="s">
        <v>134</v>
      </c>
      <c r="B59" s="21">
        <v>55043</v>
      </c>
      <c r="C59" s="21">
        <v>65300</v>
      </c>
      <c r="D59" s="17">
        <f>ROUND(VLOOKUP(A59,County2018!$B$10:$C$76,2,FALSE),-2)</f>
        <v>67700</v>
      </c>
      <c r="E59" s="18">
        <f t="shared" si="12"/>
        <v>2400</v>
      </c>
      <c r="F59" s="18">
        <f t="shared" si="13"/>
        <v>12657</v>
      </c>
      <c r="G59" s="19">
        <f t="shared" si="14"/>
        <v>3.6753445635528334E-2</v>
      </c>
      <c r="H59" s="19">
        <f t="shared" si="15"/>
        <v>0.22994749559435351</v>
      </c>
    </row>
    <row r="60" spans="1:8" ht="20.100000000000001" customHeight="1">
      <c r="A60" s="20" t="s">
        <v>135</v>
      </c>
      <c r="B60" s="21">
        <v>24896</v>
      </c>
      <c r="C60" s="21">
        <v>25000</v>
      </c>
      <c r="D60" s="17">
        <f>ROUND(VLOOKUP(A60,County2018!$B$10:$C$76,2,FALSE),-2)</f>
        <v>25100</v>
      </c>
      <c r="E60" s="18">
        <f t="shared" si="12"/>
        <v>100</v>
      </c>
      <c r="F60" s="18">
        <f t="shared" si="13"/>
        <v>204</v>
      </c>
      <c r="G60" s="19">
        <f t="shared" si="14"/>
        <v>4.0000000000000001E-3</v>
      </c>
      <c r="H60" s="19">
        <f t="shared" si="15"/>
        <v>8.1940874035989712E-3</v>
      </c>
    </row>
    <row r="61" spans="1:8" ht="20.100000000000001" customHeight="1">
      <c r="A61" s="25"/>
      <c r="B61" s="21"/>
      <c r="C61" s="21"/>
      <c r="D61" s="34"/>
      <c r="E61" s="18"/>
      <c r="F61" s="18"/>
      <c r="G61" s="19"/>
      <c r="H61" s="19"/>
    </row>
    <row r="62" spans="1:8" ht="20.100000000000001" customHeight="1">
      <c r="A62" s="27" t="s">
        <v>61</v>
      </c>
      <c r="B62" s="23">
        <f>SUM(B63:B67)</f>
        <v>3630335</v>
      </c>
      <c r="C62" s="23">
        <f>SUM(C63:C67)</f>
        <v>3887700</v>
      </c>
      <c r="D62" s="35">
        <f>SUM(D63:D67)</f>
        <v>3941200</v>
      </c>
      <c r="E62" s="36">
        <f>SUM(E63:E67)</f>
        <v>53500</v>
      </c>
      <c r="F62" s="36">
        <f>SUM(F63:F67)</f>
        <v>310865</v>
      </c>
      <c r="G62" s="13">
        <f>E62/C62</f>
        <v>1.376134989839751E-2</v>
      </c>
      <c r="H62" s="14">
        <f>F62/B62</f>
        <v>8.5629838568616945E-2</v>
      </c>
    </row>
    <row r="63" spans="1:8" ht="20.100000000000001" customHeight="1">
      <c r="A63" s="20" t="s">
        <v>136</v>
      </c>
      <c r="B63" s="21">
        <v>1748066</v>
      </c>
      <c r="C63" s="21">
        <v>1874000</v>
      </c>
      <c r="D63" s="17">
        <f>ROUND(VLOOKUP(A63,County2018!$B$10:$C$76,2,FALSE),-2)</f>
        <v>1898000</v>
      </c>
      <c r="E63" s="18">
        <f t="shared" ref="E63:E67" si="16">D63-C63</f>
        <v>24000</v>
      </c>
      <c r="F63" s="18">
        <f t="shared" ref="F63:F67" si="17">D63-B63</f>
        <v>149934</v>
      </c>
      <c r="G63" s="19">
        <f t="shared" ref="G63:G67" si="18">E63/C63</f>
        <v>1.2806830309498399E-2</v>
      </c>
      <c r="H63" s="19">
        <f t="shared" ref="H63:H67" si="19">F63/B63</f>
        <v>8.5771361035567303E-2</v>
      </c>
    </row>
    <row r="64" spans="1:8" ht="20.100000000000001" customHeight="1">
      <c r="A64" s="15" t="s">
        <v>63</v>
      </c>
      <c r="B64" s="16">
        <v>138028</v>
      </c>
      <c r="C64" s="16">
        <v>149000</v>
      </c>
      <c r="D64" s="17">
        <f>ROUND(VLOOKUP(A64,County2018!$B$10:$C$76,2,FALSE),-2)</f>
        <v>151800</v>
      </c>
      <c r="E64" s="18">
        <f t="shared" si="16"/>
        <v>2800</v>
      </c>
      <c r="F64" s="18">
        <f t="shared" si="17"/>
        <v>13772</v>
      </c>
      <c r="G64" s="19">
        <f t="shared" si="18"/>
        <v>1.8791946308724831E-2</v>
      </c>
      <c r="H64" s="19">
        <f t="shared" si="19"/>
        <v>9.977685686962065E-2</v>
      </c>
    </row>
    <row r="65" spans="1:8" ht="20.100000000000001" customHeight="1">
      <c r="A65" s="20" t="s">
        <v>137</v>
      </c>
      <c r="B65" s="21">
        <v>146318</v>
      </c>
      <c r="C65" s="21">
        <v>153000</v>
      </c>
      <c r="D65" s="17">
        <f>ROUND(VLOOKUP(A65,County2018!$B$10:$C$76,2,FALSE),-2)</f>
        <v>155600</v>
      </c>
      <c r="E65" s="18">
        <f t="shared" si="16"/>
        <v>2600</v>
      </c>
      <c r="F65" s="18">
        <f t="shared" si="17"/>
        <v>9282</v>
      </c>
      <c r="G65" s="19">
        <f t="shared" si="18"/>
        <v>1.699346405228758E-2</v>
      </c>
      <c r="H65" s="19">
        <f t="shared" si="19"/>
        <v>6.3437171093098599E-2</v>
      </c>
    </row>
    <row r="66" spans="1:8" ht="20.100000000000001" customHeight="1">
      <c r="A66" s="20" t="s">
        <v>138</v>
      </c>
      <c r="B66" s="21">
        <v>1320134</v>
      </c>
      <c r="C66" s="21">
        <v>1414100</v>
      </c>
      <c r="D66" s="17">
        <f>ROUND(VLOOKUP(A66,County2018!$B$10:$C$76,2,FALSE),-2)</f>
        <v>1433400</v>
      </c>
      <c r="E66" s="18">
        <f t="shared" si="16"/>
        <v>19300</v>
      </c>
      <c r="F66" s="18">
        <f t="shared" si="17"/>
        <v>113266</v>
      </c>
      <c r="G66" s="19">
        <f t="shared" si="18"/>
        <v>1.364825684180751E-2</v>
      </c>
      <c r="H66" s="19">
        <f t="shared" si="19"/>
        <v>8.5798865872706867E-2</v>
      </c>
    </row>
    <row r="67" spans="1:8" ht="20.100000000000001" customHeight="1">
      <c r="A67" s="20" t="s">
        <v>139</v>
      </c>
      <c r="B67" s="21">
        <v>277789</v>
      </c>
      <c r="C67" s="21">
        <v>297600</v>
      </c>
      <c r="D67" s="17">
        <f>ROUND(VLOOKUP(A67,County2018!$B$10:$C$76,2,FALSE),-2)</f>
        <v>302400</v>
      </c>
      <c r="E67" s="18">
        <f t="shared" si="16"/>
        <v>4800</v>
      </c>
      <c r="F67" s="18">
        <f t="shared" si="17"/>
        <v>24611</v>
      </c>
      <c r="G67" s="19">
        <f t="shared" si="18"/>
        <v>1.6129032258064516E-2</v>
      </c>
      <c r="H67" s="19">
        <f t="shared" si="19"/>
        <v>8.8596020720762877E-2</v>
      </c>
    </row>
    <row r="68" spans="1:8" ht="20.100000000000001" customHeight="1">
      <c r="A68" s="25"/>
      <c r="B68" s="21"/>
      <c r="C68" s="21"/>
      <c r="D68" s="34"/>
      <c r="E68" s="18"/>
      <c r="F68" s="18"/>
      <c r="G68" s="19"/>
      <c r="H68" s="19"/>
    </row>
    <row r="69" spans="1:8" ht="20.100000000000001" customHeight="1">
      <c r="A69" s="27" t="s">
        <v>67</v>
      </c>
      <c r="B69" s="23">
        <f>SUM(B70:B78)</f>
        <v>3692794</v>
      </c>
      <c r="C69" s="23">
        <f>SUM(C70:C78)</f>
        <v>4111800</v>
      </c>
      <c r="D69" s="35">
        <f>SUM(D70:D78)</f>
        <v>4209600</v>
      </c>
      <c r="E69" s="36">
        <f>SUM(E70:E78)</f>
        <v>97800</v>
      </c>
      <c r="F69" s="36">
        <f>SUM(F70:F78)</f>
        <v>516806</v>
      </c>
      <c r="G69" s="13">
        <f>E69/C69</f>
        <v>2.3785203560484459E-2</v>
      </c>
      <c r="H69" s="14">
        <f>F69/B69</f>
        <v>0.13994985910397384</v>
      </c>
    </row>
    <row r="70" spans="1:8" ht="20.100000000000001" customHeight="1">
      <c r="A70" s="20" t="s">
        <v>140</v>
      </c>
      <c r="B70" s="21">
        <v>543376</v>
      </c>
      <c r="C70" s="21">
        <v>575200</v>
      </c>
      <c r="D70" s="17">
        <f>ROUND(VLOOKUP(A70,County2018!$B$10:$C$76,2,FALSE),-2)</f>
        <v>583600</v>
      </c>
      <c r="E70" s="18">
        <f t="shared" ref="E70:E78" si="20">D70-C70</f>
        <v>8400</v>
      </c>
      <c r="F70" s="18">
        <f t="shared" ref="F70:F78" si="21">D70-B70</f>
        <v>40224</v>
      </c>
      <c r="G70" s="19">
        <f t="shared" ref="G70:G78" si="22">E70/C70</f>
        <v>1.4603616133518776E-2</v>
      </c>
      <c r="H70" s="19">
        <f t="shared" ref="H70:H78" si="23">F70/B70</f>
        <v>7.4026088748858979E-2</v>
      </c>
    </row>
    <row r="71" spans="1:8" ht="20.100000000000001" customHeight="1">
      <c r="A71" s="20" t="s">
        <v>141</v>
      </c>
      <c r="B71" s="21">
        <v>95696</v>
      </c>
      <c r="C71" s="21">
        <v>105200</v>
      </c>
      <c r="D71" s="17">
        <f>ROUND(VLOOKUP(A71,County2018!$B$10:$C$76,2,FALSE),-2)</f>
        <v>107500</v>
      </c>
      <c r="E71" s="18">
        <f t="shared" si="20"/>
        <v>2300</v>
      </c>
      <c r="F71" s="18">
        <f t="shared" si="21"/>
        <v>11804</v>
      </c>
      <c r="G71" s="19">
        <f t="shared" si="22"/>
        <v>2.1863117870722433E-2</v>
      </c>
      <c r="H71" s="19">
        <f t="shared" si="23"/>
        <v>0.12334893830463134</v>
      </c>
    </row>
    <row r="72" spans="1:8" ht="20.100000000000001" customHeight="1">
      <c r="A72" s="20" t="s">
        <v>142</v>
      </c>
      <c r="B72" s="21">
        <v>297052</v>
      </c>
      <c r="C72" s="21">
        <v>331700</v>
      </c>
      <c r="D72" s="17">
        <f>ROUND(VLOOKUP(A72,County2018!$B$10:$C$76,2,FALSE),-2)</f>
        <v>342900</v>
      </c>
      <c r="E72" s="18">
        <f t="shared" si="20"/>
        <v>11200</v>
      </c>
      <c r="F72" s="18">
        <f t="shared" si="21"/>
        <v>45848</v>
      </c>
      <c r="G72" s="19">
        <f t="shared" si="22"/>
        <v>3.3765450708471513E-2</v>
      </c>
      <c r="H72" s="19">
        <f t="shared" si="23"/>
        <v>0.15434334729272989</v>
      </c>
    </row>
    <row r="73" spans="1:8" ht="20.100000000000001" customHeight="1">
      <c r="A73" s="20" t="s">
        <v>143</v>
      </c>
      <c r="B73" s="21">
        <v>331298</v>
      </c>
      <c r="C73" s="21">
        <v>349300</v>
      </c>
      <c r="D73" s="17">
        <f>ROUND(VLOOKUP(A73,County2018!$B$10:$C$76,2,FALSE),-2)</f>
        <v>353900</v>
      </c>
      <c r="E73" s="18">
        <f t="shared" si="20"/>
        <v>4600</v>
      </c>
      <c r="F73" s="18">
        <f t="shared" si="21"/>
        <v>22602</v>
      </c>
      <c r="G73" s="19">
        <f t="shared" si="22"/>
        <v>1.3169195533924993E-2</v>
      </c>
      <c r="H73" s="19">
        <f t="shared" si="23"/>
        <v>6.8222566994065759E-2</v>
      </c>
    </row>
    <row r="74" spans="1:8" ht="20.100000000000001" customHeight="1">
      <c r="A74" s="20" t="s">
        <v>144</v>
      </c>
      <c r="B74" s="21">
        <v>1145956</v>
      </c>
      <c r="C74" s="21">
        <v>1313900</v>
      </c>
      <c r="D74" s="17">
        <f>ROUND(VLOOKUP(A74,County2018!$B$10:$C$76,2,FALSE),-2)</f>
        <v>1349600</v>
      </c>
      <c r="E74" s="18">
        <f t="shared" si="20"/>
        <v>35700</v>
      </c>
      <c r="F74" s="18">
        <f t="shared" si="21"/>
        <v>203644</v>
      </c>
      <c r="G74" s="19">
        <f t="shared" si="22"/>
        <v>2.7171017581246671E-2</v>
      </c>
      <c r="H74" s="19">
        <f t="shared" si="23"/>
        <v>0.17770664842280157</v>
      </c>
    </row>
    <row r="75" spans="1:8" ht="20.100000000000001" customHeight="1">
      <c r="A75" s="20" t="s">
        <v>145</v>
      </c>
      <c r="B75" s="21">
        <v>268685</v>
      </c>
      <c r="C75" s="21">
        <v>337600</v>
      </c>
      <c r="D75" s="17">
        <f>ROUND(VLOOKUP(A75,County2018!$B$10:$C$76,2,FALSE),-2)</f>
        <v>352500</v>
      </c>
      <c r="E75" s="18">
        <f t="shared" si="20"/>
        <v>14900</v>
      </c>
      <c r="F75" s="18">
        <f t="shared" si="21"/>
        <v>83815</v>
      </c>
      <c r="G75" s="19">
        <f t="shared" si="22"/>
        <v>4.4135071090047391E-2</v>
      </c>
      <c r="H75" s="19">
        <f t="shared" si="23"/>
        <v>0.3119452146565681</v>
      </c>
    </row>
    <row r="76" spans="1:8" ht="20.100000000000001" customHeight="1">
      <c r="A76" s="20" t="s">
        <v>146</v>
      </c>
      <c r="B76" s="21">
        <v>422718</v>
      </c>
      <c r="C76" s="21">
        <v>454800</v>
      </c>
      <c r="D76" s="17">
        <f>ROUND(VLOOKUP(A76,County2018!$B$10:$C$76,2,FALSE),-2)</f>
        <v>463600</v>
      </c>
      <c r="E76" s="18">
        <f t="shared" si="20"/>
        <v>8800</v>
      </c>
      <c r="F76" s="18">
        <f t="shared" si="21"/>
        <v>40882</v>
      </c>
      <c r="G76" s="19">
        <f t="shared" si="22"/>
        <v>1.9349164467897976E-2</v>
      </c>
      <c r="H76" s="19">
        <f t="shared" si="23"/>
        <v>9.6712228956420121E-2</v>
      </c>
    </row>
    <row r="77" spans="1:8" ht="20.100000000000001" customHeight="1">
      <c r="A77" s="20" t="s">
        <v>147</v>
      </c>
      <c r="B77" s="21">
        <v>93420</v>
      </c>
      <c r="C77" s="21">
        <v>120700</v>
      </c>
      <c r="D77" s="17">
        <f>ROUND(VLOOKUP(A77,County2018!$B$10:$C$76,2,FALSE),-2)</f>
        <v>124900</v>
      </c>
      <c r="E77" s="18">
        <f t="shared" si="20"/>
        <v>4200</v>
      </c>
      <c r="F77" s="18">
        <f t="shared" si="21"/>
        <v>31480</v>
      </c>
      <c r="G77" s="19">
        <f t="shared" si="22"/>
        <v>3.4797017398508698E-2</v>
      </c>
      <c r="H77" s="19">
        <f t="shared" si="23"/>
        <v>0.33697281096125026</v>
      </c>
    </row>
    <row r="78" spans="1:8" ht="20.100000000000001" customHeight="1">
      <c r="A78" s="20" t="s">
        <v>148</v>
      </c>
      <c r="B78" s="21">
        <v>494593</v>
      </c>
      <c r="C78" s="21">
        <v>523400</v>
      </c>
      <c r="D78" s="17">
        <f>ROUND(VLOOKUP(A78,County2018!$B$10:$C$76,2,FALSE),-2)</f>
        <v>531100</v>
      </c>
      <c r="E78" s="18">
        <f t="shared" si="20"/>
        <v>7700</v>
      </c>
      <c r="F78" s="18">
        <f t="shared" si="21"/>
        <v>36507</v>
      </c>
      <c r="G78" s="19">
        <f t="shared" si="22"/>
        <v>1.4711501719526175E-2</v>
      </c>
      <c r="H78" s="19">
        <f t="shared" si="23"/>
        <v>7.3812205186891036E-2</v>
      </c>
    </row>
    <row r="79" spans="1:8" ht="20.100000000000001" customHeight="1">
      <c r="A79" s="25"/>
      <c r="B79" s="21"/>
      <c r="C79" s="21"/>
      <c r="D79" s="34"/>
      <c r="E79" s="18"/>
      <c r="F79" s="18"/>
      <c r="G79" s="19"/>
      <c r="H79" s="19"/>
    </row>
    <row r="80" spans="1:8" ht="20.100000000000001" customHeight="1">
      <c r="A80" s="27" t="s">
        <v>77</v>
      </c>
      <c r="B80" s="23">
        <f>SUM(B81:B82)</f>
        <v>2569525</v>
      </c>
      <c r="C80" s="23">
        <f>SUM(C81:C82)</f>
        <v>2820000</v>
      </c>
      <c r="D80" s="35">
        <f>SUM(D81:D82)</f>
        <v>2853200</v>
      </c>
      <c r="E80" s="36">
        <f>SUM(E81:E82)</f>
        <v>33200</v>
      </c>
      <c r="F80" s="36">
        <f>SUM(F81:F82)</f>
        <v>283675</v>
      </c>
      <c r="G80" s="13">
        <f>E80/C80</f>
        <v>1.177304964539007E-2</v>
      </c>
      <c r="H80" s="14">
        <f>F80/B80</f>
        <v>0.11039978206088674</v>
      </c>
    </row>
    <row r="81" spans="1:8" ht="20.100000000000001" customHeight="1">
      <c r="A81" s="20" t="s">
        <v>149</v>
      </c>
      <c r="B81" s="21">
        <v>2496435</v>
      </c>
      <c r="C81" s="21">
        <v>2743100</v>
      </c>
      <c r="D81" s="17">
        <f>ROUND(VLOOKUP(A81,County2018!$B$10:$C$76,2,FALSE),-2)</f>
        <v>2779300</v>
      </c>
      <c r="E81" s="18">
        <f>D81-C81</f>
        <v>36200</v>
      </c>
      <c r="F81" s="18">
        <f t="shared" ref="F81:F82" si="24">D81-B81</f>
        <v>282865</v>
      </c>
      <c r="G81" s="19">
        <f t="shared" ref="G81:G82" si="25">E81/C81</f>
        <v>1.3196748204586052E-2</v>
      </c>
      <c r="H81" s="19">
        <f t="shared" ref="H81:H82" si="26">F81/B81</f>
        <v>0.11330757660423764</v>
      </c>
    </row>
    <row r="82" spans="1:8" ht="20.100000000000001" customHeight="1">
      <c r="A82" s="20" t="s">
        <v>79</v>
      </c>
      <c r="B82" s="21">
        <v>73090</v>
      </c>
      <c r="C82" s="21">
        <v>76900</v>
      </c>
      <c r="D82" s="17">
        <f>ROUND(VLOOKUP(A82,County2018!$B$10:$C$76,2,FALSE),-2)</f>
        <v>73900</v>
      </c>
      <c r="E82" s="18">
        <f t="shared" ref="E82" si="27">D82-C82</f>
        <v>-3000</v>
      </c>
      <c r="F82" s="18">
        <f t="shared" si="24"/>
        <v>810</v>
      </c>
      <c r="G82" s="19">
        <f t="shared" si="25"/>
        <v>-3.9011703511053319E-2</v>
      </c>
      <c r="H82" s="19">
        <f t="shared" si="26"/>
        <v>1.1082227390887947E-2</v>
      </c>
    </row>
    <row r="83" spans="1:8" ht="20.100000000000001" customHeight="1">
      <c r="A83" s="25"/>
      <c r="B83" s="21"/>
      <c r="C83" s="21"/>
      <c r="D83" s="34"/>
      <c r="E83" s="18"/>
      <c r="F83" s="18"/>
      <c r="G83" s="19"/>
      <c r="H83" s="19"/>
    </row>
    <row r="84" spans="1:8" ht="20.100000000000001" customHeight="1">
      <c r="A84" s="27" t="s">
        <v>80</v>
      </c>
      <c r="B84" s="23">
        <f>SUM(B85:B89)</f>
        <v>2924479</v>
      </c>
      <c r="C84" s="23">
        <f>SUM(C85:C89)</f>
        <v>3172700</v>
      </c>
      <c r="D84" s="35">
        <f>SUM(D85:D89)</f>
        <v>3225800</v>
      </c>
      <c r="E84" s="36">
        <f>SUM(E85:E89)</f>
        <v>53100</v>
      </c>
      <c r="F84" s="36">
        <f>SUM(F85:F89)</f>
        <v>301321</v>
      </c>
      <c r="G84" s="13">
        <f>E84/C84</f>
        <v>1.6736533551864344E-2</v>
      </c>
      <c r="H84" s="14">
        <f>F84/B84</f>
        <v>0.10303407889063317</v>
      </c>
    </row>
    <row r="85" spans="1:8" ht="20.100000000000001" customHeight="1">
      <c r="A85" s="20" t="s">
        <v>150</v>
      </c>
      <c r="B85" s="21">
        <v>141236</v>
      </c>
      <c r="C85" s="21">
        <v>143800</v>
      </c>
      <c r="D85" s="17">
        <f>ROUND(VLOOKUP(A85,County2018!$B$10:$C$76,2,FALSE),-2)</f>
        <v>145700</v>
      </c>
      <c r="E85" s="18">
        <f t="shared" ref="E85:E89" si="28">D85-C85</f>
        <v>1900</v>
      </c>
      <c r="F85" s="18">
        <f t="shared" ref="F85:F89" si="29">D85-B85</f>
        <v>4464</v>
      </c>
      <c r="G85" s="19">
        <f t="shared" ref="G85:G89" si="30">E85/C85</f>
        <v>1.3212795549374131E-2</v>
      </c>
      <c r="H85" s="19">
        <f t="shared" ref="H85:H89" si="31">F85/B85</f>
        <v>3.1606672519754173E-2</v>
      </c>
    </row>
    <row r="86" spans="1:8" ht="20.100000000000001" customHeight="1">
      <c r="A86" s="20" t="s">
        <v>151</v>
      </c>
      <c r="B86" s="21">
        <v>172778</v>
      </c>
      <c r="C86" s="21">
        <v>181900</v>
      </c>
      <c r="D86" s="17">
        <f>ROUND(VLOOKUP(A86,County2018!$B$10:$C$76,2,FALSE),-2)</f>
        <v>185600</v>
      </c>
      <c r="E86" s="18">
        <f t="shared" si="28"/>
        <v>3700</v>
      </c>
      <c r="F86" s="18">
        <f t="shared" si="29"/>
        <v>12822</v>
      </c>
      <c r="G86" s="19">
        <f t="shared" si="30"/>
        <v>2.0340846619021441E-2</v>
      </c>
      <c r="H86" s="19">
        <f t="shared" si="31"/>
        <v>7.4210837027862339E-2</v>
      </c>
    </row>
    <row r="87" spans="1:8" ht="20.100000000000001" customHeight="1">
      <c r="A87" s="20" t="s">
        <v>152</v>
      </c>
      <c r="B87" s="21">
        <v>1229226</v>
      </c>
      <c r="C87" s="21">
        <v>1379300</v>
      </c>
      <c r="D87" s="17">
        <f>ROUND(VLOOKUP(A87,County2018!$B$10:$C$76,2,FALSE),-2)</f>
        <v>1408900</v>
      </c>
      <c r="E87" s="18">
        <f t="shared" si="28"/>
        <v>29600</v>
      </c>
      <c r="F87" s="18">
        <f t="shared" si="29"/>
        <v>179674</v>
      </c>
      <c r="G87" s="19">
        <f t="shared" si="30"/>
        <v>2.1460160951207133E-2</v>
      </c>
      <c r="H87" s="19">
        <f t="shared" si="31"/>
        <v>0.14616840190493854</v>
      </c>
    </row>
    <row r="88" spans="1:8" ht="20.100000000000001" customHeight="1">
      <c r="A88" s="20" t="s">
        <v>153</v>
      </c>
      <c r="B88" s="21">
        <v>464697</v>
      </c>
      <c r="C88" s="21">
        <v>505700</v>
      </c>
      <c r="D88" s="17">
        <f>ROUND(VLOOKUP(A88,County2018!$B$10:$C$76,2,FALSE),-2)</f>
        <v>515100</v>
      </c>
      <c r="E88" s="18">
        <f t="shared" si="28"/>
        <v>9400</v>
      </c>
      <c r="F88" s="18">
        <f t="shared" si="29"/>
        <v>50403</v>
      </c>
      <c r="G88" s="19">
        <f t="shared" si="30"/>
        <v>1.8588095708918333E-2</v>
      </c>
      <c r="H88" s="19">
        <f t="shared" si="31"/>
        <v>0.10846422507569449</v>
      </c>
    </row>
    <row r="89" spans="1:8" ht="20.100000000000001" customHeight="1">
      <c r="A89" s="20" t="s">
        <v>154</v>
      </c>
      <c r="B89" s="21">
        <v>916542</v>
      </c>
      <c r="C89" s="21">
        <v>962000</v>
      </c>
      <c r="D89" s="17">
        <f>ROUND(VLOOKUP(A89,County2018!$B$10:$C$76,2,FALSE),-2)</f>
        <v>970500</v>
      </c>
      <c r="E89" s="18">
        <f t="shared" si="28"/>
        <v>8500</v>
      </c>
      <c r="F89" s="18">
        <f t="shared" si="29"/>
        <v>53958</v>
      </c>
      <c r="G89" s="19">
        <f t="shared" si="30"/>
        <v>8.8357588357588362E-3</v>
      </c>
      <c r="H89" s="19">
        <f t="shared" si="31"/>
        <v>5.8871279221246818E-2</v>
      </c>
    </row>
    <row r="90" spans="1:8" ht="20.100000000000001" customHeight="1">
      <c r="A90" s="25"/>
      <c r="B90" s="21"/>
      <c r="C90" s="21"/>
      <c r="D90" s="34"/>
      <c r="E90" s="18"/>
      <c r="F90" s="18"/>
      <c r="G90" s="19"/>
      <c r="H90" s="19"/>
    </row>
    <row r="91" spans="1:8" ht="20.100000000000001" customHeight="1">
      <c r="A91" s="27" t="s">
        <v>86</v>
      </c>
      <c r="B91" s="23">
        <f>B8+B22+B42+B62+B69+B80+B84</f>
        <v>18801310</v>
      </c>
      <c r="C91" s="23">
        <f>C8+C22+C42+C62+C69+C80+C84</f>
        <v>20484100</v>
      </c>
      <c r="D91" s="24">
        <f>D8+D22+D42+D62+D69+D80+D84</f>
        <v>20840400</v>
      </c>
      <c r="E91" s="37">
        <f>D91-C91</f>
        <v>356300</v>
      </c>
      <c r="F91" s="37">
        <f>D91-B91</f>
        <v>2039090</v>
      </c>
      <c r="G91" s="13">
        <f>E91/C91</f>
        <v>1.7393978744489627E-2</v>
      </c>
      <c r="H91" s="14">
        <f>F91/B91</f>
        <v>0.10845467682836994</v>
      </c>
    </row>
    <row r="92" spans="1:8" ht="4.7" customHeight="1">
      <c r="A92" s="25"/>
      <c r="B92" s="38"/>
      <c r="C92" s="38"/>
      <c r="D92" s="38"/>
      <c r="E92" s="39"/>
      <c r="F92" s="39"/>
      <c r="G92" s="40"/>
      <c r="H92" s="40"/>
    </row>
    <row r="93" spans="1:8">
      <c r="A93" s="4" t="s">
        <v>87</v>
      </c>
    </row>
    <row r="94" spans="1:8">
      <c r="A94" s="41" t="s">
        <v>155</v>
      </c>
    </row>
    <row r="95" spans="1:8">
      <c r="A95" s="41" t="s">
        <v>156</v>
      </c>
    </row>
    <row r="96" spans="1:8">
      <c r="A96" s="41" t="s">
        <v>157</v>
      </c>
    </row>
    <row r="97" spans="1:1" ht="3.6" customHeight="1">
      <c r="A97" s="41"/>
    </row>
    <row r="98" spans="1:1">
      <c r="A98" s="4" t="s">
        <v>158</v>
      </c>
    </row>
    <row r="99" spans="1:1">
      <c r="A99" s="41" t="s">
        <v>159</v>
      </c>
    </row>
  </sheetData>
  <mergeCells count="5">
    <mergeCell ref="A1:H1"/>
    <mergeCell ref="A2:H2"/>
    <mergeCell ref="A4:A6"/>
    <mergeCell ref="E4:F4"/>
    <mergeCell ref="G4:H4"/>
  </mergeCells>
  <printOptions horizontalCentered="1"/>
  <pageMargins left="0.25" right="0.25" top="0.75" bottom="0.75" header="0.3" footer="0.3"/>
  <pageSetup scale="65" orientation="portrait" r:id="rId1"/>
  <headerFooter alignWithMargins="0">
    <oddHeader>&amp;C&amp;"Arial,Bold"&amp;18FLORIDA DEPARTMENT OF TRANSPORTATION</oddHeader>
    <oddFooter>&amp;LOffice of Policy Planning&amp;Chtpp://www.dot.state.fl.us/planning/policy&amp;RJanuary 2016</oddFooter>
  </headerFooter>
  <rowBreaks count="1" manualBreakCount="1">
    <brk id="51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99"/>
  <sheetViews>
    <sheetView zoomScaleNormal="100" workbookViewId="0">
      <selection activeCell="P22" sqref="P22"/>
    </sheetView>
  </sheetViews>
  <sheetFormatPr defaultColWidth="9.125" defaultRowHeight="14.1"/>
  <cols>
    <col min="1" max="1" width="18" style="4" customWidth="1"/>
    <col min="2" max="8" width="17" style="4" customWidth="1"/>
    <col min="9" max="16384" width="9.125" style="4"/>
  </cols>
  <sheetData>
    <row r="1" spans="1:8" s="3" customFormat="1" ht="30" customHeight="1">
      <c r="A1" s="300" t="s">
        <v>94</v>
      </c>
      <c r="B1" s="300"/>
      <c r="C1" s="300"/>
      <c r="D1" s="300"/>
      <c r="E1" s="300"/>
      <c r="F1" s="300"/>
      <c r="G1" s="300"/>
      <c r="H1" s="300"/>
    </row>
    <row r="2" spans="1:8" s="3" customFormat="1" ht="30" customHeight="1">
      <c r="A2" s="301">
        <v>42826</v>
      </c>
      <c r="B2" s="301"/>
      <c r="C2" s="301"/>
      <c r="D2" s="301"/>
      <c r="E2" s="301"/>
      <c r="F2" s="301"/>
      <c r="G2" s="301"/>
      <c r="H2" s="301"/>
    </row>
    <row r="3" spans="1:8" ht="20.100000000000001" customHeight="1"/>
    <row r="4" spans="1:8" ht="18" customHeight="1">
      <c r="A4" s="314" t="s">
        <v>0</v>
      </c>
      <c r="B4" s="292" t="s">
        <v>1</v>
      </c>
      <c r="C4" s="292" t="s">
        <v>2</v>
      </c>
      <c r="D4" s="292" t="s">
        <v>3</v>
      </c>
      <c r="E4" s="316" t="s">
        <v>95</v>
      </c>
      <c r="F4" s="316"/>
      <c r="G4" s="316" t="s">
        <v>96</v>
      </c>
      <c r="H4" s="316"/>
    </row>
    <row r="5" spans="1:8" ht="18" customHeight="1">
      <c r="A5" s="315"/>
      <c r="B5" s="5" t="s">
        <v>6</v>
      </c>
      <c r="C5" s="5" t="s">
        <v>7</v>
      </c>
      <c r="D5" s="5" t="s">
        <v>7</v>
      </c>
      <c r="E5" s="292">
        <v>2016</v>
      </c>
      <c r="F5" s="292">
        <v>2010</v>
      </c>
      <c r="G5" s="292">
        <v>2016</v>
      </c>
      <c r="H5" s="292">
        <v>2010</v>
      </c>
    </row>
    <row r="6" spans="1:8" ht="18" customHeight="1">
      <c r="A6" s="315"/>
      <c r="B6" s="5" t="s">
        <v>201</v>
      </c>
      <c r="C6" s="5" t="s">
        <v>297</v>
      </c>
      <c r="D6" s="5" t="s">
        <v>289</v>
      </c>
      <c r="E6" s="292">
        <v>2017</v>
      </c>
      <c r="F6" s="292">
        <v>2017</v>
      </c>
      <c r="G6" s="292">
        <v>2017</v>
      </c>
      <c r="H6" s="292">
        <v>2017</v>
      </c>
    </row>
    <row r="7" spans="1:8" ht="19.7" customHeight="1">
      <c r="A7" s="6"/>
      <c r="B7" s="7"/>
      <c r="C7" s="7"/>
      <c r="D7" s="8"/>
      <c r="E7" s="9"/>
      <c r="F7" s="9"/>
      <c r="G7" s="9"/>
      <c r="H7" s="9"/>
    </row>
    <row r="8" spans="1:8" ht="20.100000000000001" customHeight="1">
      <c r="A8" s="10" t="s">
        <v>11</v>
      </c>
      <c r="B8" s="11">
        <f>SUM(B9:B20)</f>
        <v>2658027</v>
      </c>
      <c r="C8" s="11">
        <f>SUM(C9:C20)</f>
        <v>2861700</v>
      </c>
      <c r="D8" s="12">
        <f>SUM(D9:D20)</f>
        <v>2924800</v>
      </c>
      <c r="E8" s="11">
        <f>SUM(E9:E20)</f>
        <v>63100</v>
      </c>
      <c r="F8" s="11">
        <f>SUM(F9:F20)</f>
        <v>266773</v>
      </c>
      <c r="G8" s="13">
        <f>E8/C8</f>
        <v>2.2049830520320089E-2</v>
      </c>
      <c r="H8" s="14">
        <f>F8/B8</f>
        <v>0.10036504520082001</v>
      </c>
    </row>
    <row r="9" spans="1:8" ht="20.100000000000001" customHeight="1">
      <c r="A9" s="15" t="s">
        <v>12</v>
      </c>
      <c r="B9" s="16">
        <v>159978</v>
      </c>
      <c r="C9" s="16">
        <v>170500</v>
      </c>
      <c r="D9" s="17">
        <f>ROUND(VLOOKUP(A9,County2017!$A$10:$B$76,2,FALSE),-2)</f>
        <v>172700</v>
      </c>
      <c r="E9" s="18">
        <f t="shared" ref="E9:E20" si="0">D9-C9</f>
        <v>2200</v>
      </c>
      <c r="F9" s="18">
        <f>D9-B9</f>
        <v>12722</v>
      </c>
      <c r="G9" s="19">
        <f>E9/C9</f>
        <v>1.2903225806451613E-2</v>
      </c>
      <c r="H9" s="19">
        <f>F9/B9</f>
        <v>7.9523434472239932E-2</v>
      </c>
    </row>
    <row r="10" spans="1:8" ht="20.100000000000001" customHeight="1">
      <c r="A10" s="20" t="s">
        <v>97</v>
      </c>
      <c r="B10" s="21">
        <v>321520</v>
      </c>
      <c r="C10" s="21">
        <v>350200</v>
      </c>
      <c r="D10" s="17">
        <f>ROUND(VLOOKUP(A10,County2017!$A$10:$B$76,2,FALSE),-2)</f>
        <v>357500</v>
      </c>
      <c r="E10" s="18">
        <f t="shared" si="0"/>
        <v>7300</v>
      </c>
      <c r="F10" s="18">
        <f t="shared" ref="F10:F20" si="1">D10-B10</f>
        <v>35980</v>
      </c>
      <c r="G10" s="19">
        <f t="shared" ref="G10:G20" si="2">E10/C10</f>
        <v>2.0845231296402054E-2</v>
      </c>
      <c r="H10" s="19">
        <f t="shared" ref="H10:H20" si="3">F10/B10</f>
        <v>0.11190594675292362</v>
      </c>
    </row>
    <row r="11" spans="1:8" ht="20.100000000000001" customHeight="1">
      <c r="A11" s="20" t="s">
        <v>98</v>
      </c>
      <c r="B11" s="21">
        <v>34862</v>
      </c>
      <c r="C11" s="21">
        <v>35100</v>
      </c>
      <c r="D11" s="17">
        <f>ROUND(VLOOKUP(A11,County2017!$A$10:$B$76,2,FALSE),-2)</f>
        <v>35600</v>
      </c>
      <c r="E11" s="18">
        <f t="shared" si="0"/>
        <v>500</v>
      </c>
      <c r="F11" s="18">
        <f t="shared" si="1"/>
        <v>738</v>
      </c>
      <c r="G11" s="19">
        <f t="shared" si="2"/>
        <v>1.4245014245014245E-2</v>
      </c>
      <c r="H11" s="19">
        <f t="shared" si="3"/>
        <v>2.1169181343583272E-2</v>
      </c>
    </row>
    <row r="12" spans="1:8" ht="20.100000000000001" customHeight="1">
      <c r="A12" s="20" t="s">
        <v>99</v>
      </c>
      <c r="B12" s="21">
        <v>12884</v>
      </c>
      <c r="C12" s="21">
        <v>13000</v>
      </c>
      <c r="D12" s="17">
        <f>ROUND(VLOOKUP(A12,County2017!$A$10:$B$76,2,FALSE),-2)</f>
        <v>13100</v>
      </c>
      <c r="E12" s="18">
        <f t="shared" si="0"/>
        <v>100</v>
      </c>
      <c r="F12" s="18">
        <f t="shared" si="1"/>
        <v>216</v>
      </c>
      <c r="G12" s="19">
        <f t="shared" si="2"/>
        <v>7.6923076923076927E-3</v>
      </c>
      <c r="H12" s="19">
        <f t="shared" si="3"/>
        <v>1.6764979819931698E-2</v>
      </c>
    </row>
    <row r="13" spans="1:8" ht="20.100000000000001" customHeight="1">
      <c r="A13" s="20" t="s">
        <v>100</v>
      </c>
      <c r="B13" s="21">
        <v>27731</v>
      </c>
      <c r="C13" s="21">
        <v>27600</v>
      </c>
      <c r="D13" s="17">
        <f>ROUND(VLOOKUP(A13,County2017!$A$10:$B$76,2,FALSE),-2)</f>
        <v>27400</v>
      </c>
      <c r="E13" s="18">
        <f t="shared" si="0"/>
        <v>-200</v>
      </c>
      <c r="F13" s="18">
        <f t="shared" si="1"/>
        <v>-331</v>
      </c>
      <c r="G13" s="19">
        <f t="shared" si="2"/>
        <v>-7.246376811594203E-3</v>
      </c>
      <c r="H13" s="19">
        <f t="shared" si="3"/>
        <v>-1.1936100393061916E-2</v>
      </c>
    </row>
    <row r="14" spans="1:8" ht="20.100000000000001" customHeight="1">
      <c r="A14" s="20" t="s">
        <v>101</v>
      </c>
      <c r="B14" s="21">
        <v>39140</v>
      </c>
      <c r="C14" s="21">
        <v>38400</v>
      </c>
      <c r="D14" s="17">
        <f>ROUND(VLOOKUP(A14,County2017!$A$10:$B$76,2,FALSE),-2)</f>
        <v>39100</v>
      </c>
      <c r="E14" s="18">
        <f t="shared" si="0"/>
        <v>700</v>
      </c>
      <c r="F14" s="18">
        <f t="shared" si="1"/>
        <v>-40</v>
      </c>
      <c r="G14" s="19">
        <f t="shared" si="2"/>
        <v>1.8229166666666668E-2</v>
      </c>
      <c r="H14" s="19">
        <f t="shared" si="3"/>
        <v>-1.021972406745018E-3</v>
      </c>
    </row>
    <row r="15" spans="1:8" ht="20.100000000000001" customHeight="1">
      <c r="A15" s="20" t="s">
        <v>102</v>
      </c>
      <c r="B15" s="21">
        <v>98786</v>
      </c>
      <c r="C15" s="21">
        <v>101500</v>
      </c>
      <c r="D15" s="17">
        <f>ROUND(VLOOKUP(A15,County2017!$A$10:$B$76,2,FALSE),-2)</f>
        <v>102100</v>
      </c>
      <c r="E15" s="18">
        <f t="shared" si="0"/>
        <v>600</v>
      </c>
      <c r="F15" s="18">
        <f t="shared" si="1"/>
        <v>3314</v>
      </c>
      <c r="G15" s="19">
        <f t="shared" si="2"/>
        <v>5.9113300492610842E-3</v>
      </c>
      <c r="H15" s="19">
        <f t="shared" si="3"/>
        <v>3.354726378231733E-2</v>
      </c>
    </row>
    <row r="16" spans="1:8" ht="20.100000000000001" customHeight="1">
      <c r="A16" s="15" t="s">
        <v>19</v>
      </c>
      <c r="B16" s="16">
        <v>618754</v>
      </c>
      <c r="C16" s="16">
        <v>680500</v>
      </c>
      <c r="D16" s="17">
        <f>ROUND(VLOOKUP(A16,County2017!$A$10:$B$76,2,FALSE),-2)</f>
        <v>698500</v>
      </c>
      <c r="E16" s="18">
        <f t="shared" si="0"/>
        <v>18000</v>
      </c>
      <c r="F16" s="18">
        <f t="shared" si="1"/>
        <v>79746</v>
      </c>
      <c r="G16" s="19">
        <f t="shared" si="2"/>
        <v>2.6451138868479059E-2</v>
      </c>
      <c r="H16" s="19">
        <f t="shared" si="3"/>
        <v>0.12888159106850219</v>
      </c>
    </row>
    <row r="17" spans="1:8" ht="20.100000000000001" customHeight="1">
      <c r="A17" s="20" t="s">
        <v>103</v>
      </c>
      <c r="B17" s="21">
        <v>322833</v>
      </c>
      <c r="C17" s="21">
        <v>357600</v>
      </c>
      <c r="D17" s="17">
        <f>ROUND(VLOOKUP(A17,County2017!$A$10:$B$76,2,FALSE),-2)</f>
        <v>368800</v>
      </c>
      <c r="E17" s="18">
        <f t="shared" si="0"/>
        <v>11200</v>
      </c>
      <c r="F17" s="18">
        <f t="shared" si="1"/>
        <v>45967</v>
      </c>
      <c r="G17" s="19">
        <f t="shared" si="2"/>
        <v>3.1319910514541388E-2</v>
      </c>
      <c r="H17" s="19">
        <f t="shared" si="3"/>
        <v>0.14238631118875703</v>
      </c>
    </row>
    <row r="18" spans="1:8" ht="20.100000000000001" customHeight="1">
      <c r="A18" s="20" t="s">
        <v>104</v>
      </c>
      <c r="B18" s="21">
        <v>39996</v>
      </c>
      <c r="C18" s="21">
        <v>40800</v>
      </c>
      <c r="D18" s="17">
        <f>ROUND(VLOOKUP(A18,County2017!$A$10:$B$76,2,FALSE),-2)</f>
        <v>41100</v>
      </c>
      <c r="E18" s="18">
        <f t="shared" si="0"/>
        <v>300</v>
      </c>
      <c r="F18" s="18">
        <f t="shared" si="1"/>
        <v>1104</v>
      </c>
      <c r="G18" s="19">
        <f t="shared" si="2"/>
        <v>7.3529411764705881E-3</v>
      </c>
      <c r="H18" s="19">
        <f t="shared" si="3"/>
        <v>2.7602760276027604E-2</v>
      </c>
    </row>
    <row r="19" spans="1:8" ht="20.100000000000001" customHeight="1">
      <c r="A19" s="20" t="s">
        <v>105</v>
      </c>
      <c r="B19" s="21">
        <v>602095</v>
      </c>
      <c r="C19" s="21">
        <v>647000</v>
      </c>
      <c r="D19" s="17">
        <f>ROUND(VLOOKUP(A19,County2017!$A$10:$B$76,2,FALSE),-2)</f>
        <v>661600</v>
      </c>
      <c r="E19" s="18">
        <f t="shared" si="0"/>
        <v>14600</v>
      </c>
      <c r="F19" s="18">
        <f t="shared" si="1"/>
        <v>59505</v>
      </c>
      <c r="G19" s="19">
        <f t="shared" si="2"/>
        <v>2.2565687789799074E-2</v>
      </c>
      <c r="H19" s="19">
        <f t="shared" si="3"/>
        <v>9.8829918866624039E-2</v>
      </c>
    </row>
    <row r="20" spans="1:8" ht="20.100000000000001" customHeight="1">
      <c r="A20" s="15" t="s">
        <v>23</v>
      </c>
      <c r="B20" s="16">
        <v>379448</v>
      </c>
      <c r="C20" s="16">
        <v>399500</v>
      </c>
      <c r="D20" s="17">
        <f>ROUND(VLOOKUP(A20,County2017!$A$10:$B$76,2,FALSE),-2)</f>
        <v>407300</v>
      </c>
      <c r="E20" s="18">
        <f t="shared" si="0"/>
        <v>7800</v>
      </c>
      <c r="F20" s="18">
        <f t="shared" si="1"/>
        <v>27852</v>
      </c>
      <c r="G20" s="19">
        <f t="shared" si="2"/>
        <v>1.9524405506883606E-2</v>
      </c>
      <c r="H20" s="19">
        <f t="shared" si="3"/>
        <v>7.3401361978452914E-2</v>
      </c>
    </row>
    <row r="21" spans="1:8" ht="20.100000000000001" customHeight="1">
      <c r="A21" s="22"/>
      <c r="B21" s="16"/>
      <c r="C21" s="16"/>
      <c r="D21" s="17"/>
      <c r="E21" s="18"/>
      <c r="F21" s="18"/>
      <c r="G21" s="19"/>
      <c r="H21" s="19"/>
    </row>
    <row r="22" spans="1:8" ht="20.100000000000001" customHeight="1">
      <c r="A22" s="10" t="s">
        <v>24</v>
      </c>
      <c r="B22" s="23">
        <f>SUM(B23:B40)</f>
        <v>1960058</v>
      </c>
      <c r="C22" s="24">
        <f>SUM(C23:C40)</f>
        <v>2079500</v>
      </c>
      <c r="D22" s="24">
        <f>SUM(D23:D40)</f>
        <v>2112800</v>
      </c>
      <c r="E22" s="23">
        <f>SUM(E23:E40)</f>
        <v>33300</v>
      </c>
      <c r="F22" s="23">
        <f>SUM(F23:F40)</f>
        <v>152742</v>
      </c>
      <c r="G22" s="13">
        <f>E22/C22</f>
        <v>1.6013464775186344E-2</v>
      </c>
      <c r="H22" s="14">
        <f>F22/B22</f>
        <v>7.7927285825215381E-2</v>
      </c>
    </row>
    <row r="23" spans="1:8" ht="20.100000000000001" customHeight="1">
      <c r="A23" s="20" t="s">
        <v>106</v>
      </c>
      <c r="B23" s="16">
        <v>247336</v>
      </c>
      <c r="C23" s="16">
        <v>257100</v>
      </c>
      <c r="D23" s="17">
        <f>ROUND(VLOOKUP(A23,County2017!$A$10:$B$76,2,FALSE),-2)</f>
        <v>260000</v>
      </c>
      <c r="E23" s="18">
        <f t="shared" ref="E23:E40" si="4">D23-C23</f>
        <v>2900</v>
      </c>
      <c r="F23" s="18">
        <f t="shared" ref="F23:F40" si="5">D23-B23</f>
        <v>12664</v>
      </c>
      <c r="G23" s="19">
        <f t="shared" ref="G23:G40" si="6">E23/C23</f>
        <v>1.1279657720731234E-2</v>
      </c>
      <c r="H23" s="19">
        <f t="shared" ref="H23:H40" si="7">F23/B23</f>
        <v>5.1201604295371475E-2</v>
      </c>
    </row>
    <row r="24" spans="1:8" ht="20.100000000000001" customHeight="1">
      <c r="A24" s="20" t="s">
        <v>107</v>
      </c>
      <c r="B24" s="21">
        <v>27115</v>
      </c>
      <c r="C24" s="21">
        <v>27000</v>
      </c>
      <c r="D24" s="17">
        <f>ROUND(VLOOKUP(A24,County2017!$A$10:$B$76,2,FALSE),-2)</f>
        <v>27200</v>
      </c>
      <c r="E24" s="18">
        <f t="shared" si="4"/>
        <v>200</v>
      </c>
      <c r="F24" s="18">
        <f t="shared" si="5"/>
        <v>85</v>
      </c>
      <c r="G24" s="19">
        <f t="shared" si="6"/>
        <v>7.4074074074074077E-3</v>
      </c>
      <c r="H24" s="19">
        <f t="shared" si="7"/>
        <v>3.134796238244514E-3</v>
      </c>
    </row>
    <row r="25" spans="1:8" ht="20.100000000000001" customHeight="1">
      <c r="A25" s="20" t="s">
        <v>108</v>
      </c>
      <c r="B25" s="21">
        <v>28520</v>
      </c>
      <c r="C25" s="21">
        <v>27400</v>
      </c>
      <c r="D25" s="17">
        <f>ROUND(VLOOKUP(A25,County2017!$A$10:$B$76,2,FALSE),-2)</f>
        <v>27600</v>
      </c>
      <c r="E25" s="18">
        <f t="shared" si="4"/>
        <v>200</v>
      </c>
      <c r="F25" s="18">
        <f t="shared" si="5"/>
        <v>-920</v>
      </c>
      <c r="G25" s="19">
        <f t="shared" si="6"/>
        <v>7.2992700729927005E-3</v>
      </c>
      <c r="H25" s="19">
        <f t="shared" si="7"/>
        <v>-3.2258064516129031E-2</v>
      </c>
    </row>
    <row r="26" spans="1:8" ht="20.100000000000001" customHeight="1">
      <c r="A26" s="20" t="s">
        <v>109</v>
      </c>
      <c r="B26" s="21">
        <v>190865</v>
      </c>
      <c r="C26" s="21">
        <v>205300</v>
      </c>
      <c r="D26" s="17">
        <f>ROUND(VLOOKUP(A26,County2017!$A$10:$B$76,2,FALSE),-2)</f>
        <v>208500</v>
      </c>
      <c r="E26" s="18">
        <f t="shared" si="4"/>
        <v>3200</v>
      </c>
      <c r="F26" s="18">
        <f t="shared" si="5"/>
        <v>17635</v>
      </c>
      <c r="G26" s="19">
        <f t="shared" si="6"/>
        <v>1.5586945932781296E-2</v>
      </c>
      <c r="H26" s="19">
        <f t="shared" si="7"/>
        <v>9.239514840332172E-2</v>
      </c>
    </row>
    <row r="27" spans="1:8" ht="20.100000000000001" customHeight="1">
      <c r="A27" s="20" t="s">
        <v>110</v>
      </c>
      <c r="B27" s="21">
        <v>67531</v>
      </c>
      <c r="C27" s="21">
        <v>68600</v>
      </c>
      <c r="D27" s="17">
        <f>ROUND(VLOOKUP(A27,County2017!$A$10:$B$76,2,FALSE),-2)</f>
        <v>68900</v>
      </c>
      <c r="E27" s="18">
        <f t="shared" si="4"/>
        <v>300</v>
      </c>
      <c r="F27" s="18">
        <f t="shared" si="5"/>
        <v>1369</v>
      </c>
      <c r="G27" s="19">
        <f t="shared" si="6"/>
        <v>4.3731778425655978E-3</v>
      </c>
      <c r="H27" s="19">
        <f t="shared" si="7"/>
        <v>2.0272171299107078E-2</v>
      </c>
    </row>
    <row r="28" spans="1:8" ht="20.100000000000001" customHeight="1">
      <c r="A28" s="20" t="s">
        <v>111</v>
      </c>
      <c r="B28" s="21">
        <v>16422</v>
      </c>
      <c r="C28" s="21">
        <v>16800</v>
      </c>
      <c r="D28" s="17">
        <f>ROUND(VLOOKUP(A28,County2017!$A$10:$B$76,2,FALSE),-2)</f>
        <v>16700</v>
      </c>
      <c r="E28" s="18">
        <f t="shared" si="4"/>
        <v>-100</v>
      </c>
      <c r="F28" s="18">
        <f t="shared" si="5"/>
        <v>278</v>
      </c>
      <c r="G28" s="19">
        <f t="shared" si="6"/>
        <v>-5.9523809523809521E-3</v>
      </c>
      <c r="H28" s="19">
        <f t="shared" si="7"/>
        <v>1.6928510534648642E-2</v>
      </c>
    </row>
    <row r="29" spans="1:8" ht="20.100000000000001" customHeight="1">
      <c r="A29" s="20" t="s">
        <v>112</v>
      </c>
      <c r="B29" s="21">
        <v>864263</v>
      </c>
      <c r="C29" s="21">
        <v>923600</v>
      </c>
      <c r="D29" s="17">
        <f>ROUND(VLOOKUP(A29,County2017!$A$10:$B$76,2,FALSE),-2)</f>
        <v>936800</v>
      </c>
      <c r="E29" s="18">
        <f t="shared" si="4"/>
        <v>13200</v>
      </c>
      <c r="F29" s="18">
        <f t="shared" si="5"/>
        <v>72537</v>
      </c>
      <c r="G29" s="19">
        <f t="shared" si="6"/>
        <v>1.429190125595496E-2</v>
      </c>
      <c r="H29" s="19">
        <f t="shared" si="7"/>
        <v>8.392931318360268E-2</v>
      </c>
    </row>
    <row r="30" spans="1:8" ht="20.100000000000001" customHeight="1">
      <c r="A30" s="20" t="s">
        <v>113</v>
      </c>
      <c r="B30" s="21">
        <v>16939</v>
      </c>
      <c r="C30" s="21">
        <v>16800</v>
      </c>
      <c r="D30" s="17">
        <f>ROUND(VLOOKUP(A30,County2017!$A$10:$B$76,2,FALSE),-2)</f>
        <v>17200</v>
      </c>
      <c r="E30" s="18">
        <f t="shared" si="4"/>
        <v>400</v>
      </c>
      <c r="F30" s="18">
        <f t="shared" si="5"/>
        <v>261</v>
      </c>
      <c r="G30" s="19">
        <f t="shared" si="6"/>
        <v>2.3809523809523808E-2</v>
      </c>
      <c r="H30" s="19">
        <f t="shared" si="7"/>
        <v>1.5408229529488164E-2</v>
      </c>
    </row>
    <row r="31" spans="1:8" ht="20.100000000000001" customHeight="1">
      <c r="A31" s="15" t="s">
        <v>33</v>
      </c>
      <c r="B31" s="16">
        <v>14799</v>
      </c>
      <c r="C31" s="16">
        <v>14700</v>
      </c>
      <c r="D31" s="17">
        <f>ROUND(VLOOKUP(A31,County2017!$A$10:$B$76,2,FALSE),-2)</f>
        <v>14700</v>
      </c>
      <c r="E31" s="18">
        <f t="shared" si="4"/>
        <v>0</v>
      </c>
      <c r="F31" s="18">
        <f t="shared" si="5"/>
        <v>-99</v>
      </c>
      <c r="G31" s="19">
        <f t="shared" si="6"/>
        <v>0</v>
      </c>
      <c r="H31" s="19">
        <f t="shared" si="7"/>
        <v>-6.6896411919724307E-3</v>
      </c>
    </row>
    <row r="32" spans="1:8" ht="20.100000000000001" customHeight="1">
      <c r="A32" s="20" t="s">
        <v>114</v>
      </c>
      <c r="B32" s="21">
        <v>8870</v>
      </c>
      <c r="C32" s="21">
        <v>8600</v>
      </c>
      <c r="D32" s="17">
        <f>ROUND(VLOOKUP(A32,County2017!$A$10:$B$76,2,FALSE),-2)</f>
        <v>8500</v>
      </c>
      <c r="E32" s="18">
        <f t="shared" si="4"/>
        <v>-100</v>
      </c>
      <c r="F32" s="18">
        <f t="shared" si="5"/>
        <v>-370</v>
      </c>
      <c r="G32" s="19">
        <f t="shared" si="6"/>
        <v>-1.1627906976744186E-2</v>
      </c>
      <c r="H32" s="19">
        <f t="shared" si="7"/>
        <v>-4.1713641488162347E-2</v>
      </c>
    </row>
    <row r="33" spans="1:8" ht="20.100000000000001" customHeight="1">
      <c r="A33" s="20" t="s">
        <v>115</v>
      </c>
      <c r="B33" s="21">
        <v>40801</v>
      </c>
      <c r="C33" s="21">
        <v>40600</v>
      </c>
      <c r="D33" s="17">
        <f>ROUND(VLOOKUP(A33,County2017!$A$10:$B$76,2,FALSE),-2)</f>
        <v>41000</v>
      </c>
      <c r="E33" s="18">
        <f t="shared" si="4"/>
        <v>400</v>
      </c>
      <c r="F33" s="18">
        <f t="shared" si="5"/>
        <v>199</v>
      </c>
      <c r="G33" s="19">
        <f t="shared" si="6"/>
        <v>9.852216748768473E-3</v>
      </c>
      <c r="H33" s="19">
        <f t="shared" si="7"/>
        <v>4.8773314379549522E-3</v>
      </c>
    </row>
    <row r="34" spans="1:8" ht="20.100000000000001" customHeight="1">
      <c r="A34" s="20" t="s">
        <v>116</v>
      </c>
      <c r="B34" s="21">
        <v>19224</v>
      </c>
      <c r="C34" s="21">
        <v>19200</v>
      </c>
      <c r="D34" s="17">
        <f>ROUND(VLOOKUP(A34,County2017!$A$10:$B$76,2,FALSE),-2)</f>
        <v>19400</v>
      </c>
      <c r="E34" s="18">
        <f t="shared" si="4"/>
        <v>200</v>
      </c>
      <c r="F34" s="18">
        <f t="shared" si="5"/>
        <v>176</v>
      </c>
      <c r="G34" s="19">
        <f t="shared" si="6"/>
        <v>1.0416666666666666E-2</v>
      </c>
      <c r="H34" s="19">
        <f t="shared" si="7"/>
        <v>9.1552226383687062E-3</v>
      </c>
    </row>
    <row r="35" spans="1:8" ht="20.100000000000001" customHeight="1">
      <c r="A35" s="20" t="s">
        <v>117</v>
      </c>
      <c r="B35" s="21">
        <v>73314</v>
      </c>
      <c r="C35" s="21">
        <v>77800</v>
      </c>
      <c r="D35" s="17">
        <f>ROUND(VLOOKUP(A35,County2017!$A$10:$B$76,2,FALSE),-2)</f>
        <v>80500</v>
      </c>
      <c r="E35" s="18">
        <f t="shared" si="4"/>
        <v>2700</v>
      </c>
      <c r="F35" s="18">
        <f t="shared" si="5"/>
        <v>7186</v>
      </c>
      <c r="G35" s="19">
        <f t="shared" si="6"/>
        <v>3.4704370179948589E-2</v>
      </c>
      <c r="H35" s="19">
        <f t="shared" si="7"/>
        <v>9.8016749870420389E-2</v>
      </c>
    </row>
    <row r="36" spans="1:8" ht="20.100000000000001" customHeight="1">
      <c r="A36" s="20" t="s">
        <v>38</v>
      </c>
      <c r="B36" s="21">
        <v>74364</v>
      </c>
      <c r="C36" s="21">
        <v>73000</v>
      </c>
      <c r="D36" s="17">
        <f>ROUND(VLOOKUP(A36,County2017!$A$10:$B$76,2,FALSE),-2)</f>
        <v>73200</v>
      </c>
      <c r="E36" s="18">
        <f t="shared" si="4"/>
        <v>200</v>
      </c>
      <c r="F36" s="18">
        <f t="shared" si="5"/>
        <v>-1164</v>
      </c>
      <c r="G36" s="19">
        <f t="shared" si="6"/>
        <v>2.7397260273972603E-3</v>
      </c>
      <c r="H36" s="19">
        <f t="shared" si="7"/>
        <v>-1.5652735194448927E-2</v>
      </c>
    </row>
    <row r="37" spans="1:8" ht="20.100000000000001" customHeight="1">
      <c r="A37" s="20" t="s">
        <v>118</v>
      </c>
      <c r="B37" s="21">
        <v>190039</v>
      </c>
      <c r="C37" s="21">
        <v>220300</v>
      </c>
      <c r="D37" s="17">
        <f>ROUND(VLOOKUP(A37,County2017!$A$10:$B$76,2,FALSE),-2)</f>
        <v>229700</v>
      </c>
      <c r="E37" s="18">
        <f t="shared" si="4"/>
        <v>9400</v>
      </c>
      <c r="F37" s="18">
        <f t="shared" si="5"/>
        <v>39661</v>
      </c>
      <c r="G37" s="19">
        <f t="shared" si="6"/>
        <v>4.2669087607807535E-2</v>
      </c>
      <c r="H37" s="19">
        <f t="shared" si="7"/>
        <v>0.20869926699256469</v>
      </c>
    </row>
    <row r="38" spans="1:8" ht="20.100000000000001" customHeight="1">
      <c r="A38" s="20" t="s">
        <v>119</v>
      </c>
      <c r="B38" s="21">
        <v>41551</v>
      </c>
      <c r="C38" s="21">
        <v>44300</v>
      </c>
      <c r="D38" s="17">
        <f>ROUND(VLOOKUP(A38,County2017!$A$10:$B$76,2,FALSE),-2)</f>
        <v>44700</v>
      </c>
      <c r="E38" s="18">
        <f t="shared" si="4"/>
        <v>400</v>
      </c>
      <c r="F38" s="18">
        <f t="shared" si="5"/>
        <v>3149</v>
      </c>
      <c r="G38" s="19">
        <f t="shared" si="6"/>
        <v>9.0293453724604959E-3</v>
      </c>
      <c r="H38" s="19">
        <f t="shared" si="7"/>
        <v>7.5786382999205801E-2</v>
      </c>
    </row>
    <row r="39" spans="1:8" ht="20.100000000000001" customHeight="1">
      <c r="A39" s="20" t="s">
        <v>120</v>
      </c>
      <c r="B39" s="21">
        <v>22570</v>
      </c>
      <c r="C39" s="21">
        <v>22500</v>
      </c>
      <c r="D39" s="17">
        <f>ROUND(VLOOKUP(A39,County2017!$A$10:$B$76,2,FALSE),-2)</f>
        <v>22300</v>
      </c>
      <c r="E39" s="18">
        <f t="shared" si="4"/>
        <v>-200</v>
      </c>
      <c r="F39" s="18">
        <f t="shared" si="5"/>
        <v>-270</v>
      </c>
      <c r="G39" s="19">
        <f t="shared" si="6"/>
        <v>-8.8888888888888889E-3</v>
      </c>
      <c r="H39" s="19">
        <f t="shared" si="7"/>
        <v>-1.1962782454585734E-2</v>
      </c>
    </row>
    <row r="40" spans="1:8" ht="20.100000000000001" customHeight="1">
      <c r="A40" s="20" t="s">
        <v>121</v>
      </c>
      <c r="B40" s="21">
        <v>15535</v>
      </c>
      <c r="C40" s="21">
        <v>15900</v>
      </c>
      <c r="D40" s="17">
        <f>ROUND(VLOOKUP(A40,County2017!$A$10:$B$76,2,FALSE),-2)</f>
        <v>15900</v>
      </c>
      <c r="E40" s="18">
        <f t="shared" si="4"/>
        <v>0</v>
      </c>
      <c r="F40" s="18">
        <f t="shared" si="5"/>
        <v>365</v>
      </c>
      <c r="G40" s="19">
        <f t="shared" si="6"/>
        <v>0</v>
      </c>
      <c r="H40" s="19">
        <f t="shared" si="7"/>
        <v>2.3495333118764082E-2</v>
      </c>
    </row>
    <row r="41" spans="1:8" ht="20.100000000000001" customHeight="1">
      <c r="A41" s="25"/>
      <c r="B41" s="21"/>
      <c r="C41" s="21"/>
      <c r="D41" s="26"/>
      <c r="E41" s="18"/>
      <c r="F41" s="18"/>
      <c r="G41" s="19"/>
      <c r="H41" s="19"/>
    </row>
    <row r="42" spans="1:8" ht="20.100000000000001" customHeight="1">
      <c r="A42" s="27" t="s">
        <v>43</v>
      </c>
      <c r="B42" s="23">
        <f>SUM(B43:B60)</f>
        <v>1366092</v>
      </c>
      <c r="C42" s="24">
        <f>SUM(C43:C60)</f>
        <v>1438100</v>
      </c>
      <c r="D42" s="24">
        <f>SUM(D43:D60)</f>
        <v>1454300</v>
      </c>
      <c r="E42" s="23">
        <f>SUM(E43:E60)</f>
        <v>16200</v>
      </c>
      <c r="F42" s="23">
        <f>SUM(F43:F60)</f>
        <v>88208</v>
      </c>
      <c r="G42" s="13">
        <f>E42/C42</f>
        <v>1.1264863361379598E-2</v>
      </c>
      <c r="H42" s="14">
        <f>F42/B42</f>
        <v>6.4569589749445863E-2</v>
      </c>
    </row>
    <row r="43" spans="1:8" ht="20.100000000000001" customHeight="1">
      <c r="A43" s="20" t="s">
        <v>122</v>
      </c>
      <c r="B43" s="21">
        <v>168852</v>
      </c>
      <c r="C43" s="21">
        <v>176000</v>
      </c>
      <c r="D43" s="17">
        <f>ROUND(VLOOKUP(A43,County2017!$A$10:$B$76,2,FALSE),-2)</f>
        <v>178800</v>
      </c>
      <c r="E43" s="18">
        <f t="shared" ref="E43:E51" si="8">D43-C43</f>
        <v>2800</v>
      </c>
      <c r="F43" s="18">
        <f t="shared" ref="F43:F51" si="9">D43-B43</f>
        <v>9948</v>
      </c>
      <c r="G43" s="19">
        <f t="shared" ref="G43:G51" si="10">E43/C43</f>
        <v>1.5909090909090907E-2</v>
      </c>
      <c r="H43" s="19">
        <f t="shared" ref="H43:H51" si="11">F43/B43</f>
        <v>5.891549996446592E-2</v>
      </c>
    </row>
    <row r="44" spans="1:8" ht="20.100000000000001" customHeight="1">
      <c r="A44" s="20" t="s">
        <v>123</v>
      </c>
      <c r="B44" s="21">
        <v>14625</v>
      </c>
      <c r="C44" s="21">
        <v>14600</v>
      </c>
      <c r="D44" s="17">
        <f>ROUND(VLOOKUP(A44,County2017!$A$10:$B$76,2,FALSE),-2)</f>
        <v>15000</v>
      </c>
      <c r="E44" s="18">
        <f t="shared" si="8"/>
        <v>400</v>
      </c>
      <c r="F44" s="18">
        <f t="shared" si="9"/>
        <v>375</v>
      </c>
      <c r="G44" s="19">
        <f t="shared" si="10"/>
        <v>2.7397260273972601E-2</v>
      </c>
      <c r="H44" s="19">
        <f t="shared" si="11"/>
        <v>2.564102564102564E-2</v>
      </c>
    </row>
    <row r="45" spans="1:8" ht="20.100000000000001" customHeight="1">
      <c r="A45" s="15" t="s">
        <v>46</v>
      </c>
      <c r="B45" s="16">
        <v>297619</v>
      </c>
      <c r="C45" s="16">
        <v>310000</v>
      </c>
      <c r="D45" s="17">
        <f>ROUND(VLOOKUP(A45,County2017!$A$10:$B$76,2,FALSE),-2)</f>
        <v>313400</v>
      </c>
      <c r="E45" s="18">
        <f t="shared" si="8"/>
        <v>3400</v>
      </c>
      <c r="F45" s="18">
        <f t="shared" si="9"/>
        <v>15781</v>
      </c>
      <c r="G45" s="19">
        <f t="shared" si="10"/>
        <v>1.0967741935483871E-2</v>
      </c>
      <c r="H45" s="19">
        <f t="shared" si="11"/>
        <v>5.3024168483866957E-2</v>
      </c>
    </row>
    <row r="46" spans="1:8" ht="20.100000000000001" customHeight="1">
      <c r="A46" s="20" t="s">
        <v>124</v>
      </c>
      <c r="B46" s="21">
        <v>11549</v>
      </c>
      <c r="C46" s="21">
        <v>11900</v>
      </c>
      <c r="D46" s="17">
        <f>ROUND(VLOOKUP(A46,County2017!$A$10:$B$76,2,FALSE),-2)</f>
        <v>12200</v>
      </c>
      <c r="E46" s="18">
        <f t="shared" si="8"/>
        <v>300</v>
      </c>
      <c r="F46" s="18">
        <f t="shared" si="9"/>
        <v>651</v>
      </c>
      <c r="G46" s="19">
        <f t="shared" si="10"/>
        <v>2.5210084033613446E-2</v>
      </c>
      <c r="H46" s="19">
        <f t="shared" si="11"/>
        <v>5.6368516754697374E-2</v>
      </c>
    </row>
    <row r="47" spans="1:8" ht="20.100000000000001" customHeight="1">
      <c r="A47" s="20" t="s">
        <v>125</v>
      </c>
      <c r="B47" s="21">
        <v>46389</v>
      </c>
      <c r="C47" s="21">
        <v>48500</v>
      </c>
      <c r="D47" s="17">
        <f>ROUND(VLOOKUP(A47,County2017!$A$10:$B$76,2,FALSE),-2)</f>
        <v>48300</v>
      </c>
      <c r="E47" s="18">
        <f t="shared" si="8"/>
        <v>-200</v>
      </c>
      <c r="F47" s="18">
        <f t="shared" si="9"/>
        <v>1911</v>
      </c>
      <c r="G47" s="19">
        <f t="shared" si="10"/>
        <v>-4.1237113402061857E-3</v>
      </c>
      <c r="H47" s="19">
        <f t="shared" si="11"/>
        <v>4.1195110909913991E-2</v>
      </c>
    </row>
    <row r="48" spans="1:8" ht="20.100000000000001" customHeight="1">
      <c r="A48" s="20" t="s">
        <v>126</v>
      </c>
      <c r="B48" s="21">
        <v>15863</v>
      </c>
      <c r="C48" s="21">
        <v>16600</v>
      </c>
      <c r="D48" s="17">
        <f>ROUND(VLOOKUP(A48,County2017!$A$10:$B$76,2,FALSE),-2)</f>
        <v>16300</v>
      </c>
      <c r="E48" s="18">
        <f t="shared" si="8"/>
        <v>-300</v>
      </c>
      <c r="F48" s="18">
        <f t="shared" si="9"/>
        <v>437</v>
      </c>
      <c r="G48" s="19">
        <f t="shared" si="10"/>
        <v>-1.8072289156626505E-2</v>
      </c>
      <c r="H48" s="19">
        <f t="shared" si="11"/>
        <v>2.7548383029691734E-2</v>
      </c>
    </row>
    <row r="49" spans="1:8" ht="20.100000000000001" customHeight="1">
      <c r="A49" s="20" t="s">
        <v>127</v>
      </c>
      <c r="B49" s="21">
        <v>19927</v>
      </c>
      <c r="C49" s="21">
        <v>20000</v>
      </c>
      <c r="D49" s="17">
        <f>ROUND(VLOOKUP(A49,County2017!$A$10:$B$76,2,FALSE),-2)</f>
        <v>20200</v>
      </c>
      <c r="E49" s="18">
        <f t="shared" si="8"/>
        <v>200</v>
      </c>
      <c r="F49" s="18">
        <f t="shared" si="9"/>
        <v>273</v>
      </c>
      <c r="G49" s="19">
        <f t="shared" si="10"/>
        <v>0.01</v>
      </c>
      <c r="H49" s="19">
        <f t="shared" si="11"/>
        <v>1.3700005018316856E-2</v>
      </c>
    </row>
    <row r="50" spans="1:8" ht="20.100000000000001" customHeight="1">
      <c r="A50" s="20" t="s">
        <v>128</v>
      </c>
      <c r="B50" s="21">
        <v>49746</v>
      </c>
      <c r="C50" s="21">
        <v>50300</v>
      </c>
      <c r="D50" s="17">
        <f>ROUND(VLOOKUP(A50,County2017!$A$10:$B$76,2,FALSE),-2)</f>
        <v>50400</v>
      </c>
      <c r="E50" s="18">
        <f t="shared" si="8"/>
        <v>100</v>
      </c>
      <c r="F50" s="18">
        <f t="shared" si="9"/>
        <v>654</v>
      </c>
      <c r="G50" s="19">
        <f t="shared" si="10"/>
        <v>1.9880715705765406E-3</v>
      </c>
      <c r="H50" s="19">
        <f t="shared" si="11"/>
        <v>1.3146785671209745E-2</v>
      </c>
    </row>
    <row r="51" spans="1:8" ht="20.100000000000001" customHeight="1">
      <c r="A51" s="28" t="s">
        <v>129</v>
      </c>
      <c r="B51" s="29">
        <v>14761</v>
      </c>
      <c r="C51" s="29">
        <v>14500</v>
      </c>
      <c r="D51" s="30">
        <f>ROUND(VLOOKUP(A51,County2017!$A$10:$B$76,2,FALSE),-2)</f>
        <v>14600</v>
      </c>
      <c r="E51" s="31">
        <f t="shared" si="8"/>
        <v>100</v>
      </c>
      <c r="F51" s="32">
        <f t="shared" si="9"/>
        <v>-161</v>
      </c>
      <c r="G51" s="33">
        <f t="shared" si="10"/>
        <v>6.8965517241379309E-3</v>
      </c>
      <c r="H51" s="33">
        <f t="shared" si="11"/>
        <v>-1.0907120113813427E-2</v>
      </c>
    </row>
    <row r="52" spans="1:8" ht="20.100000000000001" customHeight="1">
      <c r="A52" s="20"/>
      <c r="B52" s="21"/>
      <c r="C52" s="21"/>
      <c r="D52" s="17"/>
      <c r="E52" s="18"/>
      <c r="F52" s="18"/>
      <c r="G52" s="19"/>
      <c r="H52" s="19"/>
    </row>
    <row r="53" spans="1:8" ht="20.100000000000001" customHeight="1">
      <c r="A53" s="25" t="s">
        <v>53</v>
      </c>
      <c r="B53" s="21"/>
      <c r="C53" s="21"/>
      <c r="D53" s="34"/>
      <c r="E53" s="18"/>
      <c r="F53" s="18"/>
      <c r="G53" s="19"/>
      <c r="H53" s="19"/>
    </row>
    <row r="54" spans="1:8" ht="20.100000000000001" customHeight="1">
      <c r="A54" s="20" t="s">
        <v>130</v>
      </c>
      <c r="B54" s="21">
        <v>275487</v>
      </c>
      <c r="C54" s="21">
        <v>287700</v>
      </c>
      <c r="D54" s="17">
        <f>ROUND(VLOOKUP(A54,County2017!$A$10:$B$76,2,FALSE),-2)</f>
        <v>287900</v>
      </c>
      <c r="E54" s="18">
        <f t="shared" ref="E54:E60" si="12">D54-C54</f>
        <v>200</v>
      </c>
      <c r="F54" s="18">
        <f t="shared" ref="F54:F60" si="13">D54-B54</f>
        <v>12413</v>
      </c>
      <c r="G54" s="19">
        <f t="shared" ref="G54:G60" si="14">E54/C54</f>
        <v>6.9516857838025723E-4</v>
      </c>
      <c r="H54" s="19">
        <f t="shared" ref="H54:H60" si="15">F54/B54</f>
        <v>4.5058387510118446E-2</v>
      </c>
    </row>
    <row r="55" spans="1:8" ht="20.100000000000001" customHeight="1">
      <c r="A55" s="20" t="s">
        <v>131</v>
      </c>
      <c r="B55" s="21">
        <v>8365</v>
      </c>
      <c r="C55" s="21">
        <v>8700</v>
      </c>
      <c r="D55" s="17">
        <f>ROUND(VLOOKUP(A55,County2017!$A$10:$B$76,2,FALSE),-2)</f>
        <v>8700</v>
      </c>
      <c r="E55" s="18">
        <f t="shared" si="12"/>
        <v>0</v>
      </c>
      <c r="F55" s="18">
        <f t="shared" si="13"/>
        <v>335</v>
      </c>
      <c r="G55" s="19">
        <f t="shared" si="14"/>
        <v>0</v>
      </c>
      <c r="H55" s="19">
        <f t="shared" si="15"/>
        <v>4.0047818290496112E-2</v>
      </c>
    </row>
    <row r="56" spans="1:8" ht="20.100000000000001" customHeight="1">
      <c r="A56" s="20" t="s">
        <v>132</v>
      </c>
      <c r="B56" s="21">
        <v>180822</v>
      </c>
      <c r="C56" s="21">
        <v>192900</v>
      </c>
      <c r="D56" s="17">
        <f>ROUND(VLOOKUP(A56,County2017!$A$10:$B$76,2,FALSE),-2)</f>
        <v>195500</v>
      </c>
      <c r="E56" s="18">
        <f t="shared" si="12"/>
        <v>2600</v>
      </c>
      <c r="F56" s="18">
        <f t="shared" si="13"/>
        <v>14678</v>
      </c>
      <c r="G56" s="19">
        <f t="shared" si="14"/>
        <v>1.347848626231208E-2</v>
      </c>
      <c r="H56" s="19">
        <f t="shared" si="15"/>
        <v>8.1173750981628337E-2</v>
      </c>
    </row>
    <row r="57" spans="1:8" ht="20.100000000000001" customHeight="1">
      <c r="A57" s="20" t="s">
        <v>57</v>
      </c>
      <c r="B57" s="21">
        <v>151372</v>
      </c>
      <c r="C57" s="21">
        <v>167000</v>
      </c>
      <c r="D57" s="17">
        <f>ROUND(VLOOKUP(A57,County2017!$A$10:$B$76,2,FALSE),-2)</f>
        <v>170800</v>
      </c>
      <c r="E57" s="18">
        <f t="shared" si="12"/>
        <v>3800</v>
      </c>
      <c r="F57" s="18">
        <f t="shared" si="13"/>
        <v>19428</v>
      </c>
      <c r="G57" s="19">
        <f t="shared" si="14"/>
        <v>2.2754491017964073E-2</v>
      </c>
      <c r="H57" s="19">
        <f t="shared" si="15"/>
        <v>0.12834606135877177</v>
      </c>
    </row>
    <row r="58" spans="1:8" ht="20.100000000000001" customHeight="1">
      <c r="A58" s="20" t="s">
        <v>133</v>
      </c>
      <c r="B58" s="21">
        <v>30776</v>
      </c>
      <c r="C58" s="21">
        <v>31600</v>
      </c>
      <c r="D58" s="17">
        <f>ROUND(VLOOKUP(A58,County2017!$A$10:$B$76,2,FALSE),-2)</f>
        <v>31900</v>
      </c>
      <c r="E58" s="18">
        <f t="shared" si="12"/>
        <v>300</v>
      </c>
      <c r="F58" s="18">
        <f t="shared" si="13"/>
        <v>1124</v>
      </c>
      <c r="G58" s="19">
        <f t="shared" si="14"/>
        <v>9.4936708860759497E-3</v>
      </c>
      <c r="H58" s="19">
        <f t="shared" si="15"/>
        <v>3.6521965167663116E-2</v>
      </c>
    </row>
    <row r="59" spans="1:8" ht="20.100000000000001" customHeight="1">
      <c r="A59" s="20" t="s">
        <v>134</v>
      </c>
      <c r="B59" s="21">
        <v>55043</v>
      </c>
      <c r="C59" s="21">
        <v>62900</v>
      </c>
      <c r="D59" s="17">
        <f>ROUND(VLOOKUP(A59,County2017!$A$10:$B$76,2,FALSE),-2)</f>
        <v>65300</v>
      </c>
      <c r="E59" s="18">
        <f t="shared" si="12"/>
        <v>2400</v>
      </c>
      <c r="F59" s="18">
        <f t="shared" si="13"/>
        <v>10257</v>
      </c>
      <c r="G59" s="19">
        <f t="shared" si="14"/>
        <v>3.8155802861685212E-2</v>
      </c>
      <c r="H59" s="19">
        <f t="shared" si="15"/>
        <v>0.18634522100902931</v>
      </c>
    </row>
    <row r="60" spans="1:8" ht="20.100000000000001" customHeight="1">
      <c r="A60" s="20" t="s">
        <v>135</v>
      </c>
      <c r="B60" s="21">
        <v>24896</v>
      </c>
      <c r="C60" s="21">
        <v>24900</v>
      </c>
      <c r="D60" s="17">
        <f>ROUND(VLOOKUP(A60,County2017!$A$10:$B$76,2,FALSE),-2)</f>
        <v>25000</v>
      </c>
      <c r="E60" s="18">
        <f t="shared" si="12"/>
        <v>100</v>
      </c>
      <c r="F60" s="18">
        <f t="shared" si="13"/>
        <v>104</v>
      </c>
      <c r="G60" s="19">
        <f t="shared" si="14"/>
        <v>4.0160642570281121E-3</v>
      </c>
      <c r="H60" s="19">
        <f t="shared" si="15"/>
        <v>4.177377892030848E-3</v>
      </c>
    </row>
    <row r="61" spans="1:8" ht="20.100000000000001" customHeight="1">
      <c r="A61" s="25"/>
      <c r="B61" s="21"/>
      <c r="C61" s="21"/>
      <c r="D61" s="34"/>
      <c r="E61" s="18"/>
      <c r="F61" s="18"/>
      <c r="G61" s="19"/>
      <c r="H61" s="19"/>
    </row>
    <row r="62" spans="1:8" ht="20.100000000000001" customHeight="1">
      <c r="A62" s="27" t="s">
        <v>61</v>
      </c>
      <c r="B62" s="23">
        <f>SUM(B63:B67)</f>
        <v>3630335</v>
      </c>
      <c r="C62" s="23">
        <f>SUM(C63:C67)</f>
        <v>3836300</v>
      </c>
      <c r="D62" s="35">
        <f>SUM(D63:D67)</f>
        <v>3887700</v>
      </c>
      <c r="E62" s="36">
        <f>SUM(E63:E67)</f>
        <v>51400</v>
      </c>
      <c r="F62" s="36">
        <f>SUM(F63:F67)</f>
        <v>257365</v>
      </c>
      <c r="G62" s="13">
        <f>E62/C62</f>
        <v>1.3398326512525089E-2</v>
      </c>
      <c r="H62" s="14">
        <f>F62/B62</f>
        <v>7.0892906577492157E-2</v>
      </c>
    </row>
    <row r="63" spans="1:8" ht="20.100000000000001" customHeight="1">
      <c r="A63" s="20" t="s">
        <v>136</v>
      </c>
      <c r="B63" s="21">
        <v>1748066</v>
      </c>
      <c r="C63" s="21">
        <v>1854500</v>
      </c>
      <c r="D63" s="17">
        <f>ROUND(VLOOKUP(A63,County2017!$A$10:$B$76,2,FALSE),-2)</f>
        <v>1874000</v>
      </c>
      <c r="E63" s="18">
        <f t="shared" ref="E63:E67" si="16">D63-C63</f>
        <v>19500</v>
      </c>
      <c r="F63" s="18">
        <f t="shared" ref="F63:F67" si="17">D63-B63</f>
        <v>125934</v>
      </c>
      <c r="G63" s="19">
        <f t="shared" ref="G63:G67" si="18">E63/C63</f>
        <v>1.0514963602049069E-2</v>
      </c>
      <c r="H63" s="19">
        <f t="shared" ref="H63:H67" si="19">F63/B63</f>
        <v>7.2041902308036421E-2</v>
      </c>
    </row>
    <row r="64" spans="1:8" ht="20.100000000000001" customHeight="1">
      <c r="A64" s="15" t="s">
        <v>63</v>
      </c>
      <c r="B64" s="16">
        <v>138028</v>
      </c>
      <c r="C64" s="16">
        <v>146400</v>
      </c>
      <c r="D64" s="17">
        <f>ROUND(VLOOKUP(A64,County2017!$A$10:$B$76,2,FALSE),-2)</f>
        <v>149000</v>
      </c>
      <c r="E64" s="18">
        <f t="shared" si="16"/>
        <v>2600</v>
      </c>
      <c r="F64" s="18">
        <f t="shared" si="17"/>
        <v>10972</v>
      </c>
      <c r="G64" s="19">
        <f t="shared" si="18"/>
        <v>1.7759562841530054E-2</v>
      </c>
      <c r="H64" s="19">
        <f t="shared" si="19"/>
        <v>7.9491117744225806E-2</v>
      </c>
    </row>
    <row r="65" spans="1:8" ht="20.100000000000001" customHeight="1">
      <c r="A65" s="20" t="s">
        <v>137</v>
      </c>
      <c r="B65" s="21">
        <v>146318</v>
      </c>
      <c r="C65" s="21">
        <v>150900</v>
      </c>
      <c r="D65" s="17">
        <f>ROUND(VLOOKUP(A65,County2017!$A$10:$B$76,2,FALSE),-2)</f>
        <v>153000</v>
      </c>
      <c r="E65" s="18">
        <f t="shared" si="16"/>
        <v>2100</v>
      </c>
      <c r="F65" s="18">
        <f t="shared" si="17"/>
        <v>6682</v>
      </c>
      <c r="G65" s="19">
        <f t="shared" si="18"/>
        <v>1.3916500994035786E-2</v>
      </c>
      <c r="H65" s="19">
        <f t="shared" si="19"/>
        <v>4.5667655380746047E-2</v>
      </c>
    </row>
    <row r="66" spans="1:8" ht="20.100000000000001" customHeight="1">
      <c r="A66" s="20" t="s">
        <v>138</v>
      </c>
      <c r="B66" s="21">
        <v>1320134</v>
      </c>
      <c r="C66" s="21">
        <v>1391700</v>
      </c>
      <c r="D66" s="17">
        <f>ROUND(VLOOKUP(A66,County2017!$A$10:$B$76,2,FALSE),-2)</f>
        <v>1414100</v>
      </c>
      <c r="E66" s="18">
        <f t="shared" si="16"/>
        <v>22400</v>
      </c>
      <c r="F66" s="18">
        <f t="shared" si="17"/>
        <v>93966</v>
      </c>
      <c r="G66" s="19">
        <f t="shared" si="18"/>
        <v>1.6095422864123014E-2</v>
      </c>
      <c r="H66" s="19">
        <f t="shared" si="19"/>
        <v>7.1179137875397494E-2</v>
      </c>
    </row>
    <row r="67" spans="1:8" ht="20.100000000000001" customHeight="1">
      <c r="A67" s="20" t="s">
        <v>139</v>
      </c>
      <c r="B67" s="21">
        <v>277789</v>
      </c>
      <c r="C67" s="21">
        <v>292800</v>
      </c>
      <c r="D67" s="17">
        <f>ROUND(VLOOKUP(A67,County2017!$A$10:$B$76,2,FALSE),-2)</f>
        <v>297600</v>
      </c>
      <c r="E67" s="18">
        <f t="shared" si="16"/>
        <v>4800</v>
      </c>
      <c r="F67" s="18">
        <f t="shared" si="17"/>
        <v>19811</v>
      </c>
      <c r="G67" s="19">
        <f t="shared" si="18"/>
        <v>1.6393442622950821E-2</v>
      </c>
      <c r="H67" s="19">
        <f t="shared" si="19"/>
        <v>7.1316718804560295E-2</v>
      </c>
    </row>
    <row r="68" spans="1:8" ht="20.100000000000001" customHeight="1">
      <c r="A68" s="25"/>
      <c r="B68" s="21"/>
      <c r="C68" s="21"/>
      <c r="D68" s="34"/>
      <c r="E68" s="18"/>
      <c r="F68" s="18"/>
      <c r="G68" s="19"/>
      <c r="H68" s="19"/>
    </row>
    <row r="69" spans="1:8" ht="20.100000000000001" customHeight="1">
      <c r="A69" s="27" t="s">
        <v>67</v>
      </c>
      <c r="B69" s="23">
        <f>SUM(B70:B78)</f>
        <v>3692794</v>
      </c>
      <c r="C69" s="23">
        <f>SUM(C70:C78)</f>
        <v>4030100</v>
      </c>
      <c r="D69" s="35">
        <f>SUM(D70:D78)</f>
        <v>4111800</v>
      </c>
      <c r="E69" s="36">
        <f>SUM(E70:E78)</f>
        <v>81700</v>
      </c>
      <c r="F69" s="36">
        <f>SUM(F70:F78)</f>
        <v>419006</v>
      </c>
      <c r="G69" s="13">
        <f>E69/C69</f>
        <v>2.0272449815141064E-2</v>
      </c>
      <c r="H69" s="14">
        <f>F69/B69</f>
        <v>0.11346584726903261</v>
      </c>
    </row>
    <row r="70" spans="1:8" ht="20.100000000000001" customHeight="1">
      <c r="A70" s="20" t="s">
        <v>140</v>
      </c>
      <c r="B70" s="21">
        <v>543376</v>
      </c>
      <c r="C70" s="21">
        <v>568900</v>
      </c>
      <c r="D70" s="17">
        <f>ROUND(VLOOKUP(A70,County2017!$A$10:$B$76,2,FALSE),-2)</f>
        <v>575200</v>
      </c>
      <c r="E70" s="18">
        <f t="shared" ref="E70:E78" si="20">D70-C70</f>
        <v>6300</v>
      </c>
      <c r="F70" s="18">
        <f t="shared" ref="F70:F78" si="21">D70-B70</f>
        <v>31824</v>
      </c>
      <c r="G70" s="19">
        <f t="shared" ref="G70:G78" si="22">E70/C70</f>
        <v>1.1074002460889435E-2</v>
      </c>
      <c r="H70" s="19">
        <f t="shared" ref="H70:H78" si="23">F70/B70</f>
        <v>5.8567180000588914E-2</v>
      </c>
    </row>
    <row r="71" spans="1:8" ht="20.100000000000001" customHeight="1">
      <c r="A71" s="20" t="s">
        <v>141</v>
      </c>
      <c r="B71" s="21">
        <v>95696</v>
      </c>
      <c r="C71" s="21">
        <v>103100</v>
      </c>
      <c r="D71" s="17">
        <f>ROUND(VLOOKUP(A71,County2017!$A$10:$B$76,2,FALSE),-2)</f>
        <v>105200</v>
      </c>
      <c r="E71" s="18">
        <f t="shared" si="20"/>
        <v>2100</v>
      </c>
      <c r="F71" s="18">
        <f t="shared" si="21"/>
        <v>9504</v>
      </c>
      <c r="G71" s="19">
        <f t="shared" si="22"/>
        <v>2.0368574199806012E-2</v>
      </c>
      <c r="H71" s="19">
        <f t="shared" si="23"/>
        <v>9.9314495903695038E-2</v>
      </c>
    </row>
    <row r="72" spans="1:8" ht="20.100000000000001" customHeight="1">
      <c r="A72" s="20" t="s">
        <v>142</v>
      </c>
      <c r="B72" s="21">
        <v>297052</v>
      </c>
      <c r="C72" s="21">
        <v>324000</v>
      </c>
      <c r="D72" s="17">
        <f>ROUND(VLOOKUP(A72,County2017!$A$10:$B$76,2,FALSE),-2)</f>
        <v>331700</v>
      </c>
      <c r="E72" s="18">
        <f t="shared" si="20"/>
        <v>7700</v>
      </c>
      <c r="F72" s="18">
        <f t="shared" si="21"/>
        <v>34648</v>
      </c>
      <c r="G72" s="19">
        <f t="shared" si="22"/>
        <v>2.3765432098765433E-2</v>
      </c>
      <c r="H72" s="19">
        <f t="shared" si="23"/>
        <v>0.11663951092737972</v>
      </c>
    </row>
    <row r="73" spans="1:8" ht="20.100000000000001" customHeight="1">
      <c r="A73" s="20" t="s">
        <v>143</v>
      </c>
      <c r="B73" s="21">
        <v>331298</v>
      </c>
      <c r="C73" s="21">
        <v>345700</v>
      </c>
      <c r="D73" s="17">
        <f>ROUND(VLOOKUP(A73,County2017!$A$10:$B$76,2,FALSE),-2)</f>
        <v>349300</v>
      </c>
      <c r="E73" s="18">
        <f t="shared" si="20"/>
        <v>3600</v>
      </c>
      <c r="F73" s="18">
        <f t="shared" si="21"/>
        <v>18002</v>
      </c>
      <c r="G73" s="19">
        <f t="shared" si="22"/>
        <v>1.041365345675441E-2</v>
      </c>
      <c r="H73" s="19">
        <f t="shared" si="23"/>
        <v>5.4337786524518712E-2</v>
      </c>
    </row>
    <row r="74" spans="1:8" ht="20.100000000000001" customHeight="1">
      <c r="A74" s="20" t="s">
        <v>144</v>
      </c>
      <c r="B74" s="21">
        <v>1145956</v>
      </c>
      <c r="C74" s="21">
        <v>1280400</v>
      </c>
      <c r="D74" s="17">
        <f>ROUND(VLOOKUP(A74,County2017!$A$10:$B$76,2,FALSE),-2)</f>
        <v>1313900</v>
      </c>
      <c r="E74" s="18">
        <f t="shared" si="20"/>
        <v>33500</v>
      </c>
      <c r="F74" s="18">
        <f t="shared" si="21"/>
        <v>167944</v>
      </c>
      <c r="G74" s="19">
        <f t="shared" si="22"/>
        <v>2.6163698844111214E-2</v>
      </c>
      <c r="H74" s="19">
        <f t="shared" si="23"/>
        <v>0.14655361985975029</v>
      </c>
    </row>
    <row r="75" spans="1:8" ht="20.100000000000001" customHeight="1">
      <c r="A75" s="20" t="s">
        <v>145</v>
      </c>
      <c r="B75" s="21">
        <v>268685</v>
      </c>
      <c r="C75" s="21">
        <v>322900</v>
      </c>
      <c r="D75" s="17">
        <f>ROUND(VLOOKUP(A75,County2017!$A$10:$B$76,2,FALSE),-2)</f>
        <v>337600</v>
      </c>
      <c r="E75" s="18">
        <f t="shared" si="20"/>
        <v>14700</v>
      </c>
      <c r="F75" s="18">
        <f t="shared" si="21"/>
        <v>68915</v>
      </c>
      <c r="G75" s="19">
        <f t="shared" si="22"/>
        <v>4.5524930318984205E-2</v>
      </c>
      <c r="H75" s="19">
        <f t="shared" si="23"/>
        <v>0.25648994175335432</v>
      </c>
    </row>
    <row r="76" spans="1:8" ht="20.100000000000001" customHeight="1">
      <c r="A76" s="20" t="s">
        <v>146</v>
      </c>
      <c r="B76" s="21">
        <v>422718</v>
      </c>
      <c r="C76" s="21">
        <v>449100</v>
      </c>
      <c r="D76" s="17">
        <f>ROUND(VLOOKUP(A76,County2017!$A$10:$B$76,2,FALSE),-2)</f>
        <v>454800</v>
      </c>
      <c r="E76" s="18">
        <f t="shared" si="20"/>
        <v>5700</v>
      </c>
      <c r="F76" s="18">
        <f t="shared" si="21"/>
        <v>32082</v>
      </c>
      <c r="G76" s="19">
        <f t="shared" si="22"/>
        <v>1.2692050768203072E-2</v>
      </c>
      <c r="H76" s="19">
        <f t="shared" si="23"/>
        <v>7.5894568009878927E-2</v>
      </c>
    </row>
    <row r="77" spans="1:8" ht="20.100000000000001" customHeight="1">
      <c r="A77" s="20" t="s">
        <v>147</v>
      </c>
      <c r="B77" s="21">
        <v>93420</v>
      </c>
      <c r="C77" s="21">
        <v>118600</v>
      </c>
      <c r="D77" s="17">
        <f>ROUND(VLOOKUP(A77,County2017!$A$10:$B$76,2,FALSE),-2)</f>
        <v>120700</v>
      </c>
      <c r="E77" s="18">
        <f t="shared" si="20"/>
        <v>2100</v>
      </c>
      <c r="F77" s="18">
        <f t="shared" si="21"/>
        <v>27280</v>
      </c>
      <c r="G77" s="19">
        <f t="shared" si="22"/>
        <v>1.7706576728499158E-2</v>
      </c>
      <c r="H77" s="19">
        <f t="shared" si="23"/>
        <v>0.29201455791051167</v>
      </c>
    </row>
    <row r="78" spans="1:8" ht="20.100000000000001" customHeight="1">
      <c r="A78" s="20" t="s">
        <v>148</v>
      </c>
      <c r="B78" s="21">
        <v>494593</v>
      </c>
      <c r="C78" s="21">
        <v>517400</v>
      </c>
      <c r="D78" s="17">
        <f>ROUND(VLOOKUP(A78,County2017!$A$10:$B$76,2,FALSE),-2)</f>
        <v>523400</v>
      </c>
      <c r="E78" s="18">
        <f t="shared" si="20"/>
        <v>6000</v>
      </c>
      <c r="F78" s="18">
        <f t="shared" si="21"/>
        <v>28807</v>
      </c>
      <c r="G78" s="19">
        <f t="shared" si="22"/>
        <v>1.1596443757247778E-2</v>
      </c>
      <c r="H78" s="19">
        <f t="shared" si="23"/>
        <v>5.8243848982901095E-2</v>
      </c>
    </row>
    <row r="79" spans="1:8" ht="20.100000000000001" customHeight="1">
      <c r="A79" s="25"/>
      <c r="B79" s="21"/>
      <c r="C79" s="21"/>
      <c r="D79" s="34"/>
      <c r="E79" s="18"/>
      <c r="F79" s="18"/>
      <c r="G79" s="19"/>
      <c r="H79" s="19"/>
    </row>
    <row r="80" spans="1:8" ht="20.100000000000001" customHeight="1">
      <c r="A80" s="27" t="s">
        <v>77</v>
      </c>
      <c r="B80" s="23">
        <f>SUM(B81:B82)</f>
        <v>2569525</v>
      </c>
      <c r="C80" s="23">
        <f>SUM(C81:C82)</f>
        <v>2776800</v>
      </c>
      <c r="D80" s="35">
        <f>SUM(D81:D82)</f>
        <v>2820000</v>
      </c>
      <c r="E80" s="36">
        <f>SUM(E81:E82)</f>
        <v>43200</v>
      </c>
      <c r="F80" s="36">
        <f>SUM(F81:F82)</f>
        <v>250475</v>
      </c>
      <c r="G80" s="13">
        <f>E80/C80</f>
        <v>1.5557476231633534E-2</v>
      </c>
      <c r="H80" s="14">
        <f>F80/B80</f>
        <v>9.7479106060458648E-2</v>
      </c>
    </row>
    <row r="81" spans="1:8" ht="20.100000000000001" customHeight="1">
      <c r="A81" s="20" t="s">
        <v>149</v>
      </c>
      <c r="B81" s="21">
        <v>2496435</v>
      </c>
      <c r="C81" s="21">
        <v>2700800</v>
      </c>
      <c r="D81" s="17">
        <f>ROUND(VLOOKUP(A81,County2017!$A$10:$B$76,2,),-2)</f>
        <v>2743100</v>
      </c>
      <c r="E81" s="18">
        <f>D81-C81</f>
        <v>42300</v>
      </c>
      <c r="F81" s="18">
        <f t="shared" ref="F81:F82" si="24">D81-B81</f>
        <v>246665</v>
      </c>
      <c r="G81" s="19">
        <f t="shared" ref="G81:G82" si="25">E81/C81</f>
        <v>1.5662026066350712E-2</v>
      </c>
      <c r="H81" s="19">
        <f t="shared" ref="H81:H82" si="26">F81/B81</f>
        <v>9.8806898637457008E-2</v>
      </c>
    </row>
    <row r="82" spans="1:8" ht="20.100000000000001" customHeight="1">
      <c r="A82" s="20" t="s">
        <v>79</v>
      </c>
      <c r="B82" s="21">
        <v>73090</v>
      </c>
      <c r="C82" s="21">
        <v>76000</v>
      </c>
      <c r="D82" s="17">
        <f>ROUND(VLOOKUP(A82,County2017!$A$10:$B$76,2,),-2)</f>
        <v>76900</v>
      </c>
      <c r="E82" s="18">
        <f t="shared" ref="E82" si="27">D82-C82</f>
        <v>900</v>
      </c>
      <c r="F82" s="18">
        <f t="shared" si="24"/>
        <v>3810</v>
      </c>
      <c r="G82" s="19">
        <f t="shared" si="25"/>
        <v>1.1842105263157895E-2</v>
      </c>
      <c r="H82" s="19">
        <f t="shared" si="26"/>
        <v>5.2127514023806269E-2</v>
      </c>
    </row>
    <row r="83" spans="1:8" ht="20.100000000000001" customHeight="1">
      <c r="A83" s="25"/>
      <c r="B83" s="21"/>
      <c r="C83" s="21"/>
      <c r="D83" s="34"/>
      <c r="E83" s="18"/>
      <c r="F83" s="18"/>
      <c r="G83" s="19"/>
      <c r="H83" s="19"/>
    </row>
    <row r="84" spans="1:8" ht="20.100000000000001" customHeight="1">
      <c r="A84" s="27" t="s">
        <v>80</v>
      </c>
      <c r="B84" s="23">
        <f>SUM(B85:B89)</f>
        <v>2924479</v>
      </c>
      <c r="C84" s="23">
        <f>SUM(C85:C89)</f>
        <v>3125900</v>
      </c>
      <c r="D84" s="35">
        <f>SUM(D85:D89)</f>
        <v>3172700</v>
      </c>
      <c r="E84" s="36">
        <f>SUM(E85:E89)</f>
        <v>46800</v>
      </c>
      <c r="F84" s="36">
        <f>SUM(F85:F89)</f>
        <v>248221</v>
      </c>
      <c r="G84" s="13">
        <f>E84/C84</f>
        <v>1.4971688153811702E-2</v>
      </c>
      <c r="H84" s="14">
        <f>F84/B84</f>
        <v>8.4876998603853879E-2</v>
      </c>
    </row>
    <row r="85" spans="1:8" ht="20.100000000000001" customHeight="1">
      <c r="A85" s="20" t="s">
        <v>150</v>
      </c>
      <c r="B85" s="21">
        <v>141236</v>
      </c>
      <c r="C85" s="21">
        <v>143100</v>
      </c>
      <c r="D85" s="17">
        <f>ROUND(VLOOKUP(A85,County2017!$A$10:$B$76,2,FALSE),-2)</f>
        <v>143800</v>
      </c>
      <c r="E85" s="18">
        <f t="shared" ref="E85:E89" si="28">D85-C85</f>
        <v>700</v>
      </c>
      <c r="F85" s="18">
        <f t="shared" ref="F85:F89" si="29">D85-B85</f>
        <v>2564</v>
      </c>
      <c r="G85" s="19">
        <f t="shared" ref="G85:G89" si="30">E85/C85</f>
        <v>4.8916841369671558E-3</v>
      </c>
      <c r="H85" s="19">
        <f t="shared" ref="H85:H89" si="31">F85/B85</f>
        <v>1.8154011725055933E-2</v>
      </c>
    </row>
    <row r="86" spans="1:8" ht="20.100000000000001" customHeight="1">
      <c r="A86" s="20" t="s">
        <v>151</v>
      </c>
      <c r="B86" s="21">
        <v>172778</v>
      </c>
      <c r="C86" s="21">
        <v>179500</v>
      </c>
      <c r="D86" s="17">
        <f>ROUND(VLOOKUP(A86,County2017!$A$10:$B$76,2,FALSE),-2)</f>
        <v>181900</v>
      </c>
      <c r="E86" s="18">
        <f t="shared" si="28"/>
        <v>2400</v>
      </c>
      <c r="F86" s="18">
        <f t="shared" si="29"/>
        <v>9122</v>
      </c>
      <c r="G86" s="19">
        <f t="shared" si="30"/>
        <v>1.3370473537604457E-2</v>
      </c>
      <c r="H86" s="19">
        <f t="shared" si="31"/>
        <v>5.2796073574181895E-2</v>
      </c>
    </row>
    <row r="87" spans="1:8" ht="20.100000000000001" customHeight="1">
      <c r="A87" s="20" t="s">
        <v>152</v>
      </c>
      <c r="B87" s="21">
        <v>1229226</v>
      </c>
      <c r="C87" s="21">
        <v>1352800</v>
      </c>
      <c r="D87" s="17">
        <f>ROUND(VLOOKUP(A87,County2017!$A$10:$B$76,2,FALSE),-2)</f>
        <v>1379300</v>
      </c>
      <c r="E87" s="18">
        <f t="shared" si="28"/>
        <v>26500</v>
      </c>
      <c r="F87" s="18">
        <f t="shared" si="29"/>
        <v>150074</v>
      </c>
      <c r="G87" s="19">
        <f t="shared" si="30"/>
        <v>1.9589000591366056E-2</v>
      </c>
      <c r="H87" s="19">
        <f t="shared" si="31"/>
        <v>0.12208820835224768</v>
      </c>
    </row>
    <row r="88" spans="1:8" ht="20.100000000000001" customHeight="1">
      <c r="A88" s="20" t="s">
        <v>153</v>
      </c>
      <c r="B88" s="21">
        <v>464697</v>
      </c>
      <c r="C88" s="21">
        <v>495900</v>
      </c>
      <c r="D88" s="17">
        <f>ROUND(VLOOKUP(A88,County2017!$A$10:$B$76,2,FALSE),-2)</f>
        <v>505700</v>
      </c>
      <c r="E88" s="18">
        <f t="shared" si="28"/>
        <v>9800</v>
      </c>
      <c r="F88" s="18">
        <f t="shared" si="29"/>
        <v>41003</v>
      </c>
      <c r="G88" s="19">
        <f t="shared" si="30"/>
        <v>1.9762048800161323E-2</v>
      </c>
      <c r="H88" s="19">
        <f t="shared" si="31"/>
        <v>8.8235990333486128E-2</v>
      </c>
    </row>
    <row r="89" spans="1:8" ht="20.100000000000001" customHeight="1">
      <c r="A89" s="20" t="s">
        <v>154</v>
      </c>
      <c r="B89" s="21">
        <v>916542</v>
      </c>
      <c r="C89" s="21">
        <v>954600</v>
      </c>
      <c r="D89" s="17">
        <f>ROUND(VLOOKUP(A89,County2017!$A$10:$B$76,2,FALSE),-2)</f>
        <v>962000</v>
      </c>
      <c r="E89" s="18">
        <f t="shared" si="28"/>
        <v>7400</v>
      </c>
      <c r="F89" s="18">
        <f t="shared" si="29"/>
        <v>45458</v>
      </c>
      <c r="G89" s="19">
        <f t="shared" si="30"/>
        <v>7.7519379844961239E-3</v>
      </c>
      <c r="H89" s="19">
        <f t="shared" si="31"/>
        <v>4.9597290686078759E-2</v>
      </c>
    </row>
    <row r="90" spans="1:8" ht="20.100000000000001" customHeight="1">
      <c r="A90" s="25"/>
      <c r="B90" s="21"/>
      <c r="C90" s="21"/>
      <c r="D90" s="34"/>
      <c r="E90" s="18"/>
      <c r="F90" s="18"/>
      <c r="G90" s="19"/>
      <c r="H90" s="19"/>
    </row>
    <row r="91" spans="1:8" ht="20.100000000000001" customHeight="1">
      <c r="A91" s="27" t="s">
        <v>86</v>
      </c>
      <c r="B91" s="23">
        <f>B8+B22+B42+B62+B69+B80+B84</f>
        <v>18801310</v>
      </c>
      <c r="C91" s="23">
        <f>C8+C22+C42+C62+C69+C80+C84</f>
        <v>20148400</v>
      </c>
      <c r="D91" s="24">
        <f>D8+D22+D42+D62+D69+D80+D84</f>
        <v>20484100</v>
      </c>
      <c r="E91" s="37">
        <f>D91-C91</f>
        <v>335700</v>
      </c>
      <c r="F91" s="37">
        <f>D91-B91</f>
        <v>1682790</v>
      </c>
      <c r="G91" s="13">
        <f>E91/C91</f>
        <v>1.666137261519525E-2</v>
      </c>
      <c r="H91" s="14">
        <f>F91/B91</f>
        <v>8.9503869677166115E-2</v>
      </c>
    </row>
    <row r="92" spans="1:8" ht="4.7" customHeight="1">
      <c r="A92" s="25"/>
      <c r="B92" s="38"/>
      <c r="C92" s="38"/>
      <c r="D92" s="38"/>
      <c r="E92" s="39"/>
      <c r="F92" s="39"/>
      <c r="G92" s="40"/>
      <c r="H92" s="40"/>
    </row>
    <row r="93" spans="1:8">
      <c r="A93" s="4" t="s">
        <v>87</v>
      </c>
    </row>
    <row r="94" spans="1:8">
      <c r="A94" s="41" t="s">
        <v>155</v>
      </c>
    </row>
    <row r="95" spans="1:8">
      <c r="A95" s="41" t="s">
        <v>156</v>
      </c>
    </row>
    <row r="96" spans="1:8">
      <c r="A96" s="41" t="s">
        <v>157</v>
      </c>
    </row>
    <row r="97" spans="1:1" ht="3.6" customHeight="1">
      <c r="A97" s="41"/>
    </row>
    <row r="98" spans="1:1">
      <c r="A98" s="4" t="s">
        <v>158</v>
      </c>
    </row>
    <row r="99" spans="1:1">
      <c r="A99" s="41" t="s">
        <v>159</v>
      </c>
    </row>
  </sheetData>
  <mergeCells count="5">
    <mergeCell ref="A1:H1"/>
    <mergeCell ref="A2:H2"/>
    <mergeCell ref="A4:A6"/>
    <mergeCell ref="E4:F4"/>
    <mergeCell ref="G4:H4"/>
  </mergeCells>
  <printOptions horizontalCentered="1"/>
  <pageMargins left="0.25" right="0.25" top="0.75" bottom="0.75" header="0.3" footer="0.3"/>
  <pageSetup scale="65" orientation="portrait" r:id="rId1"/>
  <headerFooter alignWithMargins="0">
    <oddHeader>&amp;C&amp;"Arial,Bold"&amp;18FLORIDA DEPARTMENT OF TRANSPORTATION</oddHeader>
    <oddFooter>&amp;LOffice of Policy Planning&amp;Chtpp://www.dot.state.fl.us/planning/policy&amp;RJanuary 2016</oddFooter>
  </headerFooter>
  <rowBreaks count="1" manualBreakCount="1">
    <brk id="51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3"/>
  <sheetViews>
    <sheetView view="pageBreakPreview" zoomScaleNormal="100" zoomScaleSheetLayoutView="100" workbookViewId="0">
      <selection activeCell="P22" sqref="P22"/>
    </sheetView>
  </sheetViews>
  <sheetFormatPr defaultColWidth="9.125" defaultRowHeight="14.1"/>
  <cols>
    <col min="1" max="1" width="3.625" style="111" customWidth="1"/>
    <col min="2" max="2" width="18" style="111" customWidth="1"/>
    <col min="3" max="9" width="17" style="111" customWidth="1"/>
    <col min="10" max="10" width="3.625" style="111" customWidth="1"/>
    <col min="11" max="16384" width="9.125" style="111"/>
  </cols>
  <sheetData>
    <row r="1" spans="1:12" s="110" customFormat="1" ht="30" customHeight="1">
      <c r="A1" s="3"/>
      <c r="B1" s="300"/>
      <c r="C1" s="300"/>
      <c r="D1" s="300"/>
      <c r="E1" s="300"/>
      <c r="F1" s="300"/>
      <c r="G1" s="300"/>
      <c r="H1" s="300"/>
      <c r="I1" s="300"/>
      <c r="J1" s="3"/>
    </row>
    <row r="2" spans="1:12" s="110" customFormat="1" ht="52.5" customHeight="1">
      <c r="A2" s="3"/>
      <c r="B2" s="301"/>
      <c r="C2" s="301"/>
      <c r="D2" s="301"/>
      <c r="E2" s="301"/>
      <c r="F2" s="301"/>
      <c r="G2" s="301"/>
      <c r="H2" s="301"/>
      <c r="I2" s="301"/>
      <c r="J2" s="3"/>
    </row>
    <row r="3" spans="1:12" s="110" customFormat="1" ht="1.5" customHeight="1">
      <c r="B3" s="158"/>
      <c r="D3" s="158"/>
      <c r="F3" s="158"/>
      <c r="H3" s="158"/>
      <c r="J3" s="158"/>
    </row>
    <row r="4" spans="1:12" ht="21" customHeight="1">
      <c r="B4" s="331" t="s">
        <v>0</v>
      </c>
      <c r="C4" s="299" t="s">
        <v>1</v>
      </c>
      <c r="D4" s="299" t="s">
        <v>2</v>
      </c>
      <c r="E4" s="299" t="s">
        <v>3</v>
      </c>
      <c r="F4" s="333" t="s">
        <v>4</v>
      </c>
      <c r="G4" s="333"/>
      <c r="H4" s="333" t="s">
        <v>5</v>
      </c>
      <c r="I4" s="333"/>
      <c r="J4" s="154"/>
    </row>
    <row r="5" spans="1:12" ht="19.5" customHeight="1">
      <c r="B5" s="332"/>
      <c r="C5" s="128" t="s">
        <v>6</v>
      </c>
      <c r="D5" s="128" t="s">
        <v>7</v>
      </c>
      <c r="E5" s="128" t="s">
        <v>7</v>
      </c>
      <c r="F5" s="129">
        <v>2010</v>
      </c>
      <c r="G5" s="129">
        <v>2017</v>
      </c>
      <c r="H5" s="129">
        <v>2010</v>
      </c>
      <c r="I5" s="129">
        <v>2017</v>
      </c>
      <c r="J5" s="154"/>
    </row>
    <row r="6" spans="1:12" ht="22.5" customHeight="1">
      <c r="B6" s="332"/>
      <c r="C6" s="128" t="s">
        <v>201</v>
      </c>
      <c r="D6" s="128" t="s">
        <v>289</v>
      </c>
      <c r="E6" s="128" t="s">
        <v>202</v>
      </c>
      <c r="F6" s="129">
        <v>2018</v>
      </c>
      <c r="G6" s="129">
        <v>2018</v>
      </c>
      <c r="H6" s="129">
        <v>2018</v>
      </c>
      <c r="I6" s="129">
        <v>2018</v>
      </c>
      <c r="J6" s="154"/>
    </row>
    <row r="7" spans="1:12" ht="5.0999999999999996" customHeight="1">
      <c r="B7" s="112"/>
      <c r="C7" s="113"/>
      <c r="D7" s="113"/>
      <c r="E7" s="113"/>
      <c r="F7" s="114"/>
      <c r="G7" s="114"/>
      <c r="H7" s="114"/>
      <c r="I7" s="114"/>
      <c r="J7" s="154"/>
    </row>
    <row r="8" spans="1:12" ht="20.100000000000001" customHeight="1">
      <c r="B8" s="121" t="s">
        <v>11</v>
      </c>
      <c r="C8" s="140">
        <f>SUM(C9:C20)</f>
        <v>2658027</v>
      </c>
      <c r="D8" s="140">
        <f>SUM(D9:D20)</f>
        <v>2924800</v>
      </c>
      <c r="E8" s="140">
        <f>SUM(E9:E20)</f>
        <v>2986400</v>
      </c>
      <c r="F8" s="140">
        <f>SUM(F9:F20)</f>
        <v>328373</v>
      </c>
      <c r="G8" s="140">
        <f>SUM(G9:G20)</f>
        <v>61600</v>
      </c>
      <c r="H8" s="141">
        <f>F8/C8</f>
        <v>0.12354012957731431</v>
      </c>
      <c r="I8" s="141">
        <f>G8/D8</f>
        <v>2.1061269146608316E-2</v>
      </c>
      <c r="J8" s="154"/>
      <c r="K8" s="115"/>
      <c r="L8" s="115"/>
    </row>
    <row r="9" spans="1:12" ht="20.100000000000001" customHeight="1">
      <c r="B9" s="134" t="s">
        <v>12</v>
      </c>
      <c r="C9" s="16">
        <v>159978</v>
      </c>
      <c r="D9" s="16">
        <f>'PopEst-2018-Worksheet'!C9</f>
        <v>172700</v>
      </c>
      <c r="E9" s="16">
        <f>'PopEst-2018-Worksheet'!D9</f>
        <v>178000</v>
      </c>
      <c r="F9" s="135">
        <f>E9-C9</f>
        <v>18022</v>
      </c>
      <c r="G9" s="135">
        <f>E9-D9</f>
        <v>5300</v>
      </c>
      <c r="H9" s="136">
        <f>F9/C9</f>
        <v>0.11265298978609559</v>
      </c>
      <c r="I9" s="137">
        <f>G9/D9</f>
        <v>3.0689056166763172E-2</v>
      </c>
      <c r="J9" s="154"/>
      <c r="K9" s="118"/>
      <c r="L9" s="118"/>
    </row>
    <row r="10" spans="1:12" ht="20.100000000000001" customHeight="1">
      <c r="B10" s="134" t="s">
        <v>13</v>
      </c>
      <c r="C10" s="138">
        <v>321520</v>
      </c>
      <c r="D10" s="138">
        <f>'PopEst-2018-Worksheet'!C10</f>
        <v>357500</v>
      </c>
      <c r="E10" s="16">
        <f>'PopEst-2018-Worksheet'!D10</f>
        <v>367300</v>
      </c>
      <c r="F10" s="135">
        <f t="shared" ref="F10:F20" si="0">E10-C10</f>
        <v>45780</v>
      </c>
      <c r="G10" s="135">
        <f t="shared" ref="G10:G20" si="1">E10-D10</f>
        <v>9800</v>
      </c>
      <c r="H10" s="136">
        <f t="shared" ref="H10:H20" si="2">F10/C10</f>
        <v>0.14238616571286389</v>
      </c>
      <c r="I10" s="137">
        <f t="shared" ref="I10:I20" si="3">G10/D10</f>
        <v>2.7412587412587414E-2</v>
      </c>
      <c r="J10" s="154"/>
      <c r="K10" s="118"/>
      <c r="L10" s="118"/>
    </row>
    <row r="11" spans="1:12" ht="20.100000000000001" customHeight="1">
      <c r="B11" s="134" t="s">
        <v>14</v>
      </c>
      <c r="C11" s="138">
        <v>34862</v>
      </c>
      <c r="D11" s="138">
        <f>'PopEst-2018-Worksheet'!C11</f>
        <v>35600</v>
      </c>
      <c r="E11" s="16">
        <f>'PopEst-2018-Worksheet'!D11</f>
        <v>35500</v>
      </c>
      <c r="F11" s="135">
        <f t="shared" si="0"/>
        <v>638</v>
      </c>
      <c r="G11" s="135">
        <f t="shared" si="1"/>
        <v>-100</v>
      </c>
      <c r="H11" s="136">
        <f t="shared" si="2"/>
        <v>1.8300728587000173E-2</v>
      </c>
      <c r="I11" s="137">
        <f t="shared" si="3"/>
        <v>-2.8089887640449437E-3</v>
      </c>
      <c r="J11" s="154"/>
      <c r="K11" s="118"/>
      <c r="L11" s="118"/>
    </row>
    <row r="12" spans="1:12" ht="20.100000000000001" customHeight="1">
      <c r="B12" s="134" t="s">
        <v>15</v>
      </c>
      <c r="C12" s="138">
        <v>12884</v>
      </c>
      <c r="D12" s="138">
        <f>'PopEst-2018-Worksheet'!C12</f>
        <v>13100</v>
      </c>
      <c r="E12" s="16">
        <f>'PopEst-2018-Worksheet'!D12</f>
        <v>13000</v>
      </c>
      <c r="F12" s="135">
        <f t="shared" si="0"/>
        <v>116</v>
      </c>
      <c r="G12" s="135">
        <f t="shared" si="1"/>
        <v>-100</v>
      </c>
      <c r="H12" s="136">
        <f t="shared" si="2"/>
        <v>9.0034150884818372E-3</v>
      </c>
      <c r="I12" s="137">
        <f t="shared" si="3"/>
        <v>-7.6335877862595417E-3</v>
      </c>
      <c r="J12" s="154"/>
      <c r="K12" s="118"/>
      <c r="L12" s="118"/>
    </row>
    <row r="13" spans="1:12" ht="20.100000000000001" customHeight="1">
      <c r="B13" s="134" t="s">
        <v>16</v>
      </c>
      <c r="C13" s="138">
        <v>27731</v>
      </c>
      <c r="D13" s="138">
        <f>'PopEst-2018-Worksheet'!C13</f>
        <v>27400</v>
      </c>
      <c r="E13" s="16">
        <f>'PopEst-2018-Worksheet'!D13</f>
        <v>27300</v>
      </c>
      <c r="F13" s="135">
        <f t="shared" si="0"/>
        <v>-431</v>
      </c>
      <c r="G13" s="135">
        <f t="shared" si="1"/>
        <v>-100</v>
      </c>
      <c r="H13" s="136">
        <f t="shared" si="2"/>
        <v>-1.554217301936461E-2</v>
      </c>
      <c r="I13" s="137">
        <f t="shared" si="3"/>
        <v>-3.6496350364963502E-3</v>
      </c>
      <c r="J13" s="154"/>
      <c r="K13" s="118"/>
      <c r="L13" s="118"/>
    </row>
    <row r="14" spans="1:12" ht="20.100000000000001" customHeight="1">
      <c r="B14" s="134" t="s">
        <v>17</v>
      </c>
      <c r="C14" s="138">
        <v>39140</v>
      </c>
      <c r="D14" s="138">
        <f>'PopEst-2018-Worksheet'!C14</f>
        <v>39100</v>
      </c>
      <c r="E14" s="16">
        <f>'PopEst-2018-Worksheet'!D14</f>
        <v>39600</v>
      </c>
      <c r="F14" s="135">
        <f t="shared" si="0"/>
        <v>460</v>
      </c>
      <c r="G14" s="135">
        <f t="shared" si="1"/>
        <v>500</v>
      </c>
      <c r="H14" s="136">
        <f t="shared" si="2"/>
        <v>1.1752682677567705E-2</v>
      </c>
      <c r="I14" s="137">
        <f t="shared" si="3"/>
        <v>1.278772378516624E-2</v>
      </c>
      <c r="J14" s="154"/>
      <c r="K14" s="118"/>
      <c r="L14" s="118"/>
    </row>
    <row r="15" spans="1:12" ht="20.100000000000001" customHeight="1">
      <c r="B15" s="134" t="s">
        <v>18</v>
      </c>
      <c r="C15" s="138">
        <v>98786</v>
      </c>
      <c r="D15" s="138">
        <f>'PopEst-2018-Worksheet'!C15</f>
        <v>102100</v>
      </c>
      <c r="E15" s="16">
        <f>'PopEst-2018-Worksheet'!D15</f>
        <v>102500</v>
      </c>
      <c r="F15" s="135">
        <f t="shared" si="0"/>
        <v>3714</v>
      </c>
      <c r="G15" s="135">
        <f t="shared" si="1"/>
        <v>400</v>
      </c>
      <c r="H15" s="136">
        <f t="shared" si="2"/>
        <v>3.7596420545421415E-2</v>
      </c>
      <c r="I15" s="137">
        <f t="shared" si="3"/>
        <v>3.9177277179236044E-3</v>
      </c>
      <c r="J15" s="154"/>
      <c r="K15" s="118"/>
      <c r="L15" s="118"/>
    </row>
    <row r="16" spans="1:12" ht="20.100000000000001" customHeight="1">
      <c r="B16" s="134" t="s">
        <v>19</v>
      </c>
      <c r="C16" s="16">
        <v>618754</v>
      </c>
      <c r="D16" s="16">
        <f>'PopEst-2018-Worksheet'!C16</f>
        <v>698500</v>
      </c>
      <c r="E16" s="16">
        <f>'PopEst-2018-Worksheet'!D16</f>
        <v>713900</v>
      </c>
      <c r="F16" s="135">
        <f t="shared" si="0"/>
        <v>95146</v>
      </c>
      <c r="G16" s="135">
        <f t="shared" si="1"/>
        <v>15400</v>
      </c>
      <c r="H16" s="136">
        <f t="shared" si="2"/>
        <v>0.15377031906056365</v>
      </c>
      <c r="I16" s="137">
        <f t="shared" si="3"/>
        <v>2.2047244094488189E-2</v>
      </c>
      <c r="J16" s="154"/>
      <c r="K16" s="118"/>
      <c r="L16" s="120"/>
    </row>
    <row r="17" spans="2:12" ht="20.100000000000001" customHeight="1">
      <c r="B17" s="134" t="s">
        <v>20</v>
      </c>
      <c r="C17" s="138">
        <v>322833</v>
      </c>
      <c r="D17" s="138">
        <f>'PopEst-2018-Worksheet'!C17</f>
        <v>368800</v>
      </c>
      <c r="E17" s="16">
        <f>'PopEst-2018-Worksheet'!D17</f>
        <v>377800</v>
      </c>
      <c r="F17" s="135">
        <f t="shared" si="0"/>
        <v>54967</v>
      </c>
      <c r="G17" s="135">
        <f t="shared" si="1"/>
        <v>9000</v>
      </c>
      <c r="H17" s="136">
        <f t="shared" si="2"/>
        <v>0.17026450208002281</v>
      </c>
      <c r="I17" s="137">
        <f t="shared" si="3"/>
        <v>2.4403470715835141E-2</v>
      </c>
      <c r="J17" s="154"/>
      <c r="K17" s="118"/>
      <c r="L17" s="118"/>
    </row>
    <row r="18" spans="2:12" ht="20.100000000000001" customHeight="1">
      <c r="B18" s="134" t="s">
        <v>21</v>
      </c>
      <c r="C18" s="138">
        <v>39996</v>
      </c>
      <c r="D18" s="138">
        <f>'PopEst-2018-Worksheet'!C18</f>
        <v>41100</v>
      </c>
      <c r="E18" s="16">
        <f>'PopEst-2018-Worksheet'!D18</f>
        <v>41100</v>
      </c>
      <c r="F18" s="135">
        <f t="shared" si="0"/>
        <v>1104</v>
      </c>
      <c r="G18" s="135">
        <f t="shared" si="1"/>
        <v>0</v>
      </c>
      <c r="H18" s="136">
        <f t="shared" si="2"/>
        <v>2.7602760276027604E-2</v>
      </c>
      <c r="I18" s="137">
        <f t="shared" si="3"/>
        <v>0</v>
      </c>
      <c r="J18" s="154"/>
      <c r="K18" s="118"/>
      <c r="L18" s="118"/>
    </row>
    <row r="19" spans="2:12" ht="20.100000000000001" customHeight="1">
      <c r="B19" s="134" t="s">
        <v>22</v>
      </c>
      <c r="C19" s="138">
        <v>602095</v>
      </c>
      <c r="D19" s="138">
        <f>'PopEst-2018-Worksheet'!C19</f>
        <v>661600</v>
      </c>
      <c r="E19" s="16">
        <f>'PopEst-2018-Worksheet'!D19</f>
        <v>673000</v>
      </c>
      <c r="F19" s="135">
        <f t="shared" si="0"/>
        <v>70905</v>
      </c>
      <c r="G19" s="135">
        <f t="shared" si="1"/>
        <v>11400</v>
      </c>
      <c r="H19" s="136">
        <f t="shared" si="2"/>
        <v>0.11776380803693769</v>
      </c>
      <c r="I19" s="137">
        <f t="shared" si="3"/>
        <v>1.7230955259975818E-2</v>
      </c>
      <c r="J19" s="154"/>
      <c r="K19" s="118"/>
      <c r="L19" s="118"/>
    </row>
    <row r="20" spans="2:12" ht="20.100000000000001" customHeight="1">
      <c r="B20" s="134" t="s">
        <v>23</v>
      </c>
      <c r="C20" s="16">
        <v>379448</v>
      </c>
      <c r="D20" s="16">
        <f>'PopEst-2018-Worksheet'!C20</f>
        <v>407300</v>
      </c>
      <c r="E20" s="16">
        <f>'PopEst-2018-Worksheet'!D20</f>
        <v>417400</v>
      </c>
      <c r="F20" s="135">
        <f t="shared" si="0"/>
        <v>37952</v>
      </c>
      <c r="G20" s="135">
        <f t="shared" si="1"/>
        <v>10100</v>
      </c>
      <c r="H20" s="136">
        <f t="shared" si="2"/>
        <v>0.1000189749320065</v>
      </c>
      <c r="I20" s="137">
        <f t="shared" si="3"/>
        <v>2.4797446599558064E-2</v>
      </c>
      <c r="J20" s="154"/>
      <c r="K20" s="118"/>
      <c r="L20" s="118"/>
    </row>
    <row r="21" spans="2:12" ht="5.0999999999999996" customHeight="1">
      <c r="B21" s="121"/>
      <c r="C21" s="116"/>
      <c r="D21" s="116"/>
      <c r="E21" s="116"/>
      <c r="F21" s="122"/>
      <c r="G21" s="122"/>
      <c r="H21" s="117"/>
      <c r="I21" s="117"/>
      <c r="J21" s="154"/>
      <c r="K21" s="118"/>
      <c r="L21" s="118"/>
    </row>
    <row r="22" spans="2:12" ht="20.100000000000001" customHeight="1">
      <c r="B22" s="121" t="s">
        <v>24</v>
      </c>
      <c r="C22" s="140">
        <f>SUM(C23:C40)</f>
        <v>1960058</v>
      </c>
      <c r="D22" s="140">
        <f>SUM(D23:D40)</f>
        <v>2112800</v>
      </c>
      <c r="E22" s="140">
        <f>SUM(E23:E40)</f>
        <v>2148800</v>
      </c>
      <c r="F22" s="140">
        <f>SUM(F23:F40)</f>
        <v>188742</v>
      </c>
      <c r="G22" s="140">
        <f>SUM(G23:G40)</f>
        <v>36000</v>
      </c>
      <c r="H22" s="141">
        <f>F22/C22</f>
        <v>9.6294089256542412E-2</v>
      </c>
      <c r="I22" s="141">
        <f>G22/D22</f>
        <v>1.7039000378644451E-2</v>
      </c>
      <c r="J22" s="154"/>
      <c r="K22" s="115"/>
      <c r="L22" s="115"/>
    </row>
    <row r="23" spans="2:12" ht="20.100000000000001" customHeight="1">
      <c r="B23" s="134" t="s">
        <v>25</v>
      </c>
      <c r="C23" s="16">
        <v>247336</v>
      </c>
      <c r="D23" s="16">
        <f>'PopEst-2018-Worksheet'!C23</f>
        <v>260000</v>
      </c>
      <c r="E23" s="16">
        <f>'PopEst-2018-Worksheet'!D23</f>
        <v>263300</v>
      </c>
      <c r="F23" s="139">
        <f t="shared" ref="F23:F40" si="4">E23-C23</f>
        <v>15964</v>
      </c>
      <c r="G23" s="139">
        <f t="shared" ref="G23:G40" si="5">E23-D23</f>
        <v>3300</v>
      </c>
      <c r="H23" s="136">
        <f t="shared" ref="H23:H40" si="6">F23/C23</f>
        <v>6.4543778503735813E-2</v>
      </c>
      <c r="I23" s="137">
        <f t="shared" ref="I23:I40" si="7">G23/D23</f>
        <v>1.2692307692307692E-2</v>
      </c>
      <c r="J23" s="154"/>
      <c r="K23" s="118"/>
      <c r="L23" s="118"/>
    </row>
    <row r="24" spans="2:12" ht="20.100000000000001" customHeight="1">
      <c r="B24" s="134" t="s">
        <v>26</v>
      </c>
      <c r="C24" s="138">
        <v>27115</v>
      </c>
      <c r="D24" s="138">
        <f>'PopEst-2018-Worksheet'!C24</f>
        <v>27200</v>
      </c>
      <c r="E24" s="16">
        <f>'PopEst-2018-Worksheet'!D24</f>
        <v>27700</v>
      </c>
      <c r="F24" s="139">
        <f t="shared" si="4"/>
        <v>585</v>
      </c>
      <c r="G24" s="139">
        <f t="shared" si="5"/>
        <v>500</v>
      </c>
      <c r="H24" s="136">
        <f t="shared" si="6"/>
        <v>2.1574774110271068E-2</v>
      </c>
      <c r="I24" s="137">
        <f t="shared" si="7"/>
        <v>1.8382352941176471E-2</v>
      </c>
      <c r="J24" s="154"/>
      <c r="K24" s="118"/>
      <c r="L24" s="118"/>
    </row>
    <row r="25" spans="2:12" ht="20.100000000000001" customHeight="1">
      <c r="B25" s="134" t="s">
        <v>27</v>
      </c>
      <c r="C25" s="138">
        <v>28520</v>
      </c>
      <c r="D25" s="138">
        <f>'PopEst-2018-Worksheet'!C25</f>
        <v>27600</v>
      </c>
      <c r="E25" s="16">
        <f>'PopEst-2018-Worksheet'!D25</f>
        <v>28100</v>
      </c>
      <c r="F25" s="139">
        <f t="shared" si="4"/>
        <v>-420</v>
      </c>
      <c r="G25" s="139">
        <f t="shared" si="5"/>
        <v>500</v>
      </c>
      <c r="H25" s="136">
        <f t="shared" si="6"/>
        <v>-1.4726507713884993E-2</v>
      </c>
      <c r="I25" s="137">
        <f t="shared" si="7"/>
        <v>1.8115942028985508E-2</v>
      </c>
      <c r="J25" s="154"/>
      <c r="K25" s="118"/>
      <c r="L25" s="118"/>
    </row>
    <row r="26" spans="2:12" ht="20.100000000000001" customHeight="1">
      <c r="B26" s="134" t="s">
        <v>28</v>
      </c>
      <c r="C26" s="138">
        <v>190865</v>
      </c>
      <c r="D26" s="138">
        <f>'PopEst-2018-Worksheet'!C26</f>
        <v>208500</v>
      </c>
      <c r="E26" s="16">
        <f>'PopEst-2018-Worksheet'!D26</f>
        <v>212000</v>
      </c>
      <c r="F26" s="139">
        <f t="shared" si="4"/>
        <v>21135</v>
      </c>
      <c r="G26" s="139">
        <f t="shared" si="5"/>
        <v>3500</v>
      </c>
      <c r="H26" s="136">
        <f t="shared" si="6"/>
        <v>0.11073271684174678</v>
      </c>
      <c r="I26" s="137">
        <f t="shared" si="7"/>
        <v>1.6786570743405275E-2</v>
      </c>
      <c r="J26" s="154"/>
      <c r="K26" s="118"/>
      <c r="L26" s="118"/>
    </row>
    <row r="27" spans="2:12" ht="20.100000000000001" customHeight="1">
      <c r="B27" s="134" t="s">
        <v>29</v>
      </c>
      <c r="C27" s="138">
        <v>67531</v>
      </c>
      <c r="D27" s="138">
        <f>'PopEst-2018-Worksheet'!C27</f>
        <v>68900</v>
      </c>
      <c r="E27" s="16">
        <f>'PopEst-2018-Worksheet'!D27</f>
        <v>69700</v>
      </c>
      <c r="F27" s="139">
        <f t="shared" si="4"/>
        <v>2169</v>
      </c>
      <c r="G27" s="139">
        <f t="shared" si="5"/>
        <v>800</v>
      </c>
      <c r="H27" s="136">
        <f t="shared" si="6"/>
        <v>3.2118582576890611E-2</v>
      </c>
      <c r="I27" s="137">
        <f t="shared" si="7"/>
        <v>1.1611030478955007E-2</v>
      </c>
      <c r="J27" s="154"/>
      <c r="K27" s="118"/>
      <c r="L27" s="118"/>
    </row>
    <row r="28" spans="2:12" ht="20.100000000000001" customHeight="1">
      <c r="B28" s="134" t="s">
        <v>30</v>
      </c>
      <c r="C28" s="138">
        <v>16422</v>
      </c>
      <c r="D28" s="138">
        <f>'PopEst-2018-Worksheet'!C28</f>
        <v>16700</v>
      </c>
      <c r="E28" s="16">
        <f>'PopEst-2018-Worksheet'!D28</f>
        <v>16500</v>
      </c>
      <c r="F28" s="139">
        <f t="shared" si="4"/>
        <v>78</v>
      </c>
      <c r="G28" s="139">
        <f t="shared" si="5"/>
        <v>-200</v>
      </c>
      <c r="H28" s="136">
        <f t="shared" si="6"/>
        <v>4.7497259773474606E-3</v>
      </c>
      <c r="I28" s="137">
        <f t="shared" si="7"/>
        <v>-1.1976047904191617E-2</v>
      </c>
      <c r="J28" s="154"/>
      <c r="K28" s="118"/>
      <c r="L28" s="118"/>
    </row>
    <row r="29" spans="2:12" ht="20.100000000000001" customHeight="1">
      <c r="B29" s="134" t="s">
        <v>31</v>
      </c>
      <c r="C29" s="138">
        <v>864263</v>
      </c>
      <c r="D29" s="138">
        <f>'PopEst-2018-Worksheet'!C29</f>
        <v>936800</v>
      </c>
      <c r="E29" s="16">
        <f>'PopEst-2018-Worksheet'!D29</f>
        <v>952900</v>
      </c>
      <c r="F29" s="139">
        <f t="shared" si="4"/>
        <v>88637</v>
      </c>
      <c r="G29" s="139">
        <f t="shared" si="5"/>
        <v>16100</v>
      </c>
      <c r="H29" s="136">
        <f t="shared" si="6"/>
        <v>0.10255790193494341</v>
      </c>
      <c r="I29" s="137">
        <f t="shared" si="7"/>
        <v>1.7186165670367206E-2</v>
      </c>
      <c r="J29" s="154"/>
      <c r="K29" s="118"/>
      <c r="L29" s="118"/>
    </row>
    <row r="30" spans="2:12" ht="20.100000000000001" customHeight="1">
      <c r="B30" s="134" t="s">
        <v>32</v>
      </c>
      <c r="C30" s="138">
        <v>16939</v>
      </c>
      <c r="D30" s="138">
        <f>'PopEst-2018-Worksheet'!C30</f>
        <v>17200</v>
      </c>
      <c r="E30" s="16">
        <f>'PopEst-2018-Worksheet'!D30</f>
        <v>17400</v>
      </c>
      <c r="F30" s="139">
        <f t="shared" si="4"/>
        <v>461</v>
      </c>
      <c r="G30" s="139">
        <f t="shared" si="5"/>
        <v>200</v>
      </c>
      <c r="H30" s="136">
        <f t="shared" si="6"/>
        <v>2.7215301965877559E-2</v>
      </c>
      <c r="I30" s="137">
        <f t="shared" si="7"/>
        <v>1.1627906976744186E-2</v>
      </c>
      <c r="J30" s="154"/>
      <c r="K30" s="118"/>
      <c r="L30" s="118"/>
    </row>
    <row r="31" spans="2:12" ht="20.100000000000001" customHeight="1">
      <c r="B31" s="134" t="s">
        <v>33</v>
      </c>
      <c r="C31" s="16">
        <v>14799</v>
      </c>
      <c r="D31" s="16">
        <f>'PopEst-2018-Worksheet'!C31</f>
        <v>14700</v>
      </c>
      <c r="E31" s="16">
        <f>'PopEst-2018-Worksheet'!D31</f>
        <v>14600</v>
      </c>
      <c r="F31" s="139">
        <f t="shared" si="4"/>
        <v>-199</v>
      </c>
      <c r="G31" s="139">
        <f t="shared" si="5"/>
        <v>-100</v>
      </c>
      <c r="H31" s="136">
        <f t="shared" si="6"/>
        <v>-1.3446854517197107E-2</v>
      </c>
      <c r="I31" s="137">
        <f t="shared" si="7"/>
        <v>-6.8027210884353739E-3</v>
      </c>
      <c r="J31" s="154"/>
      <c r="K31" s="118"/>
      <c r="L31" s="118"/>
    </row>
    <row r="32" spans="2:12" ht="20.100000000000001" customHeight="1">
      <c r="B32" s="134" t="s">
        <v>34</v>
      </c>
      <c r="C32" s="138">
        <v>8870</v>
      </c>
      <c r="D32" s="138">
        <f>'PopEst-2018-Worksheet'!C32</f>
        <v>8500</v>
      </c>
      <c r="E32" s="16">
        <f>'PopEst-2018-Worksheet'!D32</f>
        <v>8500</v>
      </c>
      <c r="F32" s="139">
        <f t="shared" si="4"/>
        <v>-370</v>
      </c>
      <c r="G32" s="139">
        <f t="shared" si="5"/>
        <v>0</v>
      </c>
      <c r="H32" s="136">
        <f t="shared" si="6"/>
        <v>-4.1713641488162347E-2</v>
      </c>
      <c r="I32" s="137">
        <f t="shared" si="7"/>
        <v>0</v>
      </c>
      <c r="J32" s="154"/>
      <c r="K32" s="118"/>
      <c r="L32" s="118"/>
    </row>
    <row r="33" spans="2:12" ht="20.100000000000001" customHeight="1">
      <c r="B33" s="134" t="s">
        <v>35</v>
      </c>
      <c r="C33" s="138">
        <v>40801</v>
      </c>
      <c r="D33" s="138">
        <f>'PopEst-2018-Worksheet'!C33</f>
        <v>41000</v>
      </c>
      <c r="E33" s="16">
        <f>'PopEst-2018-Worksheet'!D33</f>
        <v>41100</v>
      </c>
      <c r="F33" s="139">
        <f t="shared" si="4"/>
        <v>299</v>
      </c>
      <c r="G33" s="139">
        <f t="shared" si="5"/>
        <v>100</v>
      </c>
      <c r="H33" s="136">
        <f t="shared" si="6"/>
        <v>7.3282517585353301E-3</v>
      </c>
      <c r="I33" s="137">
        <f t="shared" si="7"/>
        <v>2.4390243902439024E-3</v>
      </c>
      <c r="J33" s="154"/>
      <c r="K33" s="118"/>
      <c r="L33" s="118"/>
    </row>
    <row r="34" spans="2:12" ht="20.100000000000001" customHeight="1">
      <c r="B34" s="134" t="s">
        <v>36</v>
      </c>
      <c r="C34" s="138">
        <v>19224</v>
      </c>
      <c r="D34" s="138">
        <f>'PopEst-2018-Worksheet'!C34</f>
        <v>19400</v>
      </c>
      <c r="E34" s="16">
        <f>'PopEst-2018-Worksheet'!D34</f>
        <v>19500</v>
      </c>
      <c r="F34" s="139">
        <f t="shared" si="4"/>
        <v>276</v>
      </c>
      <c r="G34" s="139">
        <f t="shared" si="5"/>
        <v>100</v>
      </c>
      <c r="H34" s="136">
        <f t="shared" si="6"/>
        <v>1.435705368289638E-2</v>
      </c>
      <c r="I34" s="137">
        <f t="shared" si="7"/>
        <v>5.1546391752577319E-3</v>
      </c>
      <c r="J34" s="154"/>
      <c r="K34" s="118"/>
      <c r="L34" s="118"/>
    </row>
    <row r="35" spans="2:12" ht="20.100000000000001" customHeight="1">
      <c r="B35" s="134" t="s">
        <v>37</v>
      </c>
      <c r="C35" s="138">
        <v>73314</v>
      </c>
      <c r="D35" s="138">
        <f>'PopEst-2018-Worksheet'!C35</f>
        <v>80500</v>
      </c>
      <c r="E35" s="16">
        <f>'PopEst-2018-Worksheet'!D35</f>
        <v>82700</v>
      </c>
      <c r="F35" s="139">
        <f t="shared" si="4"/>
        <v>9386</v>
      </c>
      <c r="G35" s="139">
        <f t="shared" si="5"/>
        <v>2200</v>
      </c>
      <c r="H35" s="136">
        <f t="shared" si="6"/>
        <v>0.1280246610470033</v>
      </c>
      <c r="I35" s="137">
        <f t="shared" si="7"/>
        <v>2.732919254658385E-2</v>
      </c>
      <c r="J35" s="154"/>
      <c r="K35" s="118"/>
      <c r="L35" s="118"/>
    </row>
    <row r="36" spans="2:12" ht="20.100000000000001" customHeight="1">
      <c r="B36" s="134" t="s">
        <v>38</v>
      </c>
      <c r="C36" s="138">
        <v>74364</v>
      </c>
      <c r="D36" s="138">
        <f>'PopEst-2018-Worksheet'!C36</f>
        <v>73200</v>
      </c>
      <c r="E36" s="16">
        <f>'PopEst-2018-Worksheet'!D36</f>
        <v>73000</v>
      </c>
      <c r="F36" s="139">
        <f t="shared" si="4"/>
        <v>-1364</v>
      </c>
      <c r="G36" s="139">
        <f t="shared" si="5"/>
        <v>-200</v>
      </c>
      <c r="H36" s="136">
        <f t="shared" si="6"/>
        <v>-1.8342208595556991E-2</v>
      </c>
      <c r="I36" s="137">
        <f t="shared" si="7"/>
        <v>-2.7322404371584699E-3</v>
      </c>
      <c r="J36" s="154"/>
      <c r="K36" s="118"/>
      <c r="L36" s="118"/>
    </row>
    <row r="37" spans="2:12" ht="20.100000000000001" customHeight="1">
      <c r="B37" s="134" t="s">
        <v>39</v>
      </c>
      <c r="C37" s="138">
        <v>190039</v>
      </c>
      <c r="D37" s="138">
        <f>'PopEst-2018-Worksheet'!C37</f>
        <v>229700</v>
      </c>
      <c r="E37" s="16">
        <f>'PopEst-2018-Worksheet'!D37</f>
        <v>238700</v>
      </c>
      <c r="F37" s="139">
        <f t="shared" si="4"/>
        <v>48661</v>
      </c>
      <c r="G37" s="139">
        <f t="shared" si="5"/>
        <v>9000</v>
      </c>
      <c r="H37" s="136">
        <f t="shared" si="6"/>
        <v>0.25605796704886891</v>
      </c>
      <c r="I37" s="137">
        <f t="shared" si="7"/>
        <v>3.9181541140618198E-2</v>
      </c>
      <c r="J37" s="154"/>
      <c r="K37" s="118"/>
      <c r="L37" s="118"/>
    </row>
    <row r="38" spans="2:12" ht="20.100000000000001" customHeight="1">
      <c r="B38" s="134" t="s">
        <v>40</v>
      </c>
      <c r="C38" s="138">
        <v>41551</v>
      </c>
      <c r="D38" s="138">
        <f>'PopEst-2018-Worksheet'!C38</f>
        <v>44700</v>
      </c>
      <c r="E38" s="16">
        <f>'PopEst-2018-Worksheet'!D38</f>
        <v>44900</v>
      </c>
      <c r="F38" s="139">
        <f t="shared" si="4"/>
        <v>3349</v>
      </c>
      <c r="G38" s="139">
        <f t="shared" si="5"/>
        <v>200</v>
      </c>
      <c r="H38" s="136">
        <f t="shared" si="6"/>
        <v>8.0599744891819688E-2</v>
      </c>
      <c r="I38" s="137">
        <f t="shared" si="7"/>
        <v>4.4742729306487695E-3</v>
      </c>
      <c r="J38" s="154"/>
      <c r="K38" s="118"/>
      <c r="L38" s="118"/>
    </row>
    <row r="39" spans="2:12" ht="20.100000000000001" customHeight="1">
      <c r="B39" s="134" t="s">
        <v>41</v>
      </c>
      <c r="C39" s="138">
        <v>22570</v>
      </c>
      <c r="D39" s="138">
        <f>'PopEst-2018-Worksheet'!C39</f>
        <v>22300</v>
      </c>
      <c r="E39" s="16">
        <f>'PopEst-2018-Worksheet'!D39</f>
        <v>22300</v>
      </c>
      <c r="F39" s="139">
        <f t="shared" si="4"/>
        <v>-270</v>
      </c>
      <c r="G39" s="139">
        <f t="shared" si="5"/>
        <v>0</v>
      </c>
      <c r="H39" s="136">
        <f t="shared" si="6"/>
        <v>-1.1962782454585734E-2</v>
      </c>
      <c r="I39" s="137">
        <f t="shared" si="7"/>
        <v>0</v>
      </c>
      <c r="J39" s="154"/>
      <c r="K39" s="118"/>
      <c r="L39" s="118"/>
    </row>
    <row r="40" spans="2:12" ht="20.100000000000001" customHeight="1">
      <c r="B40" s="134" t="s">
        <v>42</v>
      </c>
      <c r="C40" s="138">
        <v>15535</v>
      </c>
      <c r="D40" s="138">
        <f>'PopEst-2018-Worksheet'!C40</f>
        <v>15900</v>
      </c>
      <c r="E40" s="16">
        <f>'PopEst-2018-Worksheet'!D40</f>
        <v>15900</v>
      </c>
      <c r="F40" s="139">
        <f t="shared" si="4"/>
        <v>365</v>
      </c>
      <c r="G40" s="139">
        <f t="shared" si="5"/>
        <v>0</v>
      </c>
      <c r="H40" s="136">
        <f t="shared" si="6"/>
        <v>2.3495333118764082E-2</v>
      </c>
      <c r="I40" s="137">
        <f t="shared" si="7"/>
        <v>0</v>
      </c>
      <c r="J40" s="154"/>
      <c r="K40" s="118"/>
      <c r="L40" s="118"/>
    </row>
    <row r="41" spans="2:12" ht="5.0999999999999996" customHeight="1">
      <c r="B41" s="121"/>
      <c r="C41" s="116"/>
      <c r="D41" s="116"/>
      <c r="E41" s="116"/>
      <c r="F41" s="122"/>
      <c r="G41" s="122"/>
      <c r="H41" s="117"/>
      <c r="I41" s="117"/>
      <c r="J41" s="154"/>
      <c r="K41" s="118"/>
      <c r="L41" s="118"/>
    </row>
    <row r="42" spans="2:12" ht="20.100000000000001" customHeight="1">
      <c r="B42" s="121" t="s">
        <v>43</v>
      </c>
      <c r="C42" s="140">
        <f>SUM(C43:C62)</f>
        <v>1366092</v>
      </c>
      <c r="D42" s="140">
        <f>SUM(D43:D62)</f>
        <v>1454300</v>
      </c>
      <c r="E42" s="140">
        <f>SUM(E43:E62)</f>
        <v>1475400</v>
      </c>
      <c r="F42" s="140">
        <f>SUM(F43:F62)</f>
        <v>109308</v>
      </c>
      <c r="G42" s="140">
        <f>SUM(G43:G62)</f>
        <v>21100</v>
      </c>
      <c r="H42" s="141">
        <f>F42/C42</f>
        <v>8.0015108792087203E-2</v>
      </c>
      <c r="I42" s="141">
        <f>G42/D42</f>
        <v>1.4508698342845355E-2</v>
      </c>
      <c r="J42" s="154"/>
      <c r="K42" s="115"/>
      <c r="L42" s="115"/>
    </row>
    <row r="43" spans="2:12" ht="20.100000000000001" customHeight="1">
      <c r="B43" s="134" t="s">
        <v>44</v>
      </c>
      <c r="C43" s="138">
        <v>168852</v>
      </c>
      <c r="D43" s="138">
        <f>'PopEst-2018-Worksheet'!C43</f>
        <v>178800</v>
      </c>
      <c r="E43" s="16">
        <f>'PopEst-2018-Worksheet'!D43</f>
        <v>181200</v>
      </c>
      <c r="F43" s="139">
        <f t="shared" ref="F43:F51" si="8">E43-C43</f>
        <v>12348</v>
      </c>
      <c r="G43" s="139">
        <f t="shared" ref="G43:G51" si="9">E43-D43</f>
        <v>2400</v>
      </c>
      <c r="H43" s="136">
        <f t="shared" ref="H43:H51" si="10">F43/C43</f>
        <v>7.3129130836472184E-2</v>
      </c>
      <c r="I43" s="137">
        <f t="shared" ref="I43:I51" si="11">G43/D43</f>
        <v>1.3422818791946308E-2</v>
      </c>
      <c r="J43" s="154"/>
      <c r="K43" s="118"/>
      <c r="L43" s="118"/>
    </row>
    <row r="44" spans="2:12" ht="20.100000000000001" customHeight="1">
      <c r="B44" s="134" t="s">
        <v>45</v>
      </c>
      <c r="C44" s="138">
        <v>14625</v>
      </c>
      <c r="D44" s="138">
        <f>'PopEst-2018-Worksheet'!C44</f>
        <v>15000</v>
      </c>
      <c r="E44" s="16">
        <f>'PopEst-2018-Worksheet'!D44</f>
        <v>15100</v>
      </c>
      <c r="F44" s="139">
        <f t="shared" si="8"/>
        <v>475</v>
      </c>
      <c r="G44" s="139">
        <f t="shared" si="9"/>
        <v>100</v>
      </c>
      <c r="H44" s="136">
        <f t="shared" si="10"/>
        <v>3.2478632478632481E-2</v>
      </c>
      <c r="I44" s="137">
        <f t="shared" si="11"/>
        <v>6.6666666666666671E-3</v>
      </c>
      <c r="J44" s="154"/>
      <c r="K44" s="118"/>
      <c r="L44" s="118"/>
    </row>
    <row r="45" spans="2:12" ht="20.100000000000001" customHeight="1">
      <c r="B45" s="134" t="s">
        <v>46</v>
      </c>
      <c r="C45" s="16">
        <v>297619</v>
      </c>
      <c r="D45" s="16">
        <f>'PopEst-2018-Worksheet'!C45</f>
        <v>313400</v>
      </c>
      <c r="E45" s="16">
        <f>'PopEst-2018-Worksheet'!D45</f>
        <v>318600</v>
      </c>
      <c r="F45" s="139">
        <f t="shared" si="8"/>
        <v>20981</v>
      </c>
      <c r="G45" s="139">
        <f t="shared" si="9"/>
        <v>5200</v>
      </c>
      <c r="H45" s="136">
        <f t="shared" si="10"/>
        <v>7.0496171279387398E-2</v>
      </c>
      <c r="I45" s="137">
        <f t="shared" si="11"/>
        <v>1.6592214422463305E-2</v>
      </c>
      <c r="J45" s="154"/>
      <c r="K45" s="115"/>
      <c r="L45" s="115"/>
    </row>
    <row r="46" spans="2:12" ht="20.100000000000001" customHeight="1">
      <c r="B46" s="134" t="s">
        <v>47</v>
      </c>
      <c r="C46" s="138">
        <v>11549</v>
      </c>
      <c r="D46" s="138">
        <f>'PopEst-2018-Worksheet'!C46</f>
        <v>12200</v>
      </c>
      <c r="E46" s="16">
        <f>'PopEst-2018-Worksheet'!D46</f>
        <v>12000</v>
      </c>
      <c r="F46" s="139">
        <f t="shared" si="8"/>
        <v>451</v>
      </c>
      <c r="G46" s="139">
        <f t="shared" si="9"/>
        <v>-200</v>
      </c>
      <c r="H46" s="136">
        <f t="shared" si="10"/>
        <v>3.9051000086587587E-2</v>
      </c>
      <c r="I46" s="137">
        <f t="shared" si="11"/>
        <v>-1.6393442622950821E-2</v>
      </c>
      <c r="J46" s="154"/>
      <c r="K46" s="118"/>
      <c r="L46" s="118"/>
    </row>
    <row r="47" spans="2:12" ht="20.100000000000001" customHeight="1">
      <c r="B47" s="134" t="s">
        <v>48</v>
      </c>
      <c r="C47" s="138">
        <v>46389</v>
      </c>
      <c r="D47" s="138">
        <f>'PopEst-2018-Worksheet'!C47</f>
        <v>48300</v>
      </c>
      <c r="E47" s="16">
        <f>'PopEst-2018-Worksheet'!D47</f>
        <v>47800</v>
      </c>
      <c r="F47" s="139">
        <f t="shared" si="8"/>
        <v>1411</v>
      </c>
      <c r="G47" s="139">
        <f t="shared" si="9"/>
        <v>-500</v>
      </c>
      <c r="H47" s="136">
        <f t="shared" si="10"/>
        <v>3.0416693612709909E-2</v>
      </c>
      <c r="I47" s="137">
        <f t="shared" si="11"/>
        <v>-1.0351966873706004E-2</v>
      </c>
      <c r="J47" s="154"/>
      <c r="K47" s="115"/>
      <c r="L47" s="115"/>
    </row>
    <row r="48" spans="2:12" ht="20.100000000000001" customHeight="1">
      <c r="B48" s="134" t="s">
        <v>49</v>
      </c>
      <c r="C48" s="138">
        <v>15863</v>
      </c>
      <c r="D48" s="138">
        <f>'PopEst-2018-Worksheet'!C48</f>
        <v>16300</v>
      </c>
      <c r="E48" s="16">
        <f>'PopEst-2018-Worksheet'!D48</f>
        <v>16500</v>
      </c>
      <c r="F48" s="139">
        <f t="shared" si="8"/>
        <v>637</v>
      </c>
      <c r="G48" s="139">
        <f t="shared" si="9"/>
        <v>200</v>
      </c>
      <c r="H48" s="136">
        <f t="shared" si="10"/>
        <v>4.0156338649687956E-2</v>
      </c>
      <c r="I48" s="137">
        <f t="shared" si="11"/>
        <v>1.2269938650306749E-2</v>
      </c>
      <c r="J48" s="154"/>
      <c r="K48" s="118"/>
      <c r="L48" s="118"/>
    </row>
    <row r="49" spans="1:12" ht="20.100000000000001" customHeight="1">
      <c r="B49" s="134" t="s">
        <v>50</v>
      </c>
      <c r="C49" s="138">
        <v>19927</v>
      </c>
      <c r="D49" s="138">
        <f>'PopEst-2018-Worksheet'!C49</f>
        <v>20200</v>
      </c>
      <c r="E49" s="16">
        <f>'PopEst-2018-Worksheet'!D49</f>
        <v>20100</v>
      </c>
      <c r="F49" s="139">
        <f t="shared" si="8"/>
        <v>173</v>
      </c>
      <c r="G49" s="139">
        <f t="shared" si="9"/>
        <v>-100</v>
      </c>
      <c r="H49" s="136">
        <f t="shared" si="10"/>
        <v>8.6816881617905357E-3</v>
      </c>
      <c r="I49" s="137">
        <f t="shared" si="11"/>
        <v>-4.9504950495049506E-3</v>
      </c>
      <c r="J49" s="154"/>
      <c r="K49" s="115"/>
      <c r="L49" s="115"/>
    </row>
    <row r="50" spans="1:12" ht="20.100000000000001" customHeight="1">
      <c r="B50" s="134" t="s">
        <v>51</v>
      </c>
      <c r="C50" s="138">
        <v>49746</v>
      </c>
      <c r="D50" s="138">
        <f>'PopEst-2018-Worksheet'!C50</f>
        <v>50400</v>
      </c>
      <c r="E50" s="16">
        <f>'PopEst-2018-Worksheet'!D50</f>
        <v>50400</v>
      </c>
      <c r="F50" s="139">
        <f t="shared" si="8"/>
        <v>654</v>
      </c>
      <c r="G50" s="139">
        <f t="shared" si="9"/>
        <v>0</v>
      </c>
      <c r="H50" s="136">
        <f t="shared" si="10"/>
        <v>1.3146785671209745E-2</v>
      </c>
      <c r="I50" s="137">
        <f t="shared" si="11"/>
        <v>0</v>
      </c>
      <c r="J50" s="154"/>
      <c r="K50" s="118"/>
      <c r="L50" s="118"/>
    </row>
    <row r="51" spans="1:12" ht="20.100000000000001" customHeight="1">
      <c r="B51" s="134" t="s">
        <v>52</v>
      </c>
      <c r="C51" s="138">
        <v>14761</v>
      </c>
      <c r="D51" s="138">
        <f>'PopEst-2018-Worksheet'!C51</f>
        <v>14600</v>
      </c>
      <c r="E51" s="16">
        <f>'PopEst-2018-Worksheet'!D51</f>
        <v>14700</v>
      </c>
      <c r="F51" s="139">
        <f t="shared" si="8"/>
        <v>-61</v>
      </c>
      <c r="G51" s="139">
        <f t="shared" si="9"/>
        <v>100</v>
      </c>
      <c r="H51" s="136">
        <f t="shared" si="10"/>
        <v>-4.1325113474696834E-3</v>
      </c>
      <c r="I51" s="137">
        <f t="shared" si="11"/>
        <v>6.8493150684931503E-3</v>
      </c>
      <c r="J51" s="154"/>
      <c r="K51" s="115"/>
      <c r="L51" s="115"/>
    </row>
    <row r="52" spans="1:12" ht="20.100000000000001" customHeight="1">
      <c r="A52" s="157"/>
      <c r="B52" s="142"/>
      <c r="C52" s="143"/>
      <c r="D52" s="143"/>
      <c r="E52" s="143"/>
      <c r="F52" s="144"/>
      <c r="G52" s="144"/>
      <c r="H52" s="145"/>
      <c r="I52" s="145"/>
      <c r="J52" s="153"/>
      <c r="K52" s="118"/>
      <c r="L52" s="118"/>
    </row>
    <row r="53" spans="1:12" ht="20.100000000000001" customHeight="1">
      <c r="A53" s="154"/>
      <c r="B53" s="142"/>
      <c r="C53" s="143"/>
      <c r="D53" s="143"/>
      <c r="E53" s="143"/>
      <c r="F53" s="144"/>
      <c r="G53" s="144"/>
      <c r="H53" s="145"/>
      <c r="I53" s="145"/>
      <c r="J53" s="153"/>
      <c r="K53" s="118"/>
      <c r="L53" s="118"/>
    </row>
    <row r="54" spans="1:12" s="4" customFormat="1" ht="20.100000000000001" customHeight="1">
      <c r="A54" s="159"/>
      <c r="B54" s="160"/>
      <c r="C54" s="161"/>
      <c r="D54" s="161"/>
      <c r="E54" s="161"/>
      <c r="F54" s="162"/>
      <c r="G54" s="162"/>
      <c r="H54" s="163"/>
      <c r="I54" s="163"/>
      <c r="J54" s="164"/>
      <c r="K54" s="44"/>
      <c r="L54" s="44"/>
    </row>
    <row r="55" spans="1:12" ht="25.35" customHeight="1">
      <c r="A55" s="154"/>
      <c r="B55" s="146" t="s">
        <v>53</v>
      </c>
      <c r="C55" s="147"/>
      <c r="D55" s="148"/>
      <c r="E55" s="149"/>
      <c r="F55" s="150"/>
      <c r="G55" s="150"/>
      <c r="H55" s="151"/>
      <c r="I55" s="152"/>
      <c r="J55" s="153"/>
      <c r="K55" s="118"/>
      <c r="L55" s="118"/>
    </row>
    <row r="56" spans="1:12" ht="20.100000000000001" customHeight="1">
      <c r="B56" s="134" t="s">
        <v>54</v>
      </c>
      <c r="C56" s="138">
        <v>275487</v>
      </c>
      <c r="D56" s="138">
        <f>'PopEst-2018-Worksheet'!C54</f>
        <v>287900</v>
      </c>
      <c r="E56" s="16">
        <f>'PopEst-2018-Worksheet'!D54</f>
        <v>292300</v>
      </c>
      <c r="F56" s="139">
        <f t="shared" ref="F56:F62" si="12">E56-C56</f>
        <v>16813</v>
      </c>
      <c r="G56" s="139">
        <f t="shared" ref="G56:G62" si="13">E56-D56</f>
        <v>4400</v>
      </c>
      <c r="H56" s="136">
        <f t="shared" ref="H56:H62" si="14">F56/C56</f>
        <v>6.1030103053864609E-2</v>
      </c>
      <c r="I56" s="137">
        <f t="shared" ref="I56:I62" si="15">G56/D56</f>
        <v>1.528308440430705E-2</v>
      </c>
      <c r="J56" s="154"/>
      <c r="K56" s="118"/>
      <c r="L56" s="118"/>
    </row>
    <row r="57" spans="1:12" ht="20.100000000000001" customHeight="1">
      <c r="B57" s="134" t="s">
        <v>55</v>
      </c>
      <c r="C57" s="138">
        <v>8365</v>
      </c>
      <c r="D57" s="138">
        <f>'PopEst-2018-Worksheet'!C55</f>
        <v>8700</v>
      </c>
      <c r="E57" s="16">
        <f>'PopEst-2018-Worksheet'!D55</f>
        <v>8900</v>
      </c>
      <c r="F57" s="139">
        <f t="shared" si="12"/>
        <v>535</v>
      </c>
      <c r="G57" s="139">
        <f t="shared" si="13"/>
        <v>200</v>
      </c>
      <c r="H57" s="136">
        <f t="shared" si="14"/>
        <v>6.3956963538553499E-2</v>
      </c>
      <c r="I57" s="137">
        <f t="shared" si="15"/>
        <v>2.2988505747126436E-2</v>
      </c>
      <c r="J57" s="154"/>
      <c r="K57" s="118"/>
      <c r="L57" s="118"/>
    </row>
    <row r="58" spans="1:12" ht="20.100000000000001" customHeight="1">
      <c r="B58" s="134" t="s">
        <v>56</v>
      </c>
      <c r="C58" s="138">
        <v>180822</v>
      </c>
      <c r="D58" s="138">
        <f>'PopEst-2018-Worksheet'!C56</f>
        <v>195500</v>
      </c>
      <c r="E58" s="16">
        <f>'PopEst-2018-Worksheet'!D56</f>
        <v>198200</v>
      </c>
      <c r="F58" s="139">
        <f t="shared" si="12"/>
        <v>17378</v>
      </c>
      <c r="G58" s="139">
        <f t="shared" si="13"/>
        <v>2700</v>
      </c>
      <c r="H58" s="136">
        <f t="shared" si="14"/>
        <v>9.6105562376259529E-2</v>
      </c>
      <c r="I58" s="137">
        <f t="shared" si="15"/>
        <v>1.3810741687979539E-2</v>
      </c>
      <c r="J58" s="154"/>
      <c r="K58" s="118"/>
      <c r="L58" s="118"/>
    </row>
    <row r="59" spans="1:12" ht="20.100000000000001" customHeight="1">
      <c r="B59" s="134" t="s">
        <v>57</v>
      </c>
      <c r="C59" s="138">
        <v>151372</v>
      </c>
      <c r="D59" s="138">
        <f>'PopEst-2018-Worksheet'!C57</f>
        <v>170800</v>
      </c>
      <c r="E59" s="16">
        <f>'PopEst-2018-Worksheet'!D57</f>
        <v>174900</v>
      </c>
      <c r="F59" s="139">
        <f t="shared" si="12"/>
        <v>23528</v>
      </c>
      <c r="G59" s="139">
        <f t="shared" si="13"/>
        <v>4100</v>
      </c>
      <c r="H59" s="136">
        <f t="shared" si="14"/>
        <v>0.15543165182464391</v>
      </c>
      <c r="I59" s="137">
        <f t="shared" si="15"/>
        <v>2.4004683840749413E-2</v>
      </c>
      <c r="J59" s="154"/>
      <c r="K59" s="118"/>
      <c r="L59" s="118"/>
    </row>
    <row r="60" spans="1:12" ht="20.100000000000001" customHeight="1">
      <c r="B60" s="134" t="s">
        <v>58</v>
      </c>
      <c r="C60" s="138">
        <v>30776</v>
      </c>
      <c r="D60" s="138">
        <f>'PopEst-2018-Worksheet'!C58</f>
        <v>31900</v>
      </c>
      <c r="E60" s="16">
        <f>'PopEst-2018-Worksheet'!D58</f>
        <v>31900</v>
      </c>
      <c r="F60" s="139">
        <f t="shared" si="12"/>
        <v>1124</v>
      </c>
      <c r="G60" s="139">
        <f t="shared" si="13"/>
        <v>0</v>
      </c>
      <c r="H60" s="136">
        <f t="shared" si="14"/>
        <v>3.6521965167663116E-2</v>
      </c>
      <c r="I60" s="137">
        <f t="shared" si="15"/>
        <v>0</v>
      </c>
      <c r="J60" s="154"/>
      <c r="K60" s="118"/>
      <c r="L60" s="118"/>
    </row>
    <row r="61" spans="1:12" ht="20.100000000000001" customHeight="1">
      <c r="B61" s="134" t="s">
        <v>59</v>
      </c>
      <c r="C61" s="138">
        <v>55043</v>
      </c>
      <c r="D61" s="138">
        <f>'PopEst-2018-Worksheet'!C59</f>
        <v>65300</v>
      </c>
      <c r="E61" s="16">
        <f>'PopEst-2018-Worksheet'!D59</f>
        <v>67700</v>
      </c>
      <c r="F61" s="139">
        <f t="shared" si="12"/>
        <v>12657</v>
      </c>
      <c r="G61" s="139">
        <f t="shared" si="13"/>
        <v>2400</v>
      </c>
      <c r="H61" s="136">
        <f t="shared" si="14"/>
        <v>0.22994749559435351</v>
      </c>
      <c r="I61" s="137">
        <f t="shared" si="15"/>
        <v>3.6753445635528334E-2</v>
      </c>
      <c r="J61" s="154"/>
      <c r="K61" s="118"/>
      <c r="L61" s="118"/>
    </row>
    <row r="62" spans="1:12" ht="20.100000000000001" customHeight="1">
      <c r="B62" s="134" t="s">
        <v>60</v>
      </c>
      <c r="C62" s="138">
        <v>24896</v>
      </c>
      <c r="D62" s="138">
        <f>'PopEst-2018-Worksheet'!C60</f>
        <v>25000</v>
      </c>
      <c r="E62" s="16">
        <f>'PopEst-2018-Worksheet'!D60</f>
        <v>25100</v>
      </c>
      <c r="F62" s="139">
        <f t="shared" si="12"/>
        <v>204</v>
      </c>
      <c r="G62" s="139">
        <f t="shared" si="13"/>
        <v>100</v>
      </c>
      <c r="H62" s="136">
        <f t="shared" si="14"/>
        <v>8.1940874035989712E-3</v>
      </c>
      <c r="I62" s="137">
        <f t="shared" si="15"/>
        <v>4.0000000000000001E-3</v>
      </c>
      <c r="J62" s="154"/>
      <c r="K62" s="118"/>
      <c r="L62" s="118"/>
    </row>
    <row r="63" spans="1:12" ht="5.0999999999999996" customHeight="1">
      <c r="B63" s="123"/>
      <c r="C63" s="119"/>
      <c r="D63" s="119"/>
      <c r="E63" s="130"/>
      <c r="F63" s="122"/>
      <c r="G63" s="122"/>
      <c r="H63" s="117"/>
      <c r="I63" s="117"/>
      <c r="J63" s="154"/>
      <c r="K63" s="118"/>
      <c r="L63" s="118"/>
    </row>
    <row r="64" spans="1:12" ht="20.100000000000001" customHeight="1">
      <c r="B64" s="121" t="s">
        <v>61</v>
      </c>
      <c r="C64" s="140">
        <f>SUM(C65:C69)</f>
        <v>3630335</v>
      </c>
      <c r="D64" s="140">
        <f>SUM(D65:D69)</f>
        <v>3887700</v>
      </c>
      <c r="E64" s="140">
        <f>SUM(E65:E69)</f>
        <v>3941200</v>
      </c>
      <c r="F64" s="140">
        <f>SUM(F65:F69)</f>
        <v>310865</v>
      </c>
      <c r="G64" s="140">
        <f>SUM(G65:G69)</f>
        <v>53500</v>
      </c>
      <c r="H64" s="141">
        <f>F64/C64</f>
        <v>8.5629838568616945E-2</v>
      </c>
      <c r="I64" s="141">
        <f>G64/D64</f>
        <v>1.376134989839751E-2</v>
      </c>
      <c r="J64" s="154"/>
      <c r="K64" s="115"/>
      <c r="L64" s="115"/>
    </row>
    <row r="65" spans="2:12" ht="20.100000000000001" customHeight="1">
      <c r="B65" s="134" t="s">
        <v>62</v>
      </c>
      <c r="C65" s="138">
        <v>1748066</v>
      </c>
      <c r="D65" s="138">
        <f>'PopEst-2018-Worksheet'!C63</f>
        <v>1874000</v>
      </c>
      <c r="E65" s="16">
        <f>'PopEst-2018-Worksheet'!D63</f>
        <v>1898000</v>
      </c>
      <c r="F65" s="139">
        <f t="shared" ref="F65:F69" si="16">E65-C65</f>
        <v>149934</v>
      </c>
      <c r="G65" s="139">
        <f t="shared" ref="G65:G69" si="17">E65-D65</f>
        <v>24000</v>
      </c>
      <c r="H65" s="136">
        <f t="shared" ref="H65:H69" si="18">F65/C65</f>
        <v>8.5771361035567303E-2</v>
      </c>
      <c r="I65" s="137">
        <f t="shared" ref="I65:I69" si="19">G65/D65</f>
        <v>1.2806830309498399E-2</v>
      </c>
      <c r="J65" s="154"/>
      <c r="K65" s="118"/>
      <c r="L65" s="118"/>
    </row>
    <row r="66" spans="2:12" ht="20.100000000000001" customHeight="1">
      <c r="B66" s="134" t="s">
        <v>63</v>
      </c>
      <c r="C66" s="16">
        <v>138028</v>
      </c>
      <c r="D66" s="16">
        <f>'PopEst-2018-Worksheet'!C64</f>
        <v>149000</v>
      </c>
      <c r="E66" s="16">
        <f>'PopEst-2018-Worksheet'!D64</f>
        <v>151800</v>
      </c>
      <c r="F66" s="139">
        <f t="shared" si="16"/>
        <v>13772</v>
      </c>
      <c r="G66" s="139">
        <f t="shared" si="17"/>
        <v>2800</v>
      </c>
      <c r="H66" s="136">
        <f t="shared" si="18"/>
        <v>9.977685686962065E-2</v>
      </c>
      <c r="I66" s="137">
        <f t="shared" si="19"/>
        <v>1.8791946308724831E-2</v>
      </c>
      <c r="J66" s="154"/>
      <c r="K66" s="118"/>
      <c r="L66" s="118"/>
    </row>
    <row r="67" spans="2:12" ht="20.100000000000001" customHeight="1">
      <c r="B67" s="134" t="s">
        <v>64</v>
      </c>
      <c r="C67" s="138">
        <v>146318</v>
      </c>
      <c r="D67" s="138">
        <f>'PopEst-2018-Worksheet'!C65</f>
        <v>153000</v>
      </c>
      <c r="E67" s="16">
        <f>'PopEst-2018-Worksheet'!D65</f>
        <v>155600</v>
      </c>
      <c r="F67" s="139">
        <f t="shared" si="16"/>
        <v>9282</v>
      </c>
      <c r="G67" s="139">
        <f t="shared" si="17"/>
        <v>2600</v>
      </c>
      <c r="H67" s="136">
        <f t="shared" si="18"/>
        <v>6.3437171093098599E-2</v>
      </c>
      <c r="I67" s="137">
        <f t="shared" si="19"/>
        <v>1.699346405228758E-2</v>
      </c>
      <c r="J67" s="154"/>
      <c r="K67" s="115"/>
      <c r="L67" s="115"/>
    </row>
    <row r="68" spans="2:12" ht="20.100000000000001" customHeight="1">
      <c r="B68" s="134" t="s">
        <v>65</v>
      </c>
      <c r="C68" s="138">
        <v>1320134</v>
      </c>
      <c r="D68" s="138">
        <f>'PopEst-2018-Worksheet'!C66</f>
        <v>1414100</v>
      </c>
      <c r="E68" s="16">
        <f>'PopEst-2018-Worksheet'!D66</f>
        <v>1433400</v>
      </c>
      <c r="F68" s="139">
        <f t="shared" si="16"/>
        <v>113266</v>
      </c>
      <c r="G68" s="139">
        <f t="shared" si="17"/>
        <v>19300</v>
      </c>
      <c r="H68" s="136">
        <f t="shared" si="18"/>
        <v>8.5798865872706867E-2</v>
      </c>
      <c r="I68" s="137">
        <f t="shared" si="19"/>
        <v>1.364825684180751E-2</v>
      </c>
      <c r="J68" s="154"/>
      <c r="K68" s="118"/>
      <c r="L68" s="118"/>
    </row>
    <row r="69" spans="2:12" ht="20.100000000000001" customHeight="1">
      <c r="B69" s="134" t="s">
        <v>66</v>
      </c>
      <c r="C69" s="138">
        <v>277789</v>
      </c>
      <c r="D69" s="138">
        <f>'PopEst-2018-Worksheet'!C67</f>
        <v>297600</v>
      </c>
      <c r="E69" s="16">
        <f>'PopEst-2018-Worksheet'!D67</f>
        <v>302400</v>
      </c>
      <c r="F69" s="139">
        <f t="shared" si="16"/>
        <v>24611</v>
      </c>
      <c r="G69" s="139">
        <f t="shared" si="17"/>
        <v>4800</v>
      </c>
      <c r="H69" s="136">
        <f t="shared" si="18"/>
        <v>8.8596020720762877E-2</v>
      </c>
      <c r="I69" s="137">
        <f t="shared" si="19"/>
        <v>1.6129032258064516E-2</v>
      </c>
      <c r="J69" s="154"/>
      <c r="K69" s="118"/>
      <c r="L69" s="118"/>
    </row>
    <row r="70" spans="2:12" ht="5.0999999999999996" customHeight="1">
      <c r="B70" s="123"/>
      <c r="C70" s="119"/>
      <c r="D70" s="119"/>
      <c r="E70" s="130"/>
      <c r="F70" s="122"/>
      <c r="G70" s="122"/>
      <c r="H70" s="117"/>
      <c r="I70" s="117"/>
      <c r="J70" s="154"/>
      <c r="K70" s="118"/>
      <c r="L70" s="118"/>
    </row>
    <row r="71" spans="2:12" ht="20.100000000000001" customHeight="1">
      <c r="B71" s="121" t="s">
        <v>67</v>
      </c>
      <c r="C71" s="140">
        <f>SUM(C72:C80)</f>
        <v>3692794</v>
      </c>
      <c r="D71" s="140">
        <f>SUM(D72:D80)</f>
        <v>4111800</v>
      </c>
      <c r="E71" s="140">
        <f>SUM(E72:E80)</f>
        <v>4209600</v>
      </c>
      <c r="F71" s="140">
        <f>SUM(F72:F80)</f>
        <v>516806</v>
      </c>
      <c r="G71" s="140">
        <f>SUM(G72:G80)</f>
        <v>97800</v>
      </c>
      <c r="H71" s="141">
        <f>F71/C71</f>
        <v>0.13994985910397384</v>
      </c>
      <c r="I71" s="141">
        <f>G71/D71</f>
        <v>2.3785203560484459E-2</v>
      </c>
      <c r="J71" s="154"/>
      <c r="K71" s="115"/>
      <c r="L71" s="115"/>
    </row>
    <row r="72" spans="2:12" ht="20.100000000000001" customHeight="1">
      <c r="B72" s="134" t="s">
        <v>68</v>
      </c>
      <c r="C72" s="138">
        <v>543376</v>
      </c>
      <c r="D72" s="138">
        <f>'PopEst-2018-Worksheet'!C70</f>
        <v>575200</v>
      </c>
      <c r="E72" s="16">
        <f>'PopEst-2018-Worksheet'!D70</f>
        <v>583600</v>
      </c>
      <c r="F72" s="139">
        <f t="shared" ref="F72:F80" si="20">E72-C72</f>
        <v>40224</v>
      </c>
      <c r="G72" s="139">
        <f t="shared" ref="G72:G80" si="21">E72-D72</f>
        <v>8400</v>
      </c>
      <c r="H72" s="136">
        <f t="shared" ref="H72:H80" si="22">F72/C72</f>
        <v>7.4026088748858979E-2</v>
      </c>
      <c r="I72" s="137">
        <f t="shared" ref="I72:I80" si="23">G72/D72</f>
        <v>1.4603616133518776E-2</v>
      </c>
      <c r="J72" s="154"/>
      <c r="K72" s="118"/>
      <c r="L72" s="118"/>
    </row>
    <row r="73" spans="2:12" ht="20.100000000000001" customHeight="1">
      <c r="B73" s="134" t="s">
        <v>69</v>
      </c>
      <c r="C73" s="138">
        <v>95696</v>
      </c>
      <c r="D73" s="138">
        <f>'PopEst-2018-Worksheet'!C71</f>
        <v>105200</v>
      </c>
      <c r="E73" s="16">
        <f>'PopEst-2018-Worksheet'!D71</f>
        <v>107500</v>
      </c>
      <c r="F73" s="139">
        <f t="shared" si="20"/>
        <v>11804</v>
      </c>
      <c r="G73" s="139">
        <f t="shared" si="21"/>
        <v>2300</v>
      </c>
      <c r="H73" s="136">
        <f t="shared" si="22"/>
        <v>0.12334893830463134</v>
      </c>
      <c r="I73" s="137">
        <f t="shared" si="23"/>
        <v>2.1863117870722433E-2</v>
      </c>
      <c r="J73" s="154"/>
      <c r="K73" s="118"/>
      <c r="L73" s="118"/>
    </row>
    <row r="74" spans="2:12" ht="20.100000000000001" customHeight="1">
      <c r="B74" s="134" t="s">
        <v>70</v>
      </c>
      <c r="C74" s="138">
        <v>297047</v>
      </c>
      <c r="D74" s="138">
        <f>'PopEst-2018-Worksheet'!C72</f>
        <v>331700</v>
      </c>
      <c r="E74" s="16">
        <f>'PopEst-2018-Worksheet'!D72</f>
        <v>342900</v>
      </c>
      <c r="F74" s="139">
        <f t="shared" si="20"/>
        <v>45853</v>
      </c>
      <c r="G74" s="139">
        <f t="shared" si="21"/>
        <v>11200</v>
      </c>
      <c r="H74" s="136">
        <f t="shared" si="22"/>
        <v>0.15436277760758399</v>
      </c>
      <c r="I74" s="137">
        <f t="shared" si="23"/>
        <v>3.3765450708471513E-2</v>
      </c>
      <c r="J74" s="154"/>
      <c r="K74" s="118"/>
      <c r="L74" s="118"/>
    </row>
    <row r="75" spans="2:12" ht="20.100000000000001" customHeight="1">
      <c r="B75" s="134" t="s">
        <v>71</v>
      </c>
      <c r="C75" s="138">
        <v>331303</v>
      </c>
      <c r="D75" s="138">
        <f>'PopEst-2018-Worksheet'!C73</f>
        <v>349300</v>
      </c>
      <c r="E75" s="16">
        <f>'PopEst-2018-Worksheet'!D73</f>
        <v>353900</v>
      </c>
      <c r="F75" s="139">
        <f t="shared" si="20"/>
        <v>22597</v>
      </c>
      <c r="G75" s="139">
        <f t="shared" si="21"/>
        <v>4600</v>
      </c>
      <c r="H75" s="136">
        <f t="shared" si="22"/>
        <v>6.8206445459292553E-2</v>
      </c>
      <c r="I75" s="137">
        <f t="shared" si="23"/>
        <v>1.3169195533924993E-2</v>
      </c>
      <c r="J75" s="154"/>
      <c r="K75" s="118"/>
      <c r="L75" s="118"/>
    </row>
    <row r="76" spans="2:12" ht="20.100000000000001" customHeight="1">
      <c r="B76" s="134" t="s">
        <v>72</v>
      </c>
      <c r="C76" s="138">
        <v>1145956</v>
      </c>
      <c r="D76" s="138">
        <f>'PopEst-2018-Worksheet'!C74</f>
        <v>1313900</v>
      </c>
      <c r="E76" s="16">
        <f>'PopEst-2018-Worksheet'!D74</f>
        <v>1349600</v>
      </c>
      <c r="F76" s="139">
        <f t="shared" si="20"/>
        <v>203644</v>
      </c>
      <c r="G76" s="139">
        <f t="shared" si="21"/>
        <v>35700</v>
      </c>
      <c r="H76" s="136">
        <f t="shared" si="22"/>
        <v>0.17770664842280157</v>
      </c>
      <c r="I76" s="137">
        <f t="shared" si="23"/>
        <v>2.7171017581246671E-2</v>
      </c>
      <c r="J76" s="154"/>
      <c r="K76" s="118"/>
      <c r="L76" s="118"/>
    </row>
    <row r="77" spans="2:12" ht="20.100000000000001" customHeight="1">
      <c r="B77" s="134" t="s">
        <v>73</v>
      </c>
      <c r="C77" s="138">
        <v>268685</v>
      </c>
      <c r="D77" s="138">
        <f>'PopEst-2018-Worksheet'!C75</f>
        <v>337600</v>
      </c>
      <c r="E77" s="16">
        <f>'PopEst-2018-Worksheet'!D75</f>
        <v>352500</v>
      </c>
      <c r="F77" s="139">
        <f t="shared" si="20"/>
        <v>83815</v>
      </c>
      <c r="G77" s="139">
        <f t="shared" si="21"/>
        <v>14900</v>
      </c>
      <c r="H77" s="136">
        <f t="shared" si="22"/>
        <v>0.3119452146565681</v>
      </c>
      <c r="I77" s="137">
        <f t="shared" si="23"/>
        <v>4.4135071090047391E-2</v>
      </c>
      <c r="J77" s="154"/>
      <c r="K77" s="118"/>
      <c r="L77" s="118"/>
    </row>
    <row r="78" spans="2:12" ht="20.100000000000001" customHeight="1">
      <c r="B78" s="134" t="s">
        <v>74</v>
      </c>
      <c r="C78" s="138">
        <v>422718</v>
      </c>
      <c r="D78" s="138">
        <f>'PopEst-2018-Worksheet'!C76</f>
        <v>454800</v>
      </c>
      <c r="E78" s="16">
        <f>'PopEst-2018-Worksheet'!D76</f>
        <v>463600</v>
      </c>
      <c r="F78" s="139">
        <f t="shared" si="20"/>
        <v>40882</v>
      </c>
      <c r="G78" s="139">
        <f t="shared" si="21"/>
        <v>8800</v>
      </c>
      <c r="H78" s="136">
        <f t="shared" si="22"/>
        <v>9.6712228956420121E-2</v>
      </c>
      <c r="I78" s="137">
        <f t="shared" si="23"/>
        <v>1.9349164467897976E-2</v>
      </c>
      <c r="J78" s="154"/>
      <c r="K78" s="118"/>
      <c r="L78" s="118"/>
    </row>
    <row r="79" spans="2:12" ht="20.100000000000001" customHeight="1">
      <c r="B79" s="134" t="s">
        <v>75</v>
      </c>
      <c r="C79" s="138">
        <v>93420</v>
      </c>
      <c r="D79" s="138">
        <f>'PopEst-2018-Worksheet'!C77</f>
        <v>120700</v>
      </c>
      <c r="E79" s="16">
        <f>'PopEst-2018-Worksheet'!D77</f>
        <v>124900</v>
      </c>
      <c r="F79" s="139">
        <f t="shared" si="20"/>
        <v>31480</v>
      </c>
      <c r="G79" s="139">
        <f t="shared" si="21"/>
        <v>4200</v>
      </c>
      <c r="H79" s="136">
        <f t="shared" si="22"/>
        <v>0.33697281096125026</v>
      </c>
      <c r="I79" s="137">
        <f t="shared" si="23"/>
        <v>3.4797017398508698E-2</v>
      </c>
      <c r="J79" s="154"/>
      <c r="K79" s="115"/>
      <c r="L79" s="115"/>
    </row>
    <row r="80" spans="2:12" ht="20.100000000000001" customHeight="1">
      <c r="B80" s="134" t="s">
        <v>76</v>
      </c>
      <c r="C80" s="138">
        <v>494593</v>
      </c>
      <c r="D80" s="138">
        <f>'PopEst-2018-Worksheet'!C78</f>
        <v>523400</v>
      </c>
      <c r="E80" s="16">
        <f>'PopEst-2018-Worksheet'!D78</f>
        <v>531100</v>
      </c>
      <c r="F80" s="139">
        <f t="shared" si="20"/>
        <v>36507</v>
      </c>
      <c r="G80" s="139">
        <f t="shared" si="21"/>
        <v>7700</v>
      </c>
      <c r="H80" s="136">
        <f t="shared" si="22"/>
        <v>7.3812205186891036E-2</v>
      </c>
      <c r="I80" s="137">
        <f t="shared" si="23"/>
        <v>1.4711501719526175E-2</v>
      </c>
      <c r="J80" s="154"/>
      <c r="K80" s="118"/>
      <c r="L80" s="118"/>
    </row>
    <row r="81" spans="2:12" ht="5.0999999999999996" customHeight="1">
      <c r="B81" s="123"/>
      <c r="C81" s="119"/>
      <c r="D81" s="119"/>
      <c r="E81" s="130"/>
      <c r="F81" s="122"/>
      <c r="G81" s="122"/>
      <c r="H81" s="117"/>
      <c r="I81" s="117"/>
      <c r="J81" s="154"/>
      <c r="K81" s="118"/>
      <c r="L81" s="118"/>
    </row>
    <row r="82" spans="2:12" ht="20.100000000000001" customHeight="1">
      <c r="B82" s="121" t="s">
        <v>77</v>
      </c>
      <c r="C82" s="140">
        <f>SUM(C83:C84)</f>
        <v>2569547</v>
      </c>
      <c r="D82" s="140">
        <f>SUM(D83:D84)</f>
        <v>2820000</v>
      </c>
      <c r="E82" s="140">
        <f>SUM(E83:E84)</f>
        <v>2853200</v>
      </c>
      <c r="F82" s="140">
        <f>SUM(F83:F84)</f>
        <v>283653</v>
      </c>
      <c r="G82" s="140">
        <f>SUM(G83:G84)</f>
        <v>33200</v>
      </c>
      <c r="H82" s="141">
        <f>F82/C82</f>
        <v>0.11039027501734741</v>
      </c>
      <c r="I82" s="141">
        <f>G82/D82</f>
        <v>1.177304964539007E-2</v>
      </c>
      <c r="J82" s="154"/>
      <c r="K82" s="115"/>
      <c r="L82" s="115"/>
    </row>
    <row r="83" spans="2:12" ht="20.100000000000001" customHeight="1">
      <c r="B83" s="134" t="s">
        <v>78</v>
      </c>
      <c r="C83" s="138">
        <v>2496457</v>
      </c>
      <c r="D83" s="138">
        <f>'PopEst-2018-Worksheet'!C81</f>
        <v>2743100</v>
      </c>
      <c r="E83" s="16">
        <f>'PopEst-2018-Worksheet'!D81</f>
        <v>2779300</v>
      </c>
      <c r="F83" s="139">
        <f t="shared" ref="F83:F84" si="24">E83-C83</f>
        <v>282843</v>
      </c>
      <c r="G83" s="139">
        <f t="shared" ref="G83:G84" si="25">E83-D83</f>
        <v>36200</v>
      </c>
      <c r="H83" s="136">
        <f t="shared" ref="H83:H84" si="26">F83/C83</f>
        <v>0.11329776559339896</v>
      </c>
      <c r="I83" s="137">
        <f t="shared" ref="I83:I84" si="27">G83/D83</f>
        <v>1.3196748204586052E-2</v>
      </c>
      <c r="J83" s="154"/>
      <c r="K83" s="118"/>
      <c r="L83" s="118"/>
    </row>
    <row r="84" spans="2:12" ht="20.100000000000001" customHeight="1">
      <c r="B84" s="134" t="s">
        <v>79</v>
      </c>
      <c r="C84" s="138">
        <v>73090</v>
      </c>
      <c r="D84" s="138">
        <f>'PopEst-2018-Worksheet'!C82</f>
        <v>76900</v>
      </c>
      <c r="E84" s="16">
        <f>'PopEst-2018-Worksheet'!D82</f>
        <v>73900</v>
      </c>
      <c r="F84" s="139">
        <f t="shared" si="24"/>
        <v>810</v>
      </c>
      <c r="G84" s="139">
        <f t="shared" si="25"/>
        <v>-3000</v>
      </c>
      <c r="H84" s="136">
        <f t="shared" si="26"/>
        <v>1.1082227390887947E-2</v>
      </c>
      <c r="I84" s="137">
        <f t="shared" si="27"/>
        <v>-3.9011703511053319E-2</v>
      </c>
      <c r="J84" s="154"/>
      <c r="K84" s="118"/>
      <c r="L84" s="118"/>
    </row>
    <row r="85" spans="2:12" ht="5.0999999999999996" customHeight="1">
      <c r="B85" s="123"/>
      <c r="C85" s="119"/>
      <c r="D85" s="119"/>
      <c r="E85" s="130"/>
      <c r="F85" s="122"/>
      <c r="G85" s="122"/>
      <c r="H85" s="117"/>
      <c r="I85" s="117"/>
      <c r="J85" s="154"/>
      <c r="K85" s="118"/>
      <c r="L85" s="118"/>
    </row>
    <row r="86" spans="2:12" ht="20.100000000000001" customHeight="1">
      <c r="B86" s="121" t="s">
        <v>80</v>
      </c>
      <c r="C86" s="140">
        <f>SUM(C87:C91)</f>
        <v>2924479</v>
      </c>
      <c r="D86" s="140">
        <f>SUM(D87:D91)</f>
        <v>3172700</v>
      </c>
      <c r="E86" s="140">
        <f>SUM(E87:E91)</f>
        <v>3225800</v>
      </c>
      <c r="F86" s="140">
        <f>SUM(F87:F91)</f>
        <v>301321</v>
      </c>
      <c r="G86" s="140">
        <f>SUM(G87:G91)</f>
        <v>53100</v>
      </c>
      <c r="H86" s="141">
        <f>F86/C86</f>
        <v>0.10303407889063317</v>
      </c>
      <c r="I86" s="141">
        <f>G86/D86</f>
        <v>1.6736533551864344E-2</v>
      </c>
      <c r="J86" s="154"/>
      <c r="K86" s="115"/>
      <c r="L86" s="115"/>
    </row>
    <row r="87" spans="2:12" ht="20.100000000000001" customHeight="1">
      <c r="B87" s="134" t="s">
        <v>81</v>
      </c>
      <c r="C87" s="138">
        <v>141236</v>
      </c>
      <c r="D87" s="138">
        <f>'PopEst-2018-Worksheet'!C85</f>
        <v>143800</v>
      </c>
      <c r="E87" s="16">
        <f>'PopEst-2018-Worksheet'!D85</f>
        <v>145700</v>
      </c>
      <c r="F87" s="139">
        <f t="shared" ref="F87:F91" si="28">E87-C87</f>
        <v>4464</v>
      </c>
      <c r="G87" s="139">
        <f t="shared" ref="G87:G91" si="29">E87-D87</f>
        <v>1900</v>
      </c>
      <c r="H87" s="136">
        <f t="shared" ref="H87:H91" si="30">F87/C87</f>
        <v>3.1606672519754173E-2</v>
      </c>
      <c r="I87" s="137">
        <f t="shared" ref="I87:I91" si="31">G87/D87</f>
        <v>1.3212795549374131E-2</v>
      </c>
      <c r="J87" s="154"/>
      <c r="K87" s="118"/>
      <c r="L87" s="118"/>
    </row>
    <row r="88" spans="2:12" ht="20.100000000000001" customHeight="1">
      <c r="B88" s="134" t="s">
        <v>82</v>
      </c>
      <c r="C88" s="138">
        <v>172778</v>
      </c>
      <c r="D88" s="138">
        <f>'PopEst-2018-Worksheet'!C86</f>
        <v>181900</v>
      </c>
      <c r="E88" s="16">
        <f>'PopEst-2018-Worksheet'!D86</f>
        <v>185600</v>
      </c>
      <c r="F88" s="139">
        <f t="shared" si="28"/>
        <v>12822</v>
      </c>
      <c r="G88" s="139">
        <f t="shared" si="29"/>
        <v>3700</v>
      </c>
      <c r="H88" s="136">
        <f t="shared" si="30"/>
        <v>7.4210837027862339E-2</v>
      </c>
      <c r="I88" s="137">
        <f t="shared" si="31"/>
        <v>2.0340846619021441E-2</v>
      </c>
      <c r="J88" s="154"/>
      <c r="K88" s="115"/>
      <c r="L88" s="115"/>
    </row>
    <row r="89" spans="2:12" ht="20.100000000000001" customHeight="1">
      <c r="B89" s="134" t="s">
        <v>83</v>
      </c>
      <c r="C89" s="138">
        <v>1229226</v>
      </c>
      <c r="D89" s="138">
        <f>'PopEst-2018-Worksheet'!C87</f>
        <v>1379300</v>
      </c>
      <c r="E89" s="16">
        <f>'PopEst-2018-Worksheet'!D87</f>
        <v>1408900</v>
      </c>
      <c r="F89" s="139">
        <f t="shared" si="28"/>
        <v>179674</v>
      </c>
      <c r="G89" s="139">
        <f t="shared" si="29"/>
        <v>29600</v>
      </c>
      <c r="H89" s="136">
        <f t="shared" si="30"/>
        <v>0.14616840190493854</v>
      </c>
      <c r="I89" s="137">
        <f t="shared" si="31"/>
        <v>2.1460160951207133E-2</v>
      </c>
      <c r="J89" s="154"/>
      <c r="K89" s="118"/>
      <c r="L89" s="118"/>
    </row>
    <row r="90" spans="2:12" ht="20.100000000000001" customHeight="1">
      <c r="B90" s="134" t="s">
        <v>84</v>
      </c>
      <c r="C90" s="138">
        <v>464697</v>
      </c>
      <c r="D90" s="138">
        <f>'PopEst-2018-Worksheet'!C88</f>
        <v>505700</v>
      </c>
      <c r="E90" s="16">
        <f>'PopEst-2018-Worksheet'!D88</f>
        <v>515100</v>
      </c>
      <c r="F90" s="139">
        <f t="shared" si="28"/>
        <v>50403</v>
      </c>
      <c r="G90" s="139">
        <f t="shared" si="29"/>
        <v>9400</v>
      </c>
      <c r="H90" s="136">
        <f t="shared" si="30"/>
        <v>0.10846422507569449</v>
      </c>
      <c r="I90" s="137">
        <f t="shared" si="31"/>
        <v>1.8588095708918333E-2</v>
      </c>
      <c r="J90" s="154"/>
      <c r="K90" s="118"/>
      <c r="L90" s="118"/>
    </row>
    <row r="91" spans="2:12" ht="20.100000000000001" customHeight="1">
      <c r="B91" s="134" t="s">
        <v>85</v>
      </c>
      <c r="C91" s="138">
        <v>916542</v>
      </c>
      <c r="D91" s="138">
        <f>'PopEst-2018-Worksheet'!C89</f>
        <v>962000</v>
      </c>
      <c r="E91" s="16">
        <f>'PopEst-2018-Worksheet'!D89</f>
        <v>970500</v>
      </c>
      <c r="F91" s="139">
        <f t="shared" si="28"/>
        <v>53958</v>
      </c>
      <c r="G91" s="139">
        <f t="shared" si="29"/>
        <v>8500</v>
      </c>
      <c r="H91" s="136">
        <f t="shared" si="30"/>
        <v>5.8871279221246818E-2</v>
      </c>
      <c r="I91" s="137">
        <f t="shared" si="31"/>
        <v>8.8357588357588362E-3</v>
      </c>
      <c r="J91" s="154"/>
      <c r="K91" s="118"/>
      <c r="L91" s="118"/>
    </row>
    <row r="92" spans="2:12" ht="5.0999999999999996" customHeight="1">
      <c r="B92" s="123"/>
      <c r="C92" s="119"/>
      <c r="D92" s="119"/>
      <c r="E92" s="130"/>
      <c r="F92" s="122"/>
      <c r="G92" s="122"/>
      <c r="H92" s="117"/>
      <c r="I92" s="117"/>
      <c r="J92" s="154"/>
      <c r="K92" s="118"/>
      <c r="L92" s="118"/>
    </row>
    <row r="93" spans="2:12" ht="20.100000000000001" customHeight="1">
      <c r="B93" s="131" t="s">
        <v>86</v>
      </c>
      <c r="C93" s="132">
        <f>C8+C22+C42+C64+C71+C82+C86</f>
        <v>18801332</v>
      </c>
      <c r="D93" s="132">
        <f>D8+D22+D42+D64+D71+D82+D86</f>
        <v>20484100</v>
      </c>
      <c r="E93" s="132">
        <f>E8+E22+E42+E64+E71+E82+E86</f>
        <v>20840400</v>
      </c>
      <c r="F93" s="132">
        <f t="shared" ref="F93" si="32">E93-C93</f>
        <v>2039068</v>
      </c>
      <c r="G93" s="132">
        <f t="shared" ref="G93" si="33">E93-D93</f>
        <v>356300</v>
      </c>
      <c r="H93" s="133">
        <f>F93/C93</f>
        <v>0.10845337979245301</v>
      </c>
      <c r="I93" s="133">
        <f>G93/D93</f>
        <v>1.7393978744489627E-2</v>
      </c>
      <c r="J93" s="154"/>
      <c r="K93" s="115"/>
      <c r="L93" s="115"/>
    </row>
    <row r="94" spans="2:12" ht="20.25" customHeight="1">
      <c r="B94" s="111" t="s">
        <v>158</v>
      </c>
      <c r="D94" s="124"/>
      <c r="E94" s="124"/>
      <c r="F94" s="125"/>
      <c r="G94" s="125"/>
      <c r="H94" s="126"/>
      <c r="I94" s="126"/>
      <c r="J94" s="154"/>
    </row>
    <row r="95" spans="2:12">
      <c r="B95" s="127" t="s">
        <v>204</v>
      </c>
      <c r="J95" s="154"/>
    </row>
    <row r="96" spans="2:12" ht="7.7" customHeight="1">
      <c r="B96" s="127"/>
      <c r="J96" s="154"/>
    </row>
    <row r="97" spans="1:10">
      <c r="B97" s="111" t="s">
        <v>87</v>
      </c>
      <c r="J97" s="154"/>
    </row>
    <row r="98" spans="1:10">
      <c r="B98" s="127" t="s">
        <v>88</v>
      </c>
      <c r="J98" s="154"/>
    </row>
    <row r="99" spans="1:10">
      <c r="B99" s="127" t="s">
        <v>92</v>
      </c>
      <c r="J99" s="154"/>
    </row>
    <row r="100" spans="1:10" ht="14.45" customHeight="1">
      <c r="B100" s="127" t="s">
        <v>93</v>
      </c>
      <c r="J100" s="154"/>
    </row>
    <row r="101" spans="1:10">
      <c r="B101" s="127"/>
      <c r="J101" s="154"/>
    </row>
    <row r="102" spans="1:10">
      <c r="B102" s="127"/>
      <c r="J102" s="154"/>
    </row>
    <row r="103" spans="1:10">
      <c r="A103" s="156"/>
      <c r="B103" s="156"/>
      <c r="C103" s="156"/>
      <c r="D103" s="156"/>
      <c r="E103" s="156"/>
      <c r="F103" s="156"/>
      <c r="G103" s="156"/>
      <c r="H103" s="156"/>
      <c r="I103" s="156"/>
      <c r="J103" s="155"/>
    </row>
  </sheetData>
  <mergeCells count="5">
    <mergeCell ref="B1:I1"/>
    <mergeCell ref="B2:I2"/>
    <mergeCell ref="B4:B6"/>
    <mergeCell ref="F4:G4"/>
    <mergeCell ref="H4:I4"/>
  </mergeCells>
  <printOptions horizontalCentered="1"/>
  <pageMargins left="0.25" right="0.25" top="0.75" bottom="0.5" header="0.3" footer="0.3"/>
  <pageSetup scale="69" fitToHeight="2" orientation="portrait" r:id="rId1"/>
  <headerFooter alignWithMargins="0">
    <oddFooter>&amp;L&amp;"Arial,Regular"&amp;12March 2019&amp;C&amp;"Arial,Regular"&amp;12Forecasting and Trends Office
https://www.fdot.gov/planning/demographic/&amp;R&amp;"Arial,Regular"&amp;12Page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DE8D3-7846-4C86-A6DB-4398410F2A70}">
  <dimension ref="A1:L103"/>
  <sheetViews>
    <sheetView tabSelected="1" view="pageBreakPreview" zoomScale="89" zoomScaleNormal="100" zoomScaleSheetLayoutView="89" workbookViewId="0">
      <selection activeCell="M58" sqref="M58"/>
    </sheetView>
  </sheetViews>
  <sheetFormatPr defaultColWidth="9.125" defaultRowHeight="14.1"/>
  <cols>
    <col min="1" max="1" width="3.625" style="111" customWidth="1"/>
    <col min="2" max="2" width="18" style="111" customWidth="1"/>
    <col min="3" max="9" width="17" style="111" customWidth="1"/>
    <col min="10" max="10" width="3.625" style="111" customWidth="1"/>
    <col min="11" max="16384" width="9.125" style="111"/>
  </cols>
  <sheetData>
    <row r="1" spans="1:12" s="110" customFormat="1" ht="30" customHeight="1">
      <c r="A1" s="3"/>
      <c r="B1" s="300"/>
      <c r="C1" s="300"/>
      <c r="D1" s="300"/>
      <c r="E1" s="300"/>
      <c r="F1" s="300"/>
      <c r="G1" s="300"/>
      <c r="H1" s="300"/>
      <c r="I1" s="300"/>
      <c r="J1" s="3"/>
    </row>
    <row r="2" spans="1:12" s="110" customFormat="1" ht="52.5" customHeight="1">
      <c r="A2" s="3"/>
      <c r="B2" s="301"/>
      <c r="C2" s="301"/>
      <c r="D2" s="301"/>
      <c r="E2" s="301"/>
      <c r="F2" s="301"/>
      <c r="G2" s="301"/>
      <c r="H2" s="301"/>
      <c r="I2" s="301"/>
      <c r="J2" s="3"/>
    </row>
    <row r="3" spans="1:12" s="3" customFormat="1" ht="1.5" customHeight="1">
      <c r="B3" s="287"/>
      <c r="D3" s="287"/>
      <c r="F3" s="287"/>
      <c r="H3" s="287"/>
      <c r="J3" s="287"/>
    </row>
    <row r="4" spans="1:12" ht="21" customHeight="1">
      <c r="A4" s="4"/>
      <c r="B4" s="305" t="s">
        <v>0</v>
      </c>
      <c r="C4" s="275" t="s">
        <v>1</v>
      </c>
      <c r="D4" s="275" t="s">
        <v>2</v>
      </c>
      <c r="E4" s="275" t="s">
        <v>3</v>
      </c>
      <c r="F4" s="307" t="s">
        <v>4</v>
      </c>
      <c r="G4" s="307"/>
      <c r="H4" s="307" t="s">
        <v>5</v>
      </c>
      <c r="I4" s="307"/>
      <c r="J4" s="4"/>
    </row>
    <row r="5" spans="1:12" ht="19.5" customHeight="1">
      <c r="A5" s="4"/>
      <c r="B5" s="306"/>
      <c r="C5" s="276" t="s">
        <v>6</v>
      </c>
      <c r="D5" s="276" t="s">
        <v>7</v>
      </c>
      <c r="E5" s="276" t="s">
        <v>7</v>
      </c>
      <c r="F5" s="289">
        <v>2020</v>
      </c>
      <c r="G5" s="289">
        <v>2022</v>
      </c>
      <c r="H5" s="289">
        <v>2020</v>
      </c>
      <c r="I5" s="289">
        <v>2022</v>
      </c>
      <c r="J5" s="4"/>
    </row>
    <row r="6" spans="1:12" ht="22.5" customHeight="1">
      <c r="A6" s="4"/>
      <c r="B6" s="306"/>
      <c r="C6" s="276" t="s">
        <v>8</v>
      </c>
      <c r="D6" s="276" t="s">
        <v>9</v>
      </c>
      <c r="E6" s="276" t="s">
        <v>10</v>
      </c>
      <c r="F6" s="289">
        <v>2023</v>
      </c>
      <c r="G6" s="289">
        <v>2023</v>
      </c>
      <c r="H6" s="289">
        <v>2023</v>
      </c>
      <c r="I6" s="289">
        <v>2023</v>
      </c>
      <c r="J6" s="4"/>
    </row>
    <row r="7" spans="1:12" ht="5.0999999999999996" customHeight="1">
      <c r="A7" s="4"/>
      <c r="B7" s="6"/>
      <c r="C7" s="7"/>
      <c r="D7" s="7"/>
      <c r="E7" s="7"/>
      <c r="F7" s="9"/>
      <c r="G7" s="9"/>
      <c r="H7" s="9"/>
      <c r="I7" s="9"/>
      <c r="J7" s="4"/>
    </row>
    <row r="8" spans="1:12" ht="20.100000000000001" customHeight="1">
      <c r="A8" s="4"/>
      <c r="B8" s="277" t="s">
        <v>11</v>
      </c>
      <c r="C8" s="278">
        <f>SUM(C9:C20)</f>
        <v>3134110</v>
      </c>
      <c r="D8" s="278">
        <f>SUM(D9:D20)</f>
        <v>3289682</v>
      </c>
      <c r="E8" s="278">
        <f>SUM(E9:E20)</f>
        <v>3364081</v>
      </c>
      <c r="F8" s="278">
        <f>SUM(F9:F20)</f>
        <v>229971</v>
      </c>
      <c r="G8" s="278">
        <f>SUM(G9:G20)</f>
        <v>74399</v>
      </c>
      <c r="H8" s="279">
        <f>F8/C8</f>
        <v>7.3376811917896953E-2</v>
      </c>
      <c r="I8" s="279">
        <f>G8/D8</f>
        <v>2.2615863782578377E-2</v>
      </c>
      <c r="J8" s="4"/>
      <c r="K8" s="274"/>
      <c r="L8" s="274"/>
    </row>
    <row r="9" spans="1:12" ht="20.100000000000001" customHeight="1">
      <c r="A9" s="4"/>
      <c r="B9" s="269" t="s">
        <v>12</v>
      </c>
      <c r="C9" s="16">
        <f>'PopEst-2023-Worksheet'!B9</f>
        <v>186847</v>
      </c>
      <c r="D9" s="16">
        <f>'PopEst-2023-Worksheet'!C9</f>
        <v>196742</v>
      </c>
      <c r="E9" s="16">
        <f>'PopEst-2023-Worksheet'!D9</f>
        <v>204126</v>
      </c>
      <c r="F9" s="16">
        <f>E9-C9</f>
        <v>17279</v>
      </c>
      <c r="G9" s="16">
        <f>E9-D9</f>
        <v>7384</v>
      </c>
      <c r="H9" s="270">
        <f>F9/C9</f>
        <v>9.2476732299689057E-2</v>
      </c>
      <c r="I9" s="270">
        <f>G9/D9</f>
        <v>3.7531386282542621E-2</v>
      </c>
      <c r="J9" s="4"/>
      <c r="K9" s="118"/>
      <c r="L9" s="118"/>
    </row>
    <row r="10" spans="1:12" ht="20.100000000000001" customHeight="1">
      <c r="A10" s="4"/>
      <c r="B10" s="269" t="s">
        <v>13</v>
      </c>
      <c r="C10" s="138">
        <f>'PopEst-2023-Worksheet'!B10</f>
        <v>375752</v>
      </c>
      <c r="D10" s="138">
        <f>'PopEst-2023-Worksheet'!C10</f>
        <v>390912</v>
      </c>
      <c r="E10" s="16">
        <f>'PopEst-2023-Worksheet'!D10</f>
        <v>399480</v>
      </c>
      <c r="F10" s="16">
        <f t="shared" ref="F10:F20" si="0">E10-C10</f>
        <v>23728</v>
      </c>
      <c r="G10" s="16">
        <f t="shared" ref="G10:G20" si="1">E10-D10</f>
        <v>8568</v>
      </c>
      <c r="H10" s="270">
        <f t="shared" ref="H10:I20" si="2">F10/C10</f>
        <v>6.3148033809533946E-2</v>
      </c>
      <c r="I10" s="270">
        <f t="shared" si="2"/>
        <v>2.1917976424361493E-2</v>
      </c>
      <c r="J10" s="4"/>
      <c r="K10" s="118"/>
      <c r="L10" s="118"/>
    </row>
    <row r="11" spans="1:12" ht="20.100000000000001" customHeight="1">
      <c r="A11" s="4"/>
      <c r="B11" s="269" t="s">
        <v>14</v>
      </c>
      <c r="C11" s="138">
        <f>'PopEst-2023-Worksheet'!B11</f>
        <v>33976</v>
      </c>
      <c r="D11" s="138">
        <f>'PopEst-2023-Worksheet'!C11</f>
        <v>34748</v>
      </c>
      <c r="E11" s="16">
        <f>'PopEst-2023-Worksheet'!D11</f>
        <v>34974</v>
      </c>
      <c r="F11" s="16">
        <f t="shared" si="0"/>
        <v>998</v>
      </c>
      <c r="G11" s="16">
        <f t="shared" si="1"/>
        <v>226</v>
      </c>
      <c r="H11" s="270">
        <f t="shared" si="2"/>
        <v>2.9373675535672238E-2</v>
      </c>
      <c r="I11" s="270">
        <f t="shared" si="2"/>
        <v>6.5039714515943365E-3</v>
      </c>
      <c r="J11" s="4"/>
      <c r="K11" s="118"/>
      <c r="L11" s="118"/>
    </row>
    <row r="12" spans="1:12" ht="20.100000000000001" customHeight="1">
      <c r="A12" s="4"/>
      <c r="B12" s="269" t="s">
        <v>15</v>
      </c>
      <c r="C12" s="138">
        <f>'PopEst-2023-Worksheet'!B12</f>
        <v>12126</v>
      </c>
      <c r="D12" s="138">
        <f>'PopEst-2023-Worksheet'!C12</f>
        <v>12273</v>
      </c>
      <c r="E12" s="16">
        <f>'PopEst-2023-Worksheet'!D12</f>
        <v>12591</v>
      </c>
      <c r="F12" s="16">
        <f t="shared" si="0"/>
        <v>465</v>
      </c>
      <c r="G12" s="16">
        <f t="shared" si="1"/>
        <v>318</v>
      </c>
      <c r="H12" s="270">
        <f t="shared" si="2"/>
        <v>3.8347352795645717E-2</v>
      </c>
      <c r="I12" s="270">
        <f t="shared" si="2"/>
        <v>2.5910535321437302E-2</v>
      </c>
      <c r="J12" s="4"/>
      <c r="K12" s="118"/>
      <c r="L12" s="118"/>
    </row>
    <row r="13" spans="1:12" ht="20.100000000000001" customHeight="1">
      <c r="A13" s="4"/>
      <c r="B13" s="269" t="s">
        <v>16</v>
      </c>
      <c r="C13" s="138">
        <f>'PopEst-2023-Worksheet'!B13</f>
        <v>25327</v>
      </c>
      <c r="D13" s="138">
        <f>'PopEst-2023-Worksheet'!C13</f>
        <v>25544</v>
      </c>
      <c r="E13" s="16">
        <f>'PopEst-2023-Worksheet'!D13</f>
        <v>25645</v>
      </c>
      <c r="F13" s="16">
        <f t="shared" si="0"/>
        <v>318</v>
      </c>
      <c r="G13" s="16">
        <f t="shared" si="1"/>
        <v>101</v>
      </c>
      <c r="H13" s="270">
        <f t="shared" si="2"/>
        <v>1.2555770521577763E-2</v>
      </c>
      <c r="I13" s="270">
        <f t="shared" si="2"/>
        <v>3.9539617914187281E-3</v>
      </c>
      <c r="J13" s="4"/>
      <c r="K13" s="118"/>
      <c r="L13" s="118"/>
    </row>
    <row r="14" spans="1:12" ht="20.100000000000001" customHeight="1">
      <c r="A14" s="4"/>
      <c r="B14" s="269" t="s">
        <v>17</v>
      </c>
      <c r="C14" s="138">
        <f>'PopEst-2023-Worksheet'!B14</f>
        <v>39619</v>
      </c>
      <c r="D14" s="138">
        <f>'PopEst-2023-Worksheet'!C14</f>
        <v>40633</v>
      </c>
      <c r="E14" s="16">
        <f>'PopEst-2023-Worksheet'!D14</f>
        <v>40895</v>
      </c>
      <c r="F14" s="16">
        <f t="shared" si="0"/>
        <v>1276</v>
      </c>
      <c r="G14" s="16">
        <f t="shared" si="1"/>
        <v>262</v>
      </c>
      <c r="H14" s="270">
        <f t="shared" si="2"/>
        <v>3.2206769479290243E-2</v>
      </c>
      <c r="I14" s="270">
        <f t="shared" si="2"/>
        <v>6.4479610169074402E-3</v>
      </c>
      <c r="J14" s="4"/>
      <c r="K14" s="118"/>
      <c r="L14" s="118"/>
    </row>
    <row r="15" spans="1:12" ht="20.100000000000001" customHeight="1">
      <c r="A15" s="4"/>
      <c r="B15" s="269" t="s">
        <v>18</v>
      </c>
      <c r="C15" s="138">
        <f>'PopEst-2023-Worksheet'!B15</f>
        <v>101235</v>
      </c>
      <c r="D15" s="138">
        <f>'PopEst-2023-Worksheet'!C15</f>
        <v>103102</v>
      </c>
      <c r="E15" s="16">
        <f>'PopEst-2023-Worksheet'!D15</f>
        <v>104385</v>
      </c>
      <c r="F15" s="16">
        <f t="shared" si="0"/>
        <v>3150</v>
      </c>
      <c r="G15" s="16">
        <f t="shared" si="1"/>
        <v>1283</v>
      </c>
      <c r="H15" s="270">
        <f t="shared" si="2"/>
        <v>3.1115720847532967E-2</v>
      </c>
      <c r="I15" s="270">
        <f t="shared" si="2"/>
        <v>1.2443987507516827E-2</v>
      </c>
      <c r="J15" s="4"/>
      <c r="K15" s="118"/>
      <c r="L15" s="118"/>
    </row>
    <row r="16" spans="1:12" ht="20.100000000000001" customHeight="1">
      <c r="A16" s="4"/>
      <c r="B16" s="269" t="s">
        <v>19</v>
      </c>
      <c r="C16" s="16">
        <f>'PopEst-2023-Worksheet'!B16</f>
        <v>760822</v>
      </c>
      <c r="D16" s="16">
        <f>'PopEst-2023-Worksheet'!C16</f>
        <v>802178</v>
      </c>
      <c r="E16" s="16">
        <f>'PopEst-2023-Worksheet'!D16</f>
        <v>800989</v>
      </c>
      <c r="F16" s="16">
        <f t="shared" si="0"/>
        <v>40167</v>
      </c>
      <c r="G16" s="16">
        <f t="shared" si="1"/>
        <v>-1189</v>
      </c>
      <c r="H16" s="270">
        <f t="shared" si="2"/>
        <v>5.2794214678334749E-2</v>
      </c>
      <c r="I16" s="270">
        <f t="shared" si="2"/>
        <v>-1.482214670559402E-3</v>
      </c>
      <c r="J16" s="4"/>
      <c r="K16" s="118"/>
      <c r="L16" s="120"/>
    </row>
    <row r="17" spans="1:12" ht="20.100000000000001" customHeight="1">
      <c r="A17" s="4"/>
      <c r="B17" s="269" t="s">
        <v>20</v>
      </c>
      <c r="C17" s="138">
        <f>'PopEst-2023-Worksheet'!B17</f>
        <v>399710</v>
      </c>
      <c r="D17" s="138">
        <f>'PopEst-2023-Worksheet'!C17</f>
        <v>421768</v>
      </c>
      <c r="E17" s="16">
        <f>'PopEst-2023-Worksheet'!D17</f>
        <v>439566</v>
      </c>
      <c r="F17" s="16">
        <f t="shared" si="0"/>
        <v>39856</v>
      </c>
      <c r="G17" s="16">
        <f t="shared" si="1"/>
        <v>17798</v>
      </c>
      <c r="H17" s="270">
        <f t="shared" si="2"/>
        <v>9.9712291411273177E-2</v>
      </c>
      <c r="I17" s="270">
        <f t="shared" si="2"/>
        <v>4.2198554655640069E-2</v>
      </c>
      <c r="J17" s="4"/>
      <c r="K17" s="118"/>
      <c r="L17" s="118"/>
    </row>
    <row r="18" spans="1:12" ht="20.100000000000001" customHeight="1">
      <c r="A18" s="4"/>
      <c r="B18" s="269" t="s">
        <v>21</v>
      </c>
      <c r="C18" s="138">
        <f>'PopEst-2023-Worksheet'!B18</f>
        <v>39644</v>
      </c>
      <c r="D18" s="138">
        <f>'PopEst-2023-Worksheet'!C18</f>
        <v>39385</v>
      </c>
      <c r="E18" s="16">
        <f>'PopEst-2023-Worksheet'!D18</f>
        <v>39591</v>
      </c>
      <c r="F18" s="16">
        <f t="shared" si="0"/>
        <v>-53</v>
      </c>
      <c r="G18" s="16">
        <f t="shared" si="1"/>
        <v>206</v>
      </c>
      <c r="H18" s="270">
        <f t="shared" si="2"/>
        <v>-1.3368983957219251E-3</v>
      </c>
      <c r="I18" s="270">
        <f t="shared" si="2"/>
        <v>5.2304176717024248E-3</v>
      </c>
      <c r="J18" s="4"/>
      <c r="K18" s="118"/>
      <c r="L18" s="118"/>
    </row>
    <row r="19" spans="1:12" ht="20.100000000000001" customHeight="1">
      <c r="A19" s="4"/>
      <c r="B19" s="269" t="s">
        <v>22</v>
      </c>
      <c r="C19" s="138">
        <f>'PopEst-2023-Worksheet'!B19</f>
        <v>725046</v>
      </c>
      <c r="D19" s="138">
        <f>'PopEst-2023-Worksheet'!C19</f>
        <v>770019</v>
      </c>
      <c r="E19" s="16">
        <f>'PopEst-2023-Worksheet'!D19</f>
        <v>797616</v>
      </c>
      <c r="F19" s="16">
        <f t="shared" si="0"/>
        <v>72570</v>
      </c>
      <c r="G19" s="16">
        <f t="shared" si="1"/>
        <v>27597</v>
      </c>
      <c r="H19" s="270">
        <f t="shared" si="2"/>
        <v>0.10009020117344279</v>
      </c>
      <c r="I19" s="270">
        <f t="shared" si="2"/>
        <v>3.5839375392035779E-2</v>
      </c>
      <c r="J19" s="4"/>
      <c r="K19" s="118"/>
      <c r="L19" s="118"/>
    </row>
    <row r="20" spans="1:12" ht="20.100000000000001" customHeight="1">
      <c r="A20" s="4"/>
      <c r="B20" s="269" t="s">
        <v>23</v>
      </c>
      <c r="C20" s="16">
        <f>'PopEst-2023-Worksheet'!B20</f>
        <v>434006</v>
      </c>
      <c r="D20" s="16">
        <f>'PopEst-2023-Worksheet'!C20</f>
        <v>452378</v>
      </c>
      <c r="E20" s="16">
        <f>'PopEst-2023-Worksheet'!D20</f>
        <v>464223</v>
      </c>
      <c r="F20" s="16">
        <f t="shared" si="0"/>
        <v>30217</v>
      </c>
      <c r="G20" s="16">
        <f t="shared" si="1"/>
        <v>11845</v>
      </c>
      <c r="H20" s="270">
        <f t="shared" si="2"/>
        <v>6.9623461426800551E-2</v>
      </c>
      <c r="I20" s="270">
        <f t="shared" si="2"/>
        <v>2.6183855094633248E-2</v>
      </c>
      <c r="J20" s="4"/>
      <c r="K20" s="118"/>
      <c r="L20" s="118"/>
    </row>
    <row r="21" spans="1:12" ht="5.0999999999999996" customHeight="1">
      <c r="A21" s="4"/>
      <c r="B21" s="22"/>
      <c r="C21" s="16"/>
      <c r="D21" s="16"/>
      <c r="E21" s="16"/>
      <c r="F21" s="21"/>
      <c r="G21" s="21"/>
      <c r="H21" s="271"/>
      <c r="I21" s="271"/>
      <c r="J21" s="4"/>
      <c r="K21" s="118"/>
      <c r="L21" s="118"/>
    </row>
    <row r="22" spans="1:12" ht="20.100000000000001" customHeight="1">
      <c r="A22" s="4"/>
      <c r="B22" s="277" t="s">
        <v>24</v>
      </c>
      <c r="C22" s="278">
        <f>SUM(C23:C40)</f>
        <v>2254791</v>
      </c>
      <c r="D22" s="278">
        <f>SUM(D23:D40)</f>
        <v>2341725</v>
      </c>
      <c r="E22" s="278">
        <f>SUM(E23:E40)</f>
        <v>2400656</v>
      </c>
      <c r="F22" s="278">
        <f>SUM(F23:F40)</f>
        <v>145865</v>
      </c>
      <c r="G22" s="278">
        <f>SUM(G23:G40)</f>
        <v>58931</v>
      </c>
      <c r="H22" s="279">
        <f>F22/C22</f>
        <v>6.4691139888353288E-2</v>
      </c>
      <c r="I22" s="279">
        <f>G22/D22</f>
        <v>2.5165636443220275E-2</v>
      </c>
      <c r="J22" s="4"/>
      <c r="K22" s="274"/>
      <c r="L22" s="274"/>
    </row>
    <row r="23" spans="1:12" ht="20.100000000000001" customHeight="1">
      <c r="A23" s="4"/>
      <c r="B23" s="269" t="s">
        <v>25</v>
      </c>
      <c r="C23" s="16">
        <f>'PopEst-2023-Worksheet'!B23</f>
        <v>278468</v>
      </c>
      <c r="D23" s="16">
        <f>'PopEst-2023-Worksheet'!C23</f>
        <v>287872</v>
      </c>
      <c r="E23" s="16">
        <f>'PopEst-2023-Worksheet'!D23</f>
        <v>293040</v>
      </c>
      <c r="F23" s="138">
        <f t="shared" ref="F23:F40" si="3">E23-C23</f>
        <v>14572</v>
      </c>
      <c r="G23" s="138">
        <f t="shared" ref="G23:G40" si="4">E23-D23</f>
        <v>5168</v>
      </c>
      <c r="H23" s="270">
        <f t="shared" ref="H23:I40" si="5">F23/C23</f>
        <v>5.2329172472240976E-2</v>
      </c>
      <c r="I23" s="270">
        <f t="shared" si="5"/>
        <v>1.7952423299244107E-2</v>
      </c>
      <c r="J23" s="4"/>
      <c r="K23" s="118"/>
      <c r="L23" s="118"/>
    </row>
    <row r="24" spans="1:12" ht="20.100000000000001" customHeight="1">
      <c r="A24" s="4"/>
      <c r="B24" s="269" t="s">
        <v>26</v>
      </c>
      <c r="C24" s="138">
        <f>'PopEst-2023-Worksheet'!B24</f>
        <v>28259</v>
      </c>
      <c r="D24" s="138">
        <f>'PopEst-2023-Worksheet'!C24</f>
        <v>27881</v>
      </c>
      <c r="E24" s="16">
        <f>'PopEst-2023-Worksheet'!D24</f>
        <v>28339</v>
      </c>
      <c r="F24" s="138">
        <f t="shared" si="3"/>
        <v>80</v>
      </c>
      <c r="G24" s="138">
        <f t="shared" si="4"/>
        <v>458</v>
      </c>
      <c r="H24" s="270">
        <f t="shared" si="5"/>
        <v>2.8309565094306239E-3</v>
      </c>
      <c r="I24" s="270">
        <f t="shared" si="5"/>
        <v>1.6426957426204224E-2</v>
      </c>
      <c r="J24" s="4"/>
      <c r="K24" s="118"/>
      <c r="L24" s="118"/>
    </row>
    <row r="25" spans="1:12" ht="20.100000000000001" customHeight="1">
      <c r="A25" s="4"/>
      <c r="B25" s="269" t="s">
        <v>27</v>
      </c>
      <c r="C25" s="138">
        <f>'PopEst-2023-Worksheet'!B25</f>
        <v>28303</v>
      </c>
      <c r="D25" s="138">
        <f>'PopEst-2023-Worksheet'!C25</f>
        <v>27013</v>
      </c>
      <c r="E25" s="16">
        <f>'PopEst-2023-Worksheet'!D25</f>
        <v>27389</v>
      </c>
      <c r="F25" s="138">
        <f t="shared" si="3"/>
        <v>-914</v>
      </c>
      <c r="G25" s="138">
        <f t="shared" si="4"/>
        <v>376</v>
      </c>
      <c r="H25" s="270">
        <f t="shared" si="5"/>
        <v>-3.2293396459739249E-2</v>
      </c>
      <c r="I25" s="270">
        <f t="shared" si="5"/>
        <v>1.3919224077296117E-2</v>
      </c>
      <c r="J25" s="4"/>
      <c r="K25" s="118"/>
      <c r="L25" s="118"/>
    </row>
    <row r="26" spans="1:12" ht="20.100000000000001" customHeight="1">
      <c r="A26" s="4"/>
      <c r="B26" s="269" t="s">
        <v>28</v>
      </c>
      <c r="C26" s="138">
        <f>'PopEst-2023-Worksheet'!B26</f>
        <v>218245</v>
      </c>
      <c r="D26" s="138">
        <f>'PopEst-2023-Worksheet'!C26</f>
        <v>225553</v>
      </c>
      <c r="E26" s="16">
        <f>'PopEst-2023-Worksheet'!D26</f>
        <v>231042</v>
      </c>
      <c r="F26" s="138">
        <f t="shared" si="3"/>
        <v>12797</v>
      </c>
      <c r="G26" s="138">
        <f t="shared" si="4"/>
        <v>5489</v>
      </c>
      <c r="H26" s="270">
        <f t="shared" si="5"/>
        <v>5.8635936676670712E-2</v>
      </c>
      <c r="I26" s="270">
        <f t="shared" si="5"/>
        <v>2.4335743705470553E-2</v>
      </c>
      <c r="J26" s="4"/>
      <c r="K26" s="118"/>
      <c r="L26" s="118"/>
    </row>
    <row r="27" spans="1:12" ht="20.100000000000001" customHeight="1">
      <c r="A27" s="4"/>
      <c r="B27" s="269" t="s">
        <v>29</v>
      </c>
      <c r="C27" s="138">
        <f>'PopEst-2023-Worksheet'!B27</f>
        <v>69698</v>
      </c>
      <c r="D27" s="138">
        <f>'PopEst-2023-Worksheet'!C27</f>
        <v>71525</v>
      </c>
      <c r="E27" s="16">
        <f>'PopEst-2023-Worksheet'!D27</f>
        <v>72191</v>
      </c>
      <c r="F27" s="138">
        <f t="shared" si="3"/>
        <v>2493</v>
      </c>
      <c r="G27" s="138">
        <f t="shared" si="4"/>
        <v>666</v>
      </c>
      <c r="H27" s="270">
        <f t="shared" si="5"/>
        <v>3.5768601681540363E-2</v>
      </c>
      <c r="I27" s="270">
        <f t="shared" si="5"/>
        <v>9.3114295700803922E-3</v>
      </c>
      <c r="J27" s="4"/>
      <c r="K27" s="118"/>
      <c r="L27" s="118"/>
    </row>
    <row r="28" spans="1:12" ht="20.100000000000001" customHeight="1">
      <c r="A28" s="4"/>
      <c r="B28" s="269" t="s">
        <v>30</v>
      </c>
      <c r="C28" s="138">
        <f>'PopEst-2023-Worksheet'!B28</f>
        <v>16759</v>
      </c>
      <c r="D28" s="138">
        <f>'PopEst-2023-Worksheet'!C28</f>
        <v>16988</v>
      </c>
      <c r="E28" s="16">
        <f>'PopEst-2023-Worksheet'!D28</f>
        <v>17271</v>
      </c>
      <c r="F28" s="138">
        <f t="shared" si="3"/>
        <v>512</v>
      </c>
      <c r="G28" s="138">
        <f t="shared" si="4"/>
        <v>283</v>
      </c>
      <c r="H28" s="270">
        <f t="shared" si="5"/>
        <v>3.0550748851363448E-2</v>
      </c>
      <c r="I28" s="270">
        <f t="shared" si="5"/>
        <v>1.6658817989168826E-2</v>
      </c>
      <c r="J28" s="4"/>
      <c r="K28" s="118"/>
      <c r="L28" s="118"/>
    </row>
    <row r="29" spans="1:12" ht="20.100000000000001" customHeight="1">
      <c r="A29" s="4"/>
      <c r="B29" s="269" t="s">
        <v>31</v>
      </c>
      <c r="C29" s="138">
        <f>'PopEst-2023-Worksheet'!B29</f>
        <v>995567</v>
      </c>
      <c r="D29" s="138">
        <f>'PopEst-2023-Worksheet'!C29</f>
        <v>1033533</v>
      </c>
      <c r="E29" s="16">
        <f>'PopEst-2023-Worksheet'!D29</f>
        <v>1051278</v>
      </c>
      <c r="F29" s="138">
        <f t="shared" si="3"/>
        <v>55711</v>
      </c>
      <c r="G29" s="138">
        <f t="shared" si="4"/>
        <v>17745</v>
      </c>
      <c r="H29" s="270">
        <f t="shared" si="5"/>
        <v>5.5959066541980601E-2</v>
      </c>
      <c r="I29" s="270">
        <f t="shared" si="5"/>
        <v>1.7169263100452525E-2</v>
      </c>
      <c r="J29" s="4"/>
      <c r="K29" s="118"/>
      <c r="L29" s="118"/>
    </row>
    <row r="30" spans="1:12" ht="20.100000000000001" customHeight="1">
      <c r="A30" s="4"/>
      <c r="B30" s="269" t="s">
        <v>32</v>
      </c>
      <c r="C30" s="138">
        <f>'PopEst-2023-Worksheet'!B30</f>
        <v>17864</v>
      </c>
      <c r="D30" s="138">
        <f>'PopEst-2023-Worksheet'!C30</f>
        <v>18841</v>
      </c>
      <c r="E30" s="16">
        <f>'PopEst-2023-Worksheet'!D30</f>
        <v>19123</v>
      </c>
      <c r="F30" s="138">
        <f t="shared" si="3"/>
        <v>1259</v>
      </c>
      <c r="G30" s="138">
        <f t="shared" si="4"/>
        <v>282</v>
      </c>
      <c r="H30" s="270">
        <f t="shared" si="5"/>
        <v>7.0476936856247202E-2</v>
      </c>
      <c r="I30" s="270">
        <f t="shared" si="5"/>
        <v>1.4967358420466006E-2</v>
      </c>
      <c r="J30" s="4"/>
      <c r="K30" s="118"/>
      <c r="L30" s="118"/>
    </row>
    <row r="31" spans="1:12" ht="20.100000000000001" customHeight="1">
      <c r="A31" s="4"/>
      <c r="B31" s="269" t="s">
        <v>33</v>
      </c>
      <c r="C31" s="16">
        <f>'PopEst-2023-Worksheet'!B31</f>
        <v>14004</v>
      </c>
      <c r="D31" s="16">
        <f>'PopEst-2023-Worksheet'!C31</f>
        <v>13395</v>
      </c>
      <c r="E31" s="16">
        <f>'PopEst-2023-Worksheet'!D31</f>
        <v>13671</v>
      </c>
      <c r="F31" s="138">
        <f t="shared" si="3"/>
        <v>-333</v>
      </c>
      <c r="G31" s="138">
        <f t="shared" si="4"/>
        <v>276</v>
      </c>
      <c r="H31" s="270">
        <f t="shared" si="5"/>
        <v>-2.377892030848329E-2</v>
      </c>
      <c r="I31" s="270">
        <f t="shared" si="5"/>
        <v>2.0604703247480403E-2</v>
      </c>
      <c r="J31" s="4"/>
      <c r="K31" s="118"/>
      <c r="L31" s="118"/>
    </row>
    <row r="32" spans="1:12" ht="20.100000000000001" customHeight="1">
      <c r="A32" s="4"/>
      <c r="B32" s="269" t="s">
        <v>34</v>
      </c>
      <c r="C32" s="138">
        <f>'PopEst-2023-Worksheet'!B32</f>
        <v>8226</v>
      </c>
      <c r="D32" s="138">
        <f>'PopEst-2023-Worksheet'!C32</f>
        <v>7808</v>
      </c>
      <c r="E32" s="16">
        <f>'PopEst-2023-Worksheet'!D32</f>
        <v>8074</v>
      </c>
      <c r="F32" s="138">
        <f t="shared" si="3"/>
        <v>-152</v>
      </c>
      <c r="G32" s="138">
        <f t="shared" si="4"/>
        <v>266</v>
      </c>
      <c r="H32" s="270">
        <f t="shared" si="5"/>
        <v>-1.8477996596158522E-2</v>
      </c>
      <c r="I32" s="270">
        <f t="shared" si="5"/>
        <v>3.4067622950819672E-2</v>
      </c>
      <c r="J32" s="4"/>
      <c r="K32" s="118"/>
      <c r="L32" s="118"/>
    </row>
    <row r="33" spans="1:12" ht="20.100000000000001" customHeight="1">
      <c r="A33" s="4"/>
      <c r="B33" s="269" t="s">
        <v>35</v>
      </c>
      <c r="C33" s="138">
        <f>'PopEst-2023-Worksheet'!B33</f>
        <v>42915</v>
      </c>
      <c r="D33" s="138">
        <f>'PopEst-2023-Worksheet'!C33</f>
        <v>44288</v>
      </c>
      <c r="E33" s="16">
        <f>'PopEst-2023-Worksheet'!D33</f>
        <v>45283</v>
      </c>
      <c r="F33" s="138">
        <f t="shared" si="3"/>
        <v>2368</v>
      </c>
      <c r="G33" s="138">
        <f t="shared" si="4"/>
        <v>995</v>
      </c>
      <c r="H33" s="270">
        <f t="shared" si="5"/>
        <v>5.517884189677269E-2</v>
      </c>
      <c r="I33" s="270">
        <f t="shared" si="5"/>
        <v>2.2466582369942197E-2</v>
      </c>
      <c r="J33" s="4"/>
      <c r="K33" s="118"/>
      <c r="L33" s="118"/>
    </row>
    <row r="34" spans="1:12" ht="20.100000000000001" customHeight="1">
      <c r="A34" s="4"/>
      <c r="B34" s="269" t="s">
        <v>36</v>
      </c>
      <c r="C34" s="138">
        <f>'PopEst-2023-Worksheet'!B34</f>
        <v>17968</v>
      </c>
      <c r="D34" s="138">
        <f>'PopEst-2023-Worksheet'!C34</f>
        <v>18438</v>
      </c>
      <c r="E34" s="16">
        <f>'PopEst-2023-Worksheet'!D34</f>
        <v>18698</v>
      </c>
      <c r="F34" s="138">
        <f t="shared" si="3"/>
        <v>730</v>
      </c>
      <c r="G34" s="138">
        <f t="shared" si="4"/>
        <v>260</v>
      </c>
      <c r="H34" s="270">
        <f t="shared" si="5"/>
        <v>4.0627782724844165E-2</v>
      </c>
      <c r="I34" s="270">
        <f t="shared" si="5"/>
        <v>1.4101312506779477E-2</v>
      </c>
      <c r="J34" s="4"/>
      <c r="K34" s="118"/>
      <c r="L34" s="118"/>
    </row>
    <row r="35" spans="1:12" ht="20.100000000000001" customHeight="1">
      <c r="A35" s="4"/>
      <c r="B35" s="269" t="s">
        <v>37</v>
      </c>
      <c r="C35" s="138">
        <f>'PopEst-2023-Worksheet'!B35</f>
        <v>90352</v>
      </c>
      <c r="D35" s="138">
        <f>'PopEst-2023-Worksheet'!C35</f>
        <v>95809</v>
      </c>
      <c r="E35" s="16">
        <f>'PopEst-2023-Worksheet'!D35</f>
        <v>100763</v>
      </c>
      <c r="F35" s="138">
        <f t="shared" si="3"/>
        <v>10411</v>
      </c>
      <c r="G35" s="138">
        <f t="shared" si="4"/>
        <v>4954</v>
      </c>
      <c r="H35" s="270">
        <f t="shared" si="5"/>
        <v>0.1152271117407473</v>
      </c>
      <c r="I35" s="270">
        <f t="shared" si="5"/>
        <v>5.1707042135916252E-2</v>
      </c>
      <c r="J35" s="4"/>
      <c r="K35" s="118"/>
      <c r="L35" s="118"/>
    </row>
    <row r="36" spans="1:12" ht="20.100000000000001" customHeight="1">
      <c r="A36" s="4"/>
      <c r="B36" s="269" t="s">
        <v>38</v>
      </c>
      <c r="C36" s="138">
        <f>'PopEst-2023-Worksheet'!B36</f>
        <v>73321</v>
      </c>
      <c r="D36" s="138">
        <f>'PopEst-2023-Worksheet'!C36</f>
        <v>74249</v>
      </c>
      <c r="E36" s="16">
        <f>'PopEst-2023-Worksheet'!D36</f>
        <v>75906</v>
      </c>
      <c r="F36" s="138">
        <f t="shared" si="3"/>
        <v>2585</v>
      </c>
      <c r="G36" s="138">
        <f t="shared" si="4"/>
        <v>1657</v>
      </c>
      <c r="H36" s="270">
        <f t="shared" si="5"/>
        <v>3.5255929406309242E-2</v>
      </c>
      <c r="I36" s="270">
        <f t="shared" si="5"/>
        <v>2.2316798879446188E-2</v>
      </c>
      <c r="J36" s="4"/>
      <c r="K36" s="118"/>
      <c r="L36" s="118"/>
    </row>
    <row r="37" spans="1:12" ht="20.100000000000001" customHeight="1">
      <c r="A37" s="4"/>
      <c r="B37" s="269" t="s">
        <v>39</v>
      </c>
      <c r="C37" s="138">
        <f>'PopEst-2023-Worksheet'!B37</f>
        <v>273425</v>
      </c>
      <c r="D37" s="138">
        <f>'PopEst-2023-Worksheet'!C37</f>
        <v>296919</v>
      </c>
      <c r="E37" s="16">
        <f>'PopEst-2023-Worksheet'!D37</f>
        <v>315317</v>
      </c>
      <c r="F37" s="138">
        <f t="shared" si="3"/>
        <v>41892</v>
      </c>
      <c r="G37" s="138">
        <f t="shared" si="4"/>
        <v>18398</v>
      </c>
      <c r="H37" s="270">
        <f t="shared" si="5"/>
        <v>0.15321203255005944</v>
      </c>
      <c r="I37" s="270">
        <f t="shared" si="5"/>
        <v>6.1963026953478897E-2</v>
      </c>
      <c r="J37" s="4"/>
      <c r="K37" s="118"/>
      <c r="L37" s="118"/>
    </row>
    <row r="38" spans="1:12" ht="20.100000000000001" customHeight="1">
      <c r="A38" s="4"/>
      <c r="B38" s="269" t="s">
        <v>40</v>
      </c>
      <c r="C38" s="138">
        <f>'PopEst-2023-Worksheet'!B38</f>
        <v>43474</v>
      </c>
      <c r="D38" s="138">
        <f>'PopEst-2023-Worksheet'!C38</f>
        <v>44688</v>
      </c>
      <c r="E38" s="16">
        <f>'PopEst-2023-Worksheet'!D38</f>
        <v>45448</v>
      </c>
      <c r="F38" s="138">
        <f t="shared" si="3"/>
        <v>1974</v>
      </c>
      <c r="G38" s="138">
        <f t="shared" si="4"/>
        <v>760</v>
      </c>
      <c r="H38" s="270">
        <f t="shared" si="5"/>
        <v>4.5406449832083542E-2</v>
      </c>
      <c r="I38" s="270">
        <f t="shared" si="5"/>
        <v>1.7006802721088437E-2</v>
      </c>
      <c r="J38" s="4"/>
      <c r="K38" s="118"/>
      <c r="L38" s="118"/>
    </row>
    <row r="39" spans="1:12" ht="20.100000000000001" customHeight="1">
      <c r="A39" s="4"/>
      <c r="B39" s="269" t="s">
        <v>41</v>
      </c>
      <c r="C39" s="138">
        <f>'PopEst-2023-Worksheet'!B39</f>
        <v>21796</v>
      </c>
      <c r="D39" s="138">
        <f>'PopEst-2023-Worksheet'!C39</f>
        <v>21375</v>
      </c>
      <c r="E39" s="16">
        <f>'PopEst-2023-Worksheet'!D39</f>
        <v>21686</v>
      </c>
      <c r="F39" s="138">
        <f t="shared" si="3"/>
        <v>-110</v>
      </c>
      <c r="G39" s="138">
        <f t="shared" si="4"/>
        <v>311</v>
      </c>
      <c r="H39" s="270">
        <f t="shared" si="5"/>
        <v>-5.0467975775371626E-3</v>
      </c>
      <c r="I39" s="270">
        <f t="shared" si="5"/>
        <v>1.4549707602339181E-2</v>
      </c>
      <c r="J39" s="4"/>
      <c r="K39" s="118"/>
      <c r="L39" s="118"/>
    </row>
    <row r="40" spans="1:12" ht="20.100000000000001" customHeight="1">
      <c r="A40" s="4"/>
      <c r="B40" s="269" t="s">
        <v>42</v>
      </c>
      <c r="C40" s="138">
        <f>'PopEst-2023-Worksheet'!B40</f>
        <v>16147</v>
      </c>
      <c r="D40" s="138">
        <f>'PopEst-2023-Worksheet'!C40</f>
        <v>15550</v>
      </c>
      <c r="E40" s="16">
        <f>'PopEst-2023-Worksheet'!D40</f>
        <v>16137</v>
      </c>
      <c r="F40" s="138">
        <f t="shared" si="3"/>
        <v>-10</v>
      </c>
      <c r="G40" s="138">
        <f t="shared" si="4"/>
        <v>587</v>
      </c>
      <c r="H40" s="270">
        <f t="shared" si="5"/>
        <v>-6.193100885613427E-4</v>
      </c>
      <c r="I40" s="270">
        <f t="shared" si="5"/>
        <v>3.7749196141479098E-2</v>
      </c>
      <c r="J40" s="4"/>
      <c r="K40" s="118"/>
      <c r="L40" s="118"/>
    </row>
    <row r="41" spans="1:12" ht="5.0999999999999996" customHeight="1">
      <c r="A41" s="4"/>
      <c r="B41" s="22"/>
      <c r="C41" s="16"/>
      <c r="D41" s="16"/>
      <c r="E41" s="16"/>
      <c r="F41" s="21"/>
      <c r="G41" s="21"/>
      <c r="H41" s="271"/>
      <c r="I41" s="271"/>
      <c r="J41" s="4"/>
      <c r="K41" s="118"/>
      <c r="L41" s="118"/>
    </row>
    <row r="42" spans="1:12" ht="20.100000000000001" customHeight="1">
      <c r="A42" s="4"/>
      <c r="B42" s="277" t="s">
        <v>43</v>
      </c>
      <c r="C42" s="278">
        <f>SUM(C43:C62)</f>
        <v>1496947</v>
      </c>
      <c r="D42" s="278">
        <f>SUM(D43:D62)</f>
        <v>1542781</v>
      </c>
      <c r="E42" s="278">
        <f>SUM(E43:E62)</f>
        <v>1569562</v>
      </c>
      <c r="F42" s="278">
        <f>SUM(F43:F62)</f>
        <v>72615</v>
      </c>
      <c r="G42" s="278">
        <f>SUM(G43:G62)</f>
        <v>26781</v>
      </c>
      <c r="H42" s="279">
        <f>F42/C42</f>
        <v>4.8508731438053586E-2</v>
      </c>
      <c r="I42" s="279">
        <f>G42/D42</f>
        <v>1.7358912250021227E-2</v>
      </c>
      <c r="J42" s="4"/>
      <c r="K42" s="274"/>
      <c r="L42" s="274"/>
    </row>
    <row r="43" spans="1:12" ht="20.100000000000001" customHeight="1">
      <c r="A43" s="4"/>
      <c r="B43" s="269" t="s">
        <v>44</v>
      </c>
      <c r="C43" s="138">
        <f>'PopEst-2023-Worksheet'!B43</f>
        <v>175216</v>
      </c>
      <c r="D43" s="138">
        <f>'PopEst-2023-Worksheet'!C43</f>
        <v>184002</v>
      </c>
      <c r="E43" s="16">
        <f>'PopEst-2023-Worksheet'!D43</f>
        <v>187545</v>
      </c>
      <c r="F43" s="138">
        <f t="shared" ref="F43:F51" si="6">E43-C43</f>
        <v>12329</v>
      </c>
      <c r="G43" s="138">
        <f t="shared" ref="G43:G51" si="7">E43-D43</f>
        <v>3543</v>
      </c>
      <c r="H43" s="270">
        <f t="shared" ref="H43:I51" si="8">F43/C43</f>
        <v>7.0364578577298872E-2</v>
      </c>
      <c r="I43" s="270">
        <f t="shared" si="8"/>
        <v>1.9255225486679493E-2</v>
      </c>
      <c r="J43" s="4"/>
      <c r="K43" s="118"/>
      <c r="L43" s="118"/>
    </row>
    <row r="44" spans="1:12" ht="20.100000000000001" customHeight="1">
      <c r="A44" s="4"/>
      <c r="B44" s="269" t="s">
        <v>45</v>
      </c>
      <c r="C44" s="138">
        <f>'PopEst-2023-Worksheet'!B44</f>
        <v>13648</v>
      </c>
      <c r="D44" s="138">
        <f>'PopEst-2023-Worksheet'!C44</f>
        <v>13740</v>
      </c>
      <c r="E44" s="16">
        <f>'PopEst-2023-Worksheet'!D44</f>
        <v>13816</v>
      </c>
      <c r="F44" s="138">
        <f t="shared" si="6"/>
        <v>168</v>
      </c>
      <c r="G44" s="138">
        <f t="shared" si="7"/>
        <v>76</v>
      </c>
      <c r="H44" s="270">
        <f t="shared" si="8"/>
        <v>1.23094958968347E-2</v>
      </c>
      <c r="I44" s="270">
        <f t="shared" si="8"/>
        <v>5.531295487627365E-3</v>
      </c>
      <c r="J44" s="4"/>
      <c r="K44" s="118"/>
      <c r="L44" s="118"/>
    </row>
    <row r="45" spans="1:12" ht="20.100000000000001" customHeight="1">
      <c r="A45" s="4"/>
      <c r="B45" s="269" t="s">
        <v>46</v>
      </c>
      <c r="C45" s="16">
        <f>'PopEst-2023-Worksheet'!B45</f>
        <v>321905</v>
      </c>
      <c r="D45" s="16">
        <f>'PopEst-2023-Worksheet'!C45</f>
        <v>329583</v>
      </c>
      <c r="E45" s="16">
        <f>'PopEst-2023-Worksheet'!D45</f>
        <v>333452</v>
      </c>
      <c r="F45" s="138">
        <f t="shared" si="6"/>
        <v>11547</v>
      </c>
      <c r="G45" s="138">
        <f t="shared" si="7"/>
        <v>3869</v>
      </c>
      <c r="H45" s="270">
        <f t="shared" si="8"/>
        <v>3.5870831456485612E-2</v>
      </c>
      <c r="I45" s="270">
        <f t="shared" si="8"/>
        <v>1.173907634799125E-2</v>
      </c>
      <c r="J45" s="4"/>
      <c r="K45" s="274"/>
      <c r="L45" s="274"/>
    </row>
    <row r="46" spans="1:12" ht="20.100000000000001" customHeight="1">
      <c r="A46" s="4"/>
      <c r="B46" s="269" t="s">
        <v>47</v>
      </c>
      <c r="C46" s="138">
        <f>'PopEst-2023-Worksheet'!B46</f>
        <v>12451</v>
      </c>
      <c r="D46" s="138">
        <f>'PopEst-2023-Worksheet'!C46</f>
        <v>12729</v>
      </c>
      <c r="E46" s="16">
        <f>'PopEst-2023-Worksheet'!D46</f>
        <v>12971</v>
      </c>
      <c r="F46" s="138">
        <f t="shared" si="6"/>
        <v>520</v>
      </c>
      <c r="G46" s="138">
        <f t="shared" si="7"/>
        <v>242</v>
      </c>
      <c r="H46" s="270">
        <f t="shared" si="8"/>
        <v>4.1763713757931087E-2</v>
      </c>
      <c r="I46" s="270">
        <f t="shared" si="8"/>
        <v>1.9011705554246208E-2</v>
      </c>
      <c r="J46" s="4"/>
      <c r="K46" s="118"/>
      <c r="L46" s="118"/>
    </row>
    <row r="47" spans="1:12" ht="20.100000000000001" customHeight="1">
      <c r="A47" s="4"/>
      <c r="B47" s="269" t="s">
        <v>48</v>
      </c>
      <c r="C47" s="138">
        <f>'PopEst-2023-Worksheet'!B47</f>
        <v>43826</v>
      </c>
      <c r="D47" s="138">
        <f>'PopEst-2023-Worksheet'!C47</f>
        <v>43967</v>
      </c>
      <c r="E47" s="16">
        <f>'PopEst-2023-Worksheet'!D47</f>
        <v>44421</v>
      </c>
      <c r="F47" s="138">
        <f t="shared" si="6"/>
        <v>595</v>
      </c>
      <c r="G47" s="138">
        <f t="shared" si="7"/>
        <v>454</v>
      </c>
      <c r="H47" s="270">
        <f t="shared" si="8"/>
        <v>1.3576415826221877E-2</v>
      </c>
      <c r="I47" s="270">
        <f t="shared" si="8"/>
        <v>1.0325926262878978E-2</v>
      </c>
      <c r="J47" s="4"/>
      <c r="K47" s="274"/>
      <c r="L47" s="274"/>
    </row>
    <row r="48" spans="1:12" ht="20.100000000000001" customHeight="1">
      <c r="A48" s="4"/>
      <c r="B48" s="269" t="s">
        <v>49</v>
      </c>
      <c r="C48" s="138">
        <f>'PopEst-2023-Worksheet'!B48</f>
        <v>14192</v>
      </c>
      <c r="D48" s="138">
        <f>'PopEst-2023-Worksheet'!C48</f>
        <v>15938</v>
      </c>
      <c r="E48" s="16">
        <f>'PopEst-2023-Worksheet'!D48</f>
        <v>16323</v>
      </c>
      <c r="F48" s="138">
        <f t="shared" si="6"/>
        <v>2131</v>
      </c>
      <c r="G48" s="138">
        <f t="shared" si="7"/>
        <v>385</v>
      </c>
      <c r="H48" s="270">
        <f t="shared" si="8"/>
        <v>0.15015501691093575</v>
      </c>
      <c r="I48" s="270">
        <f t="shared" si="8"/>
        <v>2.4156104906512738E-2</v>
      </c>
      <c r="J48" s="4"/>
      <c r="K48" s="118"/>
      <c r="L48" s="118"/>
    </row>
    <row r="49" spans="1:12" ht="20.100000000000001" customHeight="1">
      <c r="A49" s="4"/>
      <c r="B49" s="269" t="s">
        <v>50</v>
      </c>
      <c r="C49" s="138">
        <f>'PopEst-2023-Worksheet'!B49</f>
        <v>19653</v>
      </c>
      <c r="D49" s="138">
        <f>'PopEst-2023-Worksheet'!C49</f>
        <v>19784</v>
      </c>
      <c r="E49" s="16">
        <f>'PopEst-2023-Worksheet'!D49</f>
        <v>19910</v>
      </c>
      <c r="F49" s="138">
        <f t="shared" si="6"/>
        <v>257</v>
      </c>
      <c r="G49" s="138">
        <f t="shared" si="7"/>
        <v>126</v>
      </c>
      <c r="H49" s="270">
        <f t="shared" si="8"/>
        <v>1.3076883936294713E-2</v>
      </c>
      <c r="I49" s="270">
        <f t="shared" si="8"/>
        <v>6.3687828548321876E-3</v>
      </c>
      <c r="J49" s="4"/>
      <c r="K49" s="274"/>
      <c r="L49" s="274"/>
    </row>
    <row r="50" spans="1:12" ht="20.100000000000001" customHeight="1">
      <c r="A50" s="4"/>
      <c r="B50" s="269" t="s">
        <v>51</v>
      </c>
      <c r="C50" s="138">
        <f>'PopEst-2023-Worksheet'!B50</f>
        <v>47319</v>
      </c>
      <c r="D50" s="138">
        <f>'PopEst-2023-Worksheet'!C50</f>
        <v>48395</v>
      </c>
      <c r="E50" s="16">
        <f>'PopEst-2023-Worksheet'!D50</f>
        <v>48982</v>
      </c>
      <c r="F50" s="138">
        <f t="shared" si="6"/>
        <v>1663</v>
      </c>
      <c r="G50" s="138">
        <f t="shared" si="7"/>
        <v>587</v>
      </c>
      <c r="H50" s="270">
        <f t="shared" si="8"/>
        <v>3.5144445148883111E-2</v>
      </c>
      <c r="I50" s="270">
        <f t="shared" si="8"/>
        <v>1.2129352205806385E-2</v>
      </c>
      <c r="J50" s="4"/>
      <c r="K50" s="118"/>
      <c r="L50" s="118"/>
    </row>
    <row r="51" spans="1:12" ht="20.100000000000001" customHeight="1">
      <c r="A51" s="4"/>
      <c r="B51" s="269" t="s">
        <v>52</v>
      </c>
      <c r="C51" s="138">
        <f>'PopEst-2023-Worksheet'!B51</f>
        <v>14510</v>
      </c>
      <c r="D51" s="138">
        <f>'PopEst-2023-Worksheet'!C51</f>
        <v>14923</v>
      </c>
      <c r="E51" s="16">
        <f>'PopEst-2023-Worksheet'!D51</f>
        <v>15402</v>
      </c>
      <c r="F51" s="138">
        <f t="shared" si="6"/>
        <v>892</v>
      </c>
      <c r="G51" s="138">
        <f t="shared" si="7"/>
        <v>479</v>
      </c>
      <c r="H51" s="270">
        <f t="shared" si="8"/>
        <v>6.1474844934527914E-2</v>
      </c>
      <c r="I51" s="270">
        <f t="shared" si="8"/>
        <v>3.2098103598472157E-2</v>
      </c>
      <c r="J51" s="4"/>
      <c r="K51" s="274"/>
      <c r="L51" s="274"/>
    </row>
    <row r="52" spans="1:12" ht="20.100000000000001" customHeight="1">
      <c r="A52" s="4"/>
      <c r="B52" s="25"/>
      <c r="C52" s="21"/>
      <c r="D52" s="21"/>
      <c r="E52" s="21"/>
      <c r="F52" s="21"/>
      <c r="G52" s="21"/>
      <c r="H52" s="271"/>
      <c r="I52" s="271"/>
      <c r="J52" s="4"/>
      <c r="K52" s="118"/>
      <c r="L52" s="118"/>
    </row>
    <row r="53" spans="1:12" ht="20.100000000000001" customHeight="1">
      <c r="A53" s="4"/>
      <c r="B53" s="25"/>
      <c r="C53" s="21"/>
      <c r="D53" s="21"/>
      <c r="E53" s="21"/>
      <c r="F53" s="21"/>
      <c r="G53" s="21"/>
      <c r="H53" s="271"/>
      <c r="I53" s="271"/>
      <c r="J53" s="4"/>
      <c r="K53" s="118"/>
      <c r="L53" s="118"/>
    </row>
    <row r="54" spans="1:12" s="4" customFormat="1" ht="20.100000000000001" hidden="1" customHeight="1">
      <c r="B54" s="25"/>
      <c r="C54" s="21"/>
      <c r="D54" s="21"/>
      <c r="E54" s="21"/>
      <c r="F54" s="21"/>
      <c r="G54" s="21"/>
      <c r="H54" s="271"/>
      <c r="I54" s="271"/>
      <c r="K54" s="44"/>
      <c r="L54" s="44"/>
    </row>
    <row r="55" spans="1:12" ht="25.35" customHeight="1">
      <c r="A55" s="4"/>
      <c r="B55" s="277" t="s">
        <v>91</v>
      </c>
      <c r="C55" s="278"/>
      <c r="D55" s="278"/>
      <c r="E55" s="278"/>
      <c r="F55" s="278"/>
      <c r="G55" s="278"/>
      <c r="H55" s="279"/>
      <c r="I55" s="279"/>
      <c r="J55" s="4"/>
      <c r="K55" s="118"/>
      <c r="L55" s="118"/>
    </row>
    <row r="56" spans="1:12" ht="20.100000000000001" customHeight="1">
      <c r="A56" s="4"/>
      <c r="B56" s="269" t="s">
        <v>54</v>
      </c>
      <c r="C56" s="138">
        <f>'PopEst-2023-Worksheet'!B54</f>
        <v>292198</v>
      </c>
      <c r="D56" s="138">
        <f>'PopEst-2023-Worksheet'!C54</f>
        <v>299130</v>
      </c>
      <c r="E56" s="16">
        <f>'PopEst-2023-Worksheet'!D54</f>
        <v>301724</v>
      </c>
      <c r="F56" s="138">
        <f>'PopEst-2023-Worksheet'!E54</f>
        <v>9526</v>
      </c>
      <c r="G56" s="138">
        <f>'PopEst-2023-Worksheet'!F54</f>
        <v>2594</v>
      </c>
      <c r="H56" s="270">
        <f t="shared" ref="H56:I62" si="9">F56/C56</f>
        <v>3.2601181390700826E-2</v>
      </c>
      <c r="I56" s="270">
        <f t="shared" si="9"/>
        <v>8.6718149299635609E-3</v>
      </c>
      <c r="J56" s="4"/>
      <c r="K56" s="118"/>
      <c r="L56" s="118"/>
    </row>
    <row r="57" spans="1:12" ht="20.100000000000001" customHeight="1">
      <c r="A57" s="4"/>
      <c r="B57" s="269" t="s">
        <v>55</v>
      </c>
      <c r="C57" s="138">
        <f>'PopEst-2023-Worksheet'!B55</f>
        <v>7974</v>
      </c>
      <c r="D57" s="138">
        <f>'PopEst-2023-Worksheet'!C55</f>
        <v>7831</v>
      </c>
      <c r="E57" s="16">
        <f>'PopEst-2023-Worksheet'!D55</f>
        <v>7977</v>
      </c>
      <c r="F57" s="138">
        <f>'PopEst-2023-Worksheet'!E55</f>
        <v>3</v>
      </c>
      <c r="G57" s="138">
        <f>'PopEst-2023-Worksheet'!F55</f>
        <v>146</v>
      </c>
      <c r="H57" s="270">
        <f t="shared" si="9"/>
        <v>3.7622272385252068E-4</v>
      </c>
      <c r="I57" s="270">
        <f t="shared" si="9"/>
        <v>1.864385135997957E-2</v>
      </c>
      <c r="J57" s="4"/>
      <c r="K57" s="118"/>
      <c r="L57" s="118"/>
    </row>
    <row r="58" spans="1:12" ht="20.100000000000001" customHeight="1">
      <c r="A58" s="4"/>
      <c r="B58" s="269" t="s">
        <v>56</v>
      </c>
      <c r="C58" s="138">
        <f>'PopEst-2023-Worksheet'!B56</f>
        <v>211668</v>
      </c>
      <c r="D58" s="138">
        <f>'PopEst-2023-Worksheet'!C56</f>
        <v>215751</v>
      </c>
      <c r="E58" s="16">
        <f>'PopEst-2023-Worksheet'!D56</f>
        <v>219260</v>
      </c>
      <c r="F58" s="138">
        <f>'PopEst-2023-Worksheet'!E56</f>
        <v>7592</v>
      </c>
      <c r="G58" s="138">
        <f>'PopEst-2023-Worksheet'!F56</f>
        <v>3509</v>
      </c>
      <c r="H58" s="270">
        <f t="shared" si="9"/>
        <v>3.5867490598484417E-2</v>
      </c>
      <c r="I58" s="270">
        <f t="shared" si="9"/>
        <v>1.6264119285658005E-2</v>
      </c>
      <c r="J58" s="4"/>
      <c r="K58" s="118"/>
      <c r="L58" s="118"/>
    </row>
    <row r="59" spans="1:12" ht="20.100000000000001" customHeight="1">
      <c r="A59" s="4"/>
      <c r="B59" s="269" t="s">
        <v>57</v>
      </c>
      <c r="C59" s="138">
        <f>'PopEst-2023-Worksheet'!B57</f>
        <v>188000</v>
      </c>
      <c r="D59" s="138">
        <f>'PopEst-2023-Worksheet'!C57</f>
        <v>196834</v>
      </c>
      <c r="E59" s="16">
        <f>'PopEst-2023-Worksheet'!D57</f>
        <v>202772</v>
      </c>
      <c r="F59" s="138">
        <f>'PopEst-2023-Worksheet'!E57</f>
        <v>14772</v>
      </c>
      <c r="G59" s="138">
        <f>'PopEst-2023-Worksheet'!F57</f>
        <v>5938</v>
      </c>
      <c r="H59" s="270">
        <f t="shared" si="9"/>
        <v>7.8574468085106389E-2</v>
      </c>
      <c r="I59" s="270">
        <f t="shared" si="9"/>
        <v>3.0167552353760022E-2</v>
      </c>
      <c r="J59" s="4"/>
      <c r="K59" s="118"/>
      <c r="L59" s="118"/>
    </row>
    <row r="60" spans="1:12" ht="20.100000000000001" customHeight="1">
      <c r="A60" s="4"/>
      <c r="B60" s="269" t="s">
        <v>58</v>
      </c>
      <c r="C60" s="138">
        <f>'PopEst-2023-Worksheet'!B58</f>
        <v>33764</v>
      </c>
      <c r="D60" s="138">
        <f>'PopEst-2023-Worksheet'!C58</f>
        <v>35169</v>
      </c>
      <c r="E60" s="16">
        <f>'PopEst-2023-Worksheet'!D58</f>
        <v>36168</v>
      </c>
      <c r="F60" s="138">
        <f>'PopEst-2023-Worksheet'!E58</f>
        <v>2404</v>
      </c>
      <c r="G60" s="138">
        <f>'PopEst-2023-Worksheet'!F58</f>
        <v>999</v>
      </c>
      <c r="H60" s="270">
        <f t="shared" si="9"/>
        <v>7.120009477550053E-2</v>
      </c>
      <c r="I60" s="270">
        <f t="shared" si="9"/>
        <v>2.8405698200119425E-2</v>
      </c>
      <c r="J60" s="4"/>
      <c r="K60" s="118"/>
      <c r="L60" s="118"/>
    </row>
    <row r="61" spans="1:12" ht="20.100000000000001" customHeight="1">
      <c r="A61" s="4"/>
      <c r="B61" s="269" t="s">
        <v>59</v>
      </c>
      <c r="C61" s="138">
        <f>'PopEst-2023-Worksheet'!B59</f>
        <v>75305</v>
      </c>
      <c r="D61" s="138">
        <f>'PopEst-2023-Worksheet'!C59</f>
        <v>79544</v>
      </c>
      <c r="E61" s="16">
        <f>'PopEst-2023-Worksheet'!D59</f>
        <v>83342</v>
      </c>
      <c r="F61" s="138">
        <f>'PopEst-2023-Worksheet'!E59</f>
        <v>8037</v>
      </c>
      <c r="G61" s="138">
        <f>'PopEst-2023-Worksheet'!F59</f>
        <v>3798</v>
      </c>
      <c r="H61" s="270">
        <f t="shared" si="9"/>
        <v>0.10672598101055707</v>
      </c>
      <c r="I61" s="270">
        <f t="shared" si="9"/>
        <v>4.774715880518958E-2</v>
      </c>
      <c r="J61" s="4"/>
      <c r="K61" s="118"/>
      <c r="L61" s="118"/>
    </row>
    <row r="62" spans="1:12" ht="20.100000000000001" customHeight="1">
      <c r="A62" s="4"/>
      <c r="B62" s="269" t="s">
        <v>60</v>
      </c>
      <c r="C62" s="138">
        <f>'PopEst-2023-Worksheet'!B60</f>
        <v>25318</v>
      </c>
      <c r="D62" s="138">
        <f>'PopEst-2023-Worksheet'!C60</f>
        <v>25461</v>
      </c>
      <c r="E62" s="16">
        <f>'PopEst-2023-Worksheet'!D60</f>
        <v>25497</v>
      </c>
      <c r="F62" s="138">
        <f>'PopEst-2023-Worksheet'!E60</f>
        <v>179</v>
      </c>
      <c r="G62" s="138">
        <f>'PopEst-2023-Worksheet'!F60</f>
        <v>36</v>
      </c>
      <c r="H62" s="270">
        <f t="shared" si="9"/>
        <v>7.0700687258077261E-3</v>
      </c>
      <c r="I62" s="270">
        <f t="shared" si="9"/>
        <v>1.4139271827500884E-3</v>
      </c>
      <c r="J62" s="4"/>
      <c r="K62" s="118"/>
      <c r="L62" s="118"/>
    </row>
    <row r="63" spans="1:12" ht="5.0999999999999996" customHeight="1">
      <c r="A63" s="4"/>
      <c r="B63" s="25"/>
      <c r="C63" s="21"/>
      <c r="D63" s="21"/>
      <c r="E63" s="272"/>
      <c r="F63" s="21"/>
      <c r="G63" s="21"/>
      <c r="H63" s="271"/>
      <c r="I63" s="271"/>
      <c r="J63" s="4"/>
      <c r="K63" s="118"/>
      <c r="L63" s="118"/>
    </row>
    <row r="64" spans="1:12" ht="20.100000000000001" customHeight="1">
      <c r="A64" s="4"/>
      <c r="B64" s="277" t="s">
        <v>61</v>
      </c>
      <c r="C64" s="278">
        <f>SUM(C65:C69)</f>
        <v>4084011</v>
      </c>
      <c r="D64" s="278">
        <f>SUM(D65:D69)</f>
        <v>4164983</v>
      </c>
      <c r="E64" s="278">
        <f>SUM(E65:E69)</f>
        <v>4205553</v>
      </c>
      <c r="F64" s="278">
        <f>SUM(F65:F69)</f>
        <v>121542</v>
      </c>
      <c r="G64" s="278">
        <f>SUM(G65:G69)</f>
        <v>40570</v>
      </c>
      <c r="H64" s="279">
        <f>F64/C64</f>
        <v>2.9760448735324171E-2</v>
      </c>
      <c r="I64" s="279">
        <f>G64/D64</f>
        <v>9.7407360366176757E-3</v>
      </c>
      <c r="J64" s="4"/>
      <c r="K64" s="274"/>
      <c r="L64" s="274"/>
    </row>
    <row r="65" spans="1:12" ht="20.100000000000001" customHeight="1">
      <c r="A65" s="4"/>
      <c r="B65" s="269" t="s">
        <v>62</v>
      </c>
      <c r="C65" s="138">
        <f>'PopEst-2023-Worksheet'!B63</f>
        <v>1944375</v>
      </c>
      <c r="D65" s="138">
        <f>'PopEst-2023-Worksheet'!C63</f>
        <v>1969099</v>
      </c>
      <c r="E65" s="16">
        <f>'PopEst-2023-Worksheet'!D63</f>
        <v>1973579</v>
      </c>
      <c r="F65" s="138">
        <f t="shared" ref="F65:F69" si="10">E65-C65</f>
        <v>29204</v>
      </c>
      <c r="G65" s="138">
        <f t="shared" ref="G65:G69" si="11">E65-D65</f>
        <v>4480</v>
      </c>
      <c r="H65" s="270">
        <f t="shared" ref="H65:I69" si="12">F65/C65</f>
        <v>1.5019736419157827E-2</v>
      </c>
      <c r="I65" s="270">
        <f t="shared" si="12"/>
        <v>2.2751522396791627E-3</v>
      </c>
      <c r="J65" s="4"/>
      <c r="K65" s="118"/>
      <c r="L65" s="118"/>
    </row>
    <row r="66" spans="1:12" ht="20.100000000000001" customHeight="1">
      <c r="A66" s="4"/>
      <c r="B66" s="269" t="s">
        <v>63</v>
      </c>
      <c r="C66" s="16">
        <f>'PopEst-2023-Worksheet'!B64</f>
        <v>159788</v>
      </c>
      <c r="D66" s="16">
        <f>'PopEst-2023-Worksheet'!C64</f>
        <v>165559</v>
      </c>
      <c r="E66" s="16">
        <f>'PopEst-2023-Worksheet'!D64</f>
        <v>167781</v>
      </c>
      <c r="F66" s="138">
        <f t="shared" si="10"/>
        <v>7993</v>
      </c>
      <c r="G66" s="138">
        <f t="shared" si="11"/>
        <v>2222</v>
      </c>
      <c r="H66" s="270">
        <f t="shared" si="12"/>
        <v>5.0022529852053972E-2</v>
      </c>
      <c r="I66" s="270">
        <f t="shared" si="12"/>
        <v>1.3421197277103631E-2</v>
      </c>
      <c r="J66" s="4"/>
      <c r="K66" s="118"/>
      <c r="L66" s="118"/>
    </row>
    <row r="67" spans="1:12" ht="20.100000000000001" customHeight="1">
      <c r="A67" s="4"/>
      <c r="B67" s="269" t="s">
        <v>64</v>
      </c>
      <c r="C67" s="138">
        <f>'PopEst-2023-Worksheet'!B65</f>
        <v>158431</v>
      </c>
      <c r="D67" s="138">
        <f>'PopEst-2023-Worksheet'!C65</f>
        <v>161655</v>
      </c>
      <c r="E67" s="16">
        <f>'PopEst-2023-Worksheet'!D65</f>
        <v>162847</v>
      </c>
      <c r="F67" s="138">
        <f t="shared" si="10"/>
        <v>4416</v>
      </c>
      <c r="G67" s="138">
        <f t="shared" si="11"/>
        <v>1192</v>
      </c>
      <c r="H67" s="270">
        <f t="shared" si="12"/>
        <v>2.7873332870460957E-2</v>
      </c>
      <c r="I67" s="270">
        <f t="shared" si="12"/>
        <v>7.3737280009897625E-3</v>
      </c>
      <c r="J67" s="4"/>
      <c r="K67" s="274"/>
      <c r="L67" s="274"/>
    </row>
    <row r="68" spans="1:12" ht="20.100000000000001" customHeight="1">
      <c r="A68" s="4"/>
      <c r="B68" s="269" t="s">
        <v>65</v>
      </c>
      <c r="C68" s="138">
        <f>'PopEst-2023-Worksheet'!B66</f>
        <v>1492191</v>
      </c>
      <c r="D68" s="138">
        <f>'PopEst-2023-Worksheet'!C66</f>
        <v>1518152</v>
      </c>
      <c r="E68" s="16">
        <f>'PopEst-2023-Worksheet'!D66</f>
        <v>1532718</v>
      </c>
      <c r="F68" s="138">
        <f t="shared" si="10"/>
        <v>40527</v>
      </c>
      <c r="G68" s="138">
        <f t="shared" si="11"/>
        <v>14566</v>
      </c>
      <c r="H68" s="270">
        <f t="shared" si="12"/>
        <v>2.7159391793677889E-2</v>
      </c>
      <c r="I68" s="270">
        <f t="shared" si="12"/>
        <v>9.5945597015318629E-3</v>
      </c>
      <c r="J68" s="4"/>
      <c r="K68" s="118"/>
      <c r="L68" s="118"/>
    </row>
    <row r="69" spans="1:12" ht="20.100000000000001" customHeight="1">
      <c r="A69" s="4"/>
      <c r="B69" s="269" t="s">
        <v>66</v>
      </c>
      <c r="C69" s="138">
        <f>'PopEst-2023-Worksheet'!B67</f>
        <v>329226</v>
      </c>
      <c r="D69" s="138">
        <f>'PopEst-2023-Worksheet'!C67</f>
        <v>350518</v>
      </c>
      <c r="E69" s="16">
        <f>'PopEst-2023-Worksheet'!D67</f>
        <v>368628</v>
      </c>
      <c r="F69" s="138">
        <f t="shared" si="10"/>
        <v>39402</v>
      </c>
      <c r="G69" s="138">
        <f t="shared" si="11"/>
        <v>18110</v>
      </c>
      <c r="H69" s="270">
        <f t="shared" si="12"/>
        <v>0.11968070565508192</v>
      </c>
      <c r="I69" s="270">
        <f t="shared" si="12"/>
        <v>5.1666390884348309E-2</v>
      </c>
      <c r="J69" s="4"/>
      <c r="K69" s="118"/>
      <c r="L69" s="118"/>
    </row>
    <row r="70" spans="1:12" ht="5.0999999999999996" customHeight="1">
      <c r="A70" s="4"/>
      <c r="B70" s="25"/>
      <c r="C70" s="21"/>
      <c r="D70" s="21"/>
      <c r="E70" s="272"/>
      <c r="F70" s="21"/>
      <c r="G70" s="21"/>
      <c r="H70" s="271"/>
      <c r="I70" s="271"/>
      <c r="J70" s="4"/>
      <c r="K70" s="118"/>
      <c r="L70" s="118"/>
    </row>
    <row r="71" spans="1:12" ht="20.100000000000001" customHeight="1">
      <c r="A71" s="4"/>
      <c r="B71" s="277" t="s">
        <v>67</v>
      </c>
      <c r="C71" s="278">
        <f>SUM(C72:C80)</f>
        <v>4454569</v>
      </c>
      <c r="D71" s="278">
        <f>SUM(D72:D80)</f>
        <v>4652142</v>
      </c>
      <c r="E71" s="278">
        <f>SUM(E72:E80)</f>
        <v>4748082</v>
      </c>
      <c r="F71" s="278">
        <f>SUM(F72:F80)</f>
        <v>293513</v>
      </c>
      <c r="G71" s="278">
        <f>SUM(G72:G80)</f>
        <v>95940</v>
      </c>
      <c r="H71" s="279">
        <f>F71/C71</f>
        <v>6.5890325191954591E-2</v>
      </c>
      <c r="I71" s="279">
        <f>G71/D71</f>
        <v>2.0622758290697058E-2</v>
      </c>
      <c r="J71" s="4"/>
      <c r="K71" s="274"/>
      <c r="L71" s="274"/>
    </row>
    <row r="72" spans="1:12" ht="20.100000000000001" customHeight="1">
      <c r="A72" s="4"/>
      <c r="B72" s="269" t="s">
        <v>68</v>
      </c>
      <c r="C72" s="138">
        <f>'PopEst-2023-Worksheet'!B70</f>
        <v>606612</v>
      </c>
      <c r="D72" s="138">
        <f>'PopEst-2023-Worksheet'!C70</f>
        <v>627544</v>
      </c>
      <c r="E72" s="16">
        <f>'PopEst-2023-Worksheet'!D70</f>
        <v>640773</v>
      </c>
      <c r="F72" s="138">
        <f t="shared" ref="F72:F80" si="13">E72-C72</f>
        <v>34161</v>
      </c>
      <c r="G72" s="138">
        <f t="shared" ref="G72:G80" si="14">E72-D72</f>
        <v>13229</v>
      </c>
      <c r="H72" s="270">
        <f t="shared" ref="H72:I80" si="15">F72/C72</f>
        <v>5.6314415145100986E-2</v>
      </c>
      <c r="I72" s="270">
        <f t="shared" si="15"/>
        <v>2.1080593552005915E-2</v>
      </c>
      <c r="J72" s="4"/>
      <c r="K72" s="118"/>
      <c r="L72" s="118"/>
    </row>
    <row r="73" spans="1:12" ht="20.100000000000001" customHeight="1">
      <c r="A73" s="4"/>
      <c r="B73" s="269" t="s">
        <v>69</v>
      </c>
      <c r="C73" s="138">
        <f>'PopEst-2023-Worksheet'!B71</f>
        <v>115378</v>
      </c>
      <c r="D73" s="138">
        <f>'PopEst-2023-Worksheet'!C71</f>
        <v>124202</v>
      </c>
      <c r="E73" s="16">
        <f>'PopEst-2023-Worksheet'!D71</f>
        <v>130756</v>
      </c>
      <c r="F73" s="138">
        <f t="shared" si="13"/>
        <v>15378</v>
      </c>
      <c r="G73" s="138">
        <f t="shared" si="14"/>
        <v>6554</v>
      </c>
      <c r="H73" s="270">
        <f t="shared" si="15"/>
        <v>0.13328364159545147</v>
      </c>
      <c r="I73" s="270">
        <f t="shared" si="15"/>
        <v>5.2768876507624678E-2</v>
      </c>
      <c r="J73" s="4"/>
      <c r="K73" s="118"/>
      <c r="L73" s="118"/>
    </row>
    <row r="74" spans="1:12" ht="20.100000000000001" customHeight="1">
      <c r="A74" s="4"/>
      <c r="B74" s="269" t="s">
        <v>70</v>
      </c>
      <c r="C74" s="138">
        <f>'PopEst-2023-Worksheet'!B72</f>
        <v>383956</v>
      </c>
      <c r="D74" s="138">
        <f>'PopEst-2023-Worksheet'!C72</f>
        <v>403857</v>
      </c>
      <c r="E74" s="16">
        <f>'PopEst-2023-Worksheet'!D72</f>
        <v>414749</v>
      </c>
      <c r="F74" s="138">
        <f t="shared" si="13"/>
        <v>30793</v>
      </c>
      <c r="G74" s="138">
        <f t="shared" si="14"/>
        <v>10892</v>
      </c>
      <c r="H74" s="270">
        <f t="shared" si="15"/>
        <v>8.0199293669066252E-2</v>
      </c>
      <c r="I74" s="270">
        <f t="shared" si="15"/>
        <v>2.6969942331072631E-2</v>
      </c>
      <c r="J74" s="4"/>
      <c r="K74" s="118"/>
      <c r="L74" s="118"/>
    </row>
    <row r="75" spans="1:12" ht="20.100000000000001" customHeight="1">
      <c r="A75" s="4"/>
      <c r="B75" s="269" t="s">
        <v>71</v>
      </c>
      <c r="C75" s="138">
        <f>'PopEst-2023-Worksheet'!B73</f>
        <v>375908</v>
      </c>
      <c r="D75" s="138">
        <f>'PopEst-2023-Worksheet'!C73</f>
        <v>391983</v>
      </c>
      <c r="E75" s="16">
        <f>'PopEst-2023-Worksheet'!D73</f>
        <v>403966</v>
      </c>
      <c r="F75" s="138">
        <f t="shared" si="13"/>
        <v>28058</v>
      </c>
      <c r="G75" s="138">
        <f t="shared" si="14"/>
        <v>11983</v>
      </c>
      <c r="H75" s="270">
        <f t="shared" si="15"/>
        <v>7.4640603551932916E-2</v>
      </c>
      <c r="I75" s="270">
        <f t="shared" si="15"/>
        <v>3.0570203299632892E-2</v>
      </c>
      <c r="J75" s="4"/>
      <c r="K75" s="118"/>
      <c r="L75" s="118"/>
    </row>
    <row r="76" spans="1:12" ht="20.100000000000001" customHeight="1">
      <c r="A76" s="4"/>
      <c r="B76" s="269" t="s">
        <v>72</v>
      </c>
      <c r="C76" s="138">
        <f>'PopEst-2023-Worksheet'!B74</f>
        <v>1429908</v>
      </c>
      <c r="D76" s="138">
        <f>'PopEst-2023-Worksheet'!C74</f>
        <v>1481321</v>
      </c>
      <c r="E76" s="16">
        <f>'PopEst-2023-Worksheet'!D74</f>
        <v>1492951</v>
      </c>
      <c r="F76" s="138">
        <f t="shared" si="13"/>
        <v>63043</v>
      </c>
      <c r="G76" s="138">
        <f t="shared" si="14"/>
        <v>11630</v>
      </c>
      <c r="H76" s="270">
        <f t="shared" si="15"/>
        <v>4.4088850471498867E-2</v>
      </c>
      <c r="I76" s="270">
        <f t="shared" si="15"/>
        <v>7.8511004704584619E-3</v>
      </c>
      <c r="J76" s="4"/>
      <c r="K76" s="118"/>
      <c r="L76" s="118"/>
    </row>
    <row r="77" spans="1:12" ht="20.100000000000001" customHeight="1">
      <c r="A77" s="4"/>
      <c r="B77" s="269" t="s">
        <v>73</v>
      </c>
      <c r="C77" s="138">
        <f>'PopEst-2023-Worksheet'!B75</f>
        <v>388656</v>
      </c>
      <c r="D77" s="138">
        <f>'PopEst-2023-Worksheet'!C75</f>
        <v>424946</v>
      </c>
      <c r="E77" s="16">
        <f>'PopEst-2023-Worksheet'!D75</f>
        <v>439225</v>
      </c>
      <c r="F77" s="138">
        <f t="shared" si="13"/>
        <v>50569</v>
      </c>
      <c r="G77" s="138">
        <f t="shared" si="14"/>
        <v>14279</v>
      </c>
      <c r="H77" s="270">
        <f t="shared" si="15"/>
        <v>0.13011249022271623</v>
      </c>
      <c r="I77" s="270">
        <f t="shared" si="15"/>
        <v>3.3601916478799662E-2</v>
      </c>
      <c r="J77" s="4"/>
      <c r="K77" s="118"/>
      <c r="L77" s="118"/>
    </row>
    <row r="78" spans="1:12" ht="20.100000000000001" customHeight="1">
      <c r="A78" s="4"/>
      <c r="B78" s="269" t="s">
        <v>74</v>
      </c>
      <c r="C78" s="138">
        <f>'PopEst-2023-Worksheet'!B76</f>
        <v>470856</v>
      </c>
      <c r="D78" s="138">
        <f>'PopEst-2023-Worksheet'!C76</f>
        <v>484054</v>
      </c>
      <c r="E78" s="16">
        <f>'PopEst-2023-Worksheet'!D76</f>
        <v>486839</v>
      </c>
      <c r="F78" s="138">
        <f t="shared" si="13"/>
        <v>15983</v>
      </c>
      <c r="G78" s="138">
        <f t="shared" si="14"/>
        <v>2785</v>
      </c>
      <c r="H78" s="270">
        <f t="shared" si="15"/>
        <v>3.3944560545049865E-2</v>
      </c>
      <c r="I78" s="270">
        <f t="shared" si="15"/>
        <v>5.7534903130642447E-3</v>
      </c>
      <c r="J78" s="4"/>
      <c r="K78" s="118"/>
      <c r="L78" s="118"/>
    </row>
    <row r="79" spans="1:12" ht="20.100000000000001" customHeight="1">
      <c r="A79" s="4"/>
      <c r="B79" s="269" t="s">
        <v>75</v>
      </c>
      <c r="C79" s="138">
        <f>'PopEst-2023-Worksheet'!B77</f>
        <v>129752</v>
      </c>
      <c r="D79" s="138">
        <f>'PopEst-2023-Worksheet'!C77</f>
        <v>141420</v>
      </c>
      <c r="E79" s="16">
        <f>'PopEst-2023-Worksheet'!D77</f>
        <v>155318</v>
      </c>
      <c r="F79" s="138">
        <f t="shared" si="13"/>
        <v>25566</v>
      </c>
      <c r="G79" s="138">
        <f t="shared" si="14"/>
        <v>13898</v>
      </c>
      <c r="H79" s="270">
        <f t="shared" si="15"/>
        <v>0.19703742524200013</v>
      </c>
      <c r="I79" s="270">
        <f t="shared" si="15"/>
        <v>9.8274642907650964E-2</v>
      </c>
      <c r="J79" s="4"/>
      <c r="K79" s="274"/>
      <c r="L79" s="274"/>
    </row>
    <row r="80" spans="1:12" ht="20.100000000000001" customHeight="1">
      <c r="A80" s="4"/>
      <c r="B80" s="269" t="s">
        <v>76</v>
      </c>
      <c r="C80" s="138">
        <f>'PopEst-2023-Worksheet'!B78</f>
        <v>553543</v>
      </c>
      <c r="D80" s="138">
        <f>'PopEst-2023-Worksheet'!C78</f>
        <v>572815</v>
      </c>
      <c r="E80" s="16">
        <f>'PopEst-2023-Worksheet'!D78</f>
        <v>583505</v>
      </c>
      <c r="F80" s="138">
        <f t="shared" si="13"/>
        <v>29962</v>
      </c>
      <c r="G80" s="138">
        <f t="shared" si="14"/>
        <v>10690</v>
      </c>
      <c r="H80" s="270">
        <f t="shared" si="15"/>
        <v>5.4127682944233778E-2</v>
      </c>
      <c r="I80" s="270">
        <f t="shared" si="15"/>
        <v>1.8662220786815988E-2</v>
      </c>
      <c r="J80" s="4"/>
      <c r="K80" s="118"/>
      <c r="L80" s="118"/>
    </row>
    <row r="81" spans="1:12" ht="5.0999999999999996" customHeight="1">
      <c r="A81" s="4"/>
      <c r="B81" s="25"/>
      <c r="C81" s="21"/>
      <c r="D81" s="21"/>
      <c r="E81" s="272"/>
      <c r="F81" s="21"/>
      <c r="G81" s="21"/>
      <c r="H81" s="271"/>
      <c r="I81" s="271"/>
      <c r="J81" s="4"/>
      <c r="K81" s="118"/>
      <c r="L81" s="118"/>
    </row>
    <row r="82" spans="1:12" ht="20.100000000000001" customHeight="1">
      <c r="A82" s="4"/>
      <c r="B82" s="277" t="s">
        <v>77</v>
      </c>
      <c r="C82" s="278">
        <f>SUM(C83:C84)</f>
        <v>2784641</v>
      </c>
      <c r="D82" s="278">
        <f>SUM(D83:D84)</f>
        <v>2841553</v>
      </c>
      <c r="E82" s="278">
        <f>SUM(E83:E84)</f>
        <v>2853465</v>
      </c>
      <c r="F82" s="278">
        <f>SUM(F83:F84)</f>
        <v>68824</v>
      </c>
      <c r="G82" s="278">
        <f>SUM(G83:G84)</f>
        <v>11912</v>
      </c>
      <c r="H82" s="279">
        <f>F82/C82</f>
        <v>2.4715573749003912E-2</v>
      </c>
      <c r="I82" s="279">
        <f>G82/D82</f>
        <v>4.1920738413114235E-3</v>
      </c>
      <c r="J82" s="4"/>
      <c r="K82" s="274"/>
      <c r="L82" s="274"/>
    </row>
    <row r="83" spans="1:12" ht="20.100000000000001" customHeight="1">
      <c r="A83" s="4"/>
      <c r="B83" s="269" t="s">
        <v>78</v>
      </c>
      <c r="C83" s="138">
        <f>'PopEst-2023-Worksheet'!B81</f>
        <v>2701767</v>
      </c>
      <c r="D83" s="138">
        <f>'PopEst-2023-Worksheet'!C81</f>
        <v>2757592</v>
      </c>
      <c r="E83" s="16">
        <f>'PopEst-2023-Worksheet'!D81</f>
        <v>2768954</v>
      </c>
      <c r="F83" s="138">
        <f t="shared" ref="F83:F84" si="16">E83-C83</f>
        <v>67187</v>
      </c>
      <c r="G83" s="138">
        <f t="shared" ref="G83:G84" si="17">E83-D83</f>
        <v>11362</v>
      </c>
      <c r="H83" s="270">
        <f t="shared" ref="H83:I84" si="18">F83/C83</f>
        <v>2.4867799480858269E-2</v>
      </c>
      <c r="I83" s="270">
        <f t="shared" si="18"/>
        <v>4.1202614454930245E-3</v>
      </c>
      <c r="J83" s="4"/>
      <c r="K83" s="118"/>
      <c r="L83" s="118"/>
    </row>
    <row r="84" spans="1:12" ht="20.100000000000001" customHeight="1">
      <c r="A84" s="4"/>
      <c r="B84" s="269" t="s">
        <v>79</v>
      </c>
      <c r="C84" s="138">
        <f>'PopEst-2023-Worksheet'!B82</f>
        <v>82874</v>
      </c>
      <c r="D84" s="138">
        <f>'PopEst-2023-Worksheet'!C82</f>
        <v>83961</v>
      </c>
      <c r="E84" s="16">
        <f>'PopEst-2023-Worksheet'!D82</f>
        <v>84511</v>
      </c>
      <c r="F84" s="138">
        <f t="shared" si="16"/>
        <v>1637</v>
      </c>
      <c r="G84" s="138">
        <f t="shared" si="17"/>
        <v>550</v>
      </c>
      <c r="H84" s="270">
        <f t="shared" si="18"/>
        <v>1.9752877862779641E-2</v>
      </c>
      <c r="I84" s="270">
        <f t="shared" si="18"/>
        <v>6.550660425673825E-3</v>
      </c>
      <c r="J84" s="4"/>
      <c r="K84" s="118"/>
      <c r="L84" s="118"/>
    </row>
    <row r="85" spans="1:12" ht="5.0999999999999996" customHeight="1">
      <c r="A85" s="4"/>
      <c r="B85" s="25"/>
      <c r="C85" s="21"/>
      <c r="D85" s="21"/>
      <c r="E85" s="272"/>
      <c r="F85" s="21"/>
      <c r="G85" s="21"/>
      <c r="H85" s="271"/>
      <c r="I85" s="271"/>
      <c r="J85" s="4"/>
      <c r="K85" s="118"/>
      <c r="L85" s="118"/>
    </row>
    <row r="86" spans="1:12" ht="20.100000000000001" customHeight="1">
      <c r="A86" s="4"/>
      <c r="B86" s="277" t="s">
        <v>80</v>
      </c>
      <c r="C86" s="278">
        <f>SUM(C87:C91)</f>
        <v>3329118</v>
      </c>
      <c r="D86" s="278">
        <f>SUM(D87:D91)</f>
        <v>3443266</v>
      </c>
      <c r="E86" s="278">
        <f>SUM(E87:E91)</f>
        <v>3493468</v>
      </c>
      <c r="F86" s="278">
        <f>SUM(F87:F91)</f>
        <v>164350</v>
      </c>
      <c r="G86" s="278">
        <f>SUM(G87:G91)</f>
        <v>50202</v>
      </c>
      <c r="H86" s="279">
        <f>F86/C86</f>
        <v>4.9367430052043818E-2</v>
      </c>
      <c r="I86" s="279">
        <f>G86/D86</f>
        <v>1.4579762353532954E-2</v>
      </c>
      <c r="J86" s="4"/>
      <c r="K86" s="274"/>
      <c r="L86" s="274"/>
    </row>
    <row r="87" spans="1:12" ht="20.100000000000001" customHeight="1">
      <c r="A87" s="4"/>
      <c r="B87" s="269" t="s">
        <v>81</v>
      </c>
      <c r="C87" s="138">
        <f>'PopEst-2023-Worksheet'!B85</f>
        <v>153843</v>
      </c>
      <c r="D87" s="138">
        <f>'PopEst-2023-Worksheet'!C85</f>
        <v>158009</v>
      </c>
      <c r="E87" s="16">
        <f>'PopEst-2023-Worksheet'!D85</f>
        <v>162240</v>
      </c>
      <c r="F87" s="138">
        <f t="shared" ref="F87:F91" si="19">E87-C87</f>
        <v>8397</v>
      </c>
      <c r="G87" s="138">
        <f t="shared" ref="G87:G91" si="20">E87-D87</f>
        <v>4231</v>
      </c>
      <c r="H87" s="270">
        <f t="shared" ref="H87:I91" si="21">F87/C87</f>
        <v>5.4581618923187927E-2</v>
      </c>
      <c r="I87" s="270">
        <f t="shared" si="21"/>
        <v>2.6776955743027298E-2</v>
      </c>
      <c r="J87" s="4"/>
      <c r="K87" s="118"/>
      <c r="L87" s="118"/>
    </row>
    <row r="88" spans="1:12" ht="20.100000000000001" customHeight="1">
      <c r="A88" s="4"/>
      <c r="B88" s="269" t="s">
        <v>82</v>
      </c>
      <c r="C88" s="138">
        <f>'PopEst-2023-Worksheet'!B86</f>
        <v>194515</v>
      </c>
      <c r="D88" s="138">
        <f>'PopEst-2023-Worksheet'!C86</f>
        <v>199207</v>
      </c>
      <c r="E88" s="16">
        <f>'PopEst-2023-Worksheet'!D86</f>
        <v>204265</v>
      </c>
      <c r="F88" s="138">
        <f t="shared" si="19"/>
        <v>9750</v>
      </c>
      <c r="G88" s="138">
        <f t="shared" si="20"/>
        <v>5058</v>
      </c>
      <c r="H88" s="270">
        <f t="shared" si="21"/>
        <v>5.012466904865949E-2</v>
      </c>
      <c r="I88" s="270">
        <f t="shared" si="21"/>
        <v>2.5390674022499209E-2</v>
      </c>
      <c r="J88" s="4"/>
      <c r="K88" s="274"/>
      <c r="L88" s="274"/>
    </row>
    <row r="89" spans="1:12" ht="20.100000000000001" customHeight="1">
      <c r="A89" s="4"/>
      <c r="B89" s="269" t="s">
        <v>83</v>
      </c>
      <c r="C89" s="138">
        <f>'PopEst-2023-Worksheet'!B87</f>
        <v>1459762</v>
      </c>
      <c r="D89" s="138">
        <f>'PopEst-2023-Worksheet'!C87</f>
        <v>1520529</v>
      </c>
      <c r="E89" s="16">
        <f>'PopEst-2023-Worksheet'!D87</f>
        <v>1541531</v>
      </c>
      <c r="F89" s="138">
        <f t="shared" si="19"/>
        <v>81769</v>
      </c>
      <c r="G89" s="138">
        <f t="shared" si="20"/>
        <v>21002</v>
      </c>
      <c r="H89" s="270">
        <f t="shared" si="21"/>
        <v>5.6015295644084445E-2</v>
      </c>
      <c r="I89" s="270">
        <f t="shared" si="21"/>
        <v>1.3812298219895838E-2</v>
      </c>
      <c r="J89" s="4"/>
      <c r="K89" s="118"/>
      <c r="L89" s="118"/>
    </row>
    <row r="90" spans="1:12" ht="20.100000000000001" customHeight="1">
      <c r="A90" s="4"/>
      <c r="B90" s="269" t="s">
        <v>84</v>
      </c>
      <c r="C90" s="138">
        <f>'PopEst-2023-Worksheet'!B88</f>
        <v>561891</v>
      </c>
      <c r="D90" s="138">
        <f>'PopEst-2023-Worksheet'!C88</f>
        <v>592669</v>
      </c>
      <c r="E90" s="16">
        <f>'PopEst-2023-Worksheet'!D88</f>
        <v>610743</v>
      </c>
      <c r="F90" s="138">
        <f t="shared" si="19"/>
        <v>48852</v>
      </c>
      <c r="G90" s="138">
        <f t="shared" si="20"/>
        <v>18074</v>
      </c>
      <c r="H90" s="270">
        <f t="shared" si="21"/>
        <v>8.6942129345371252E-2</v>
      </c>
      <c r="I90" s="270">
        <f t="shared" si="21"/>
        <v>3.0495942929358547E-2</v>
      </c>
      <c r="J90" s="4"/>
      <c r="K90" s="118"/>
      <c r="L90" s="118"/>
    </row>
    <row r="91" spans="1:12" ht="20.100000000000001" customHeight="1">
      <c r="A91" s="4"/>
      <c r="B91" s="269" t="s">
        <v>85</v>
      </c>
      <c r="C91" s="138">
        <f>'PopEst-2023-Worksheet'!B89</f>
        <v>959107</v>
      </c>
      <c r="D91" s="138">
        <f>'PopEst-2023-Worksheet'!C89</f>
        <v>972852</v>
      </c>
      <c r="E91" s="16">
        <f>'PopEst-2023-Worksheet'!D89</f>
        <v>974689</v>
      </c>
      <c r="F91" s="138">
        <f t="shared" si="19"/>
        <v>15582</v>
      </c>
      <c r="G91" s="138">
        <f t="shared" si="20"/>
        <v>1837</v>
      </c>
      <c r="H91" s="270">
        <f t="shared" si="21"/>
        <v>1.6246362501785516E-2</v>
      </c>
      <c r="I91" s="270">
        <f t="shared" si="21"/>
        <v>1.8882625517550461E-3</v>
      </c>
      <c r="J91" s="4"/>
      <c r="K91" s="118"/>
      <c r="L91" s="118"/>
    </row>
    <row r="92" spans="1:12" ht="5.0999999999999996" customHeight="1">
      <c r="A92" s="4"/>
      <c r="B92" s="25"/>
      <c r="C92" s="21"/>
      <c r="D92" s="21"/>
      <c r="E92" s="272"/>
      <c r="F92" s="21"/>
      <c r="G92" s="21"/>
      <c r="H92" s="271"/>
      <c r="I92" s="271"/>
      <c r="J92" s="4"/>
      <c r="K92" s="118"/>
      <c r="L92" s="118"/>
    </row>
    <row r="93" spans="1:12" ht="20.100000000000001" customHeight="1">
      <c r="A93" s="4"/>
      <c r="B93" s="277" t="s">
        <v>86</v>
      </c>
      <c r="C93" s="278">
        <f>C8+C22+C42+C64+C71+C82+C86</f>
        <v>21538187</v>
      </c>
      <c r="D93" s="278">
        <f>D8+D22+D42+D64+D71+D82+D86</f>
        <v>22276132</v>
      </c>
      <c r="E93" s="278">
        <f>E8+E22+E42+E64+E71+E82+E86</f>
        <v>22634867</v>
      </c>
      <c r="F93" s="278">
        <f t="shared" ref="F93" si="22">E93-C93</f>
        <v>1096680</v>
      </c>
      <c r="G93" s="278">
        <f>E93-D93</f>
        <v>358735</v>
      </c>
      <c r="H93" s="279">
        <f>F93/C93</f>
        <v>5.0917934736103836E-2</v>
      </c>
      <c r="I93" s="279">
        <f>G93/D93</f>
        <v>1.6104007643696849E-2</v>
      </c>
      <c r="J93" s="4"/>
      <c r="K93" s="274"/>
      <c r="L93" s="274"/>
    </row>
    <row r="94" spans="1:12" ht="20.25" customHeight="1">
      <c r="A94" s="4"/>
      <c r="B94" s="280"/>
      <c r="C94" s="280"/>
      <c r="D94" s="281"/>
      <c r="E94" s="281"/>
      <c r="F94" s="282"/>
      <c r="G94" s="282"/>
      <c r="H94" s="273"/>
      <c r="I94" s="273"/>
      <c r="J94" s="4"/>
    </row>
    <row r="95" spans="1:12">
      <c r="A95" s="4"/>
      <c r="B95" s="283" t="s">
        <v>87</v>
      </c>
      <c r="C95" s="283"/>
      <c r="D95" s="283"/>
      <c r="E95" s="283"/>
      <c r="F95" s="283"/>
      <c r="G95" s="283"/>
      <c r="H95" s="283"/>
      <c r="I95" s="283"/>
      <c r="J95" s="4"/>
    </row>
    <row r="96" spans="1:12" ht="13.5" customHeight="1">
      <c r="A96" s="4"/>
      <c r="B96" s="284"/>
      <c r="C96" s="283"/>
      <c r="D96" s="283"/>
      <c r="E96" s="283"/>
      <c r="F96" s="283"/>
      <c r="G96" s="283"/>
      <c r="H96" s="283"/>
      <c r="I96" s="283"/>
      <c r="J96" s="4"/>
    </row>
    <row r="97" spans="1:10">
      <c r="A97" s="4"/>
      <c r="B97" s="284" t="s">
        <v>88</v>
      </c>
      <c r="C97" s="283"/>
      <c r="D97" s="283"/>
      <c r="E97" s="283"/>
      <c r="F97" s="283"/>
      <c r="G97" s="283"/>
      <c r="H97" s="283"/>
      <c r="I97" s="283"/>
      <c r="J97" s="4"/>
    </row>
    <row r="98" spans="1:10">
      <c r="A98" s="4"/>
      <c r="B98" s="284" t="s">
        <v>89</v>
      </c>
      <c r="C98" s="283"/>
      <c r="D98" s="283"/>
      <c r="E98" s="283"/>
      <c r="F98" s="283"/>
      <c r="G98" s="283"/>
      <c r="H98" s="283"/>
      <c r="I98" s="283"/>
      <c r="J98" s="4"/>
    </row>
    <row r="99" spans="1:10">
      <c r="A99" s="4"/>
      <c r="B99" s="284" t="s">
        <v>90</v>
      </c>
      <c r="C99" s="283"/>
      <c r="D99" s="283"/>
      <c r="E99" s="283"/>
      <c r="F99" s="283"/>
      <c r="G99" s="283"/>
      <c r="H99" s="283"/>
      <c r="I99" s="283"/>
      <c r="J99" s="4"/>
    </row>
    <row r="100" spans="1:10" ht="14.45" customHeight="1">
      <c r="A100" s="4"/>
      <c r="B100" s="284"/>
      <c r="C100" s="283"/>
      <c r="D100" s="283"/>
      <c r="E100" s="283"/>
      <c r="F100" s="283"/>
      <c r="G100" s="283"/>
      <c r="H100" s="283"/>
      <c r="I100" s="283"/>
      <c r="J100" s="4"/>
    </row>
    <row r="101" spans="1:10">
      <c r="A101" s="4"/>
      <c r="B101" s="41"/>
      <c r="C101" s="4"/>
      <c r="D101" s="4"/>
      <c r="E101" s="4"/>
      <c r="F101" s="4"/>
      <c r="G101" s="4"/>
      <c r="H101" s="4"/>
      <c r="I101" s="4"/>
      <c r="J101" s="4"/>
    </row>
    <row r="102" spans="1:10">
      <c r="A102" s="4"/>
      <c r="B102" s="41"/>
      <c r="C102" s="4"/>
      <c r="D102" s="4"/>
      <c r="E102" s="4"/>
      <c r="F102" s="4"/>
      <c r="G102" s="4"/>
      <c r="H102" s="4"/>
      <c r="I102" s="4"/>
      <c r="J102" s="4"/>
    </row>
    <row r="103" spans="1:10">
      <c r="A103" s="4"/>
      <c r="B103" s="4"/>
      <c r="C103" s="4"/>
      <c r="D103" s="4"/>
      <c r="E103" s="4"/>
      <c r="F103" s="4"/>
      <c r="G103" s="4"/>
      <c r="H103" s="4"/>
      <c r="I103" s="4"/>
      <c r="J103" s="4"/>
    </row>
  </sheetData>
  <mergeCells count="5">
    <mergeCell ref="B1:I1"/>
    <mergeCell ref="B2:I2"/>
    <mergeCell ref="B4:B6"/>
    <mergeCell ref="F4:G4"/>
    <mergeCell ref="H4:I4"/>
  </mergeCells>
  <printOptions horizontalCentered="1"/>
  <pageMargins left="0.25" right="0.25" top="0.75" bottom="0.5" header="0.3" footer="0.3"/>
  <pageSetup scale="69" fitToHeight="2" orientation="portrait" r:id="rId1"/>
  <headerFooter alignWithMargins="0">
    <oddFooter>&amp;L&amp;"Arial,Regular"&amp;12June 2024&amp;C&amp;"Arial,Regular"&amp;12Systems Forecasting and Trends Office
https://www.fdot.gov/planning/fto/default.shtm&amp;R&amp;"Arial,Regular"&amp;12Page &amp;P of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9"/>
  <sheetViews>
    <sheetView zoomScaleNormal="100" workbookViewId="0">
      <selection activeCell="P22" sqref="P22"/>
    </sheetView>
  </sheetViews>
  <sheetFormatPr defaultColWidth="9.125" defaultRowHeight="14.1"/>
  <cols>
    <col min="1" max="1" width="18" style="4" customWidth="1"/>
    <col min="2" max="8" width="17" style="4" customWidth="1"/>
    <col min="9" max="16384" width="9.125" style="4"/>
  </cols>
  <sheetData>
    <row r="1" spans="1:11" s="3" customFormat="1" ht="30" customHeight="1">
      <c r="A1" s="300" t="s">
        <v>94</v>
      </c>
      <c r="B1" s="300"/>
      <c r="C1" s="300"/>
      <c r="D1" s="300"/>
      <c r="E1" s="300"/>
      <c r="F1" s="300"/>
      <c r="G1" s="300"/>
      <c r="H1" s="300"/>
    </row>
    <row r="2" spans="1:11" s="3" customFormat="1" ht="30" customHeight="1">
      <c r="A2" s="301">
        <v>42826</v>
      </c>
      <c r="B2" s="301"/>
      <c r="C2" s="301"/>
      <c r="D2" s="301"/>
      <c r="E2" s="301"/>
      <c r="F2" s="301"/>
      <c r="G2" s="301"/>
      <c r="H2" s="301"/>
    </row>
    <row r="3" spans="1:11" ht="20.100000000000001" customHeight="1"/>
    <row r="4" spans="1:11" ht="18" customHeight="1">
      <c r="A4" s="314" t="s">
        <v>0</v>
      </c>
      <c r="B4" s="292" t="s">
        <v>1</v>
      </c>
      <c r="C4" s="292" t="s">
        <v>2</v>
      </c>
      <c r="D4" s="292" t="s">
        <v>3</v>
      </c>
      <c r="E4" s="316" t="s">
        <v>95</v>
      </c>
      <c r="F4" s="316"/>
      <c r="G4" s="316" t="s">
        <v>96</v>
      </c>
      <c r="H4" s="316"/>
    </row>
    <row r="5" spans="1:11" ht="18" customHeight="1">
      <c r="A5" s="315"/>
      <c r="B5" s="5" t="s">
        <v>6</v>
      </c>
      <c r="C5" s="5" t="s">
        <v>7</v>
      </c>
      <c r="D5" s="5" t="s">
        <v>7</v>
      </c>
      <c r="E5" s="292">
        <v>2010</v>
      </c>
      <c r="F5" s="292">
        <v>2016</v>
      </c>
      <c r="G5" s="292">
        <v>2010</v>
      </c>
      <c r="H5" s="292">
        <v>2016</v>
      </c>
    </row>
    <row r="6" spans="1:11" ht="18" customHeight="1">
      <c r="A6" s="315"/>
      <c r="B6" s="5" t="s">
        <v>201</v>
      </c>
      <c r="C6" s="5" t="s">
        <v>297</v>
      </c>
      <c r="D6" s="5" t="s">
        <v>289</v>
      </c>
      <c r="E6" s="292">
        <v>2017</v>
      </c>
      <c r="F6" s="292">
        <v>2017</v>
      </c>
      <c r="G6" s="292">
        <v>2017</v>
      </c>
      <c r="H6" s="292">
        <v>2017</v>
      </c>
    </row>
    <row r="7" spans="1:11" ht="19.7" customHeight="1">
      <c r="A7" s="6"/>
      <c r="B7" s="7"/>
      <c r="C7" s="7"/>
      <c r="D7" s="8"/>
      <c r="E7" s="9"/>
      <c r="F7" s="9"/>
      <c r="G7" s="9"/>
      <c r="H7" s="9"/>
    </row>
    <row r="8" spans="1:11" ht="20.100000000000001" customHeight="1">
      <c r="A8" s="10" t="s">
        <v>11</v>
      </c>
      <c r="B8" s="11">
        <f>SUM(B9:B20)</f>
        <v>2658027</v>
      </c>
      <c r="C8" s="11">
        <f>SUM(C9:C20)</f>
        <v>2861700</v>
      </c>
      <c r="D8" s="12">
        <f>SUM(D9:D20)</f>
        <v>2924800</v>
      </c>
      <c r="E8" s="11">
        <f>SUM(E9:E20)</f>
        <v>266773</v>
      </c>
      <c r="F8" s="11">
        <f>SUM(F9:F20)</f>
        <v>63100</v>
      </c>
      <c r="G8" s="13">
        <f>E8/B8</f>
        <v>0.10036504520082001</v>
      </c>
      <c r="H8" s="14">
        <f>F8/C8</f>
        <v>2.2049830520320089E-2</v>
      </c>
      <c r="J8" s="43"/>
      <c r="K8" s="43"/>
    </row>
    <row r="9" spans="1:11" ht="20.100000000000001" customHeight="1">
      <c r="A9" s="15" t="s">
        <v>12</v>
      </c>
      <c r="B9" s="16">
        <v>159978</v>
      </c>
      <c r="C9" s="16">
        <f>'PopEst-2017-Worksheet'!C9</f>
        <v>170500</v>
      </c>
      <c r="D9" s="17">
        <f>'PopEst-2017-Worksheet'!D9</f>
        <v>172700</v>
      </c>
      <c r="E9" s="42">
        <f>D9-B9</f>
        <v>12722</v>
      </c>
      <c r="F9" s="42">
        <f>D9-C9</f>
        <v>2200</v>
      </c>
      <c r="G9" s="19">
        <f>E9/B9</f>
        <v>7.9523434472239932E-2</v>
      </c>
      <c r="H9" s="19">
        <f>F9/C9</f>
        <v>1.2903225806451613E-2</v>
      </c>
      <c r="J9" s="44"/>
      <c r="K9" s="44"/>
    </row>
    <row r="10" spans="1:11" ht="20.100000000000001" customHeight="1">
      <c r="A10" s="20" t="s">
        <v>13</v>
      </c>
      <c r="B10" s="21">
        <v>321520</v>
      </c>
      <c r="C10" s="21">
        <f>'PopEst-2017-Worksheet'!C10</f>
        <v>350200</v>
      </c>
      <c r="D10" s="17">
        <f>'PopEst-2017-Worksheet'!D10</f>
        <v>357500</v>
      </c>
      <c r="E10" s="42">
        <f t="shared" ref="E10:E20" si="0">D10-B10</f>
        <v>35980</v>
      </c>
      <c r="F10" s="42">
        <f t="shared" ref="F10:F20" si="1">D10-C10</f>
        <v>7300</v>
      </c>
      <c r="G10" s="19">
        <f t="shared" ref="G10:H20" si="2">E10/B10</f>
        <v>0.11190594675292362</v>
      </c>
      <c r="H10" s="19">
        <f t="shared" si="2"/>
        <v>2.0845231296402054E-2</v>
      </c>
      <c r="J10" s="44"/>
      <c r="K10" s="44"/>
    </row>
    <row r="11" spans="1:11" ht="20.100000000000001" customHeight="1">
      <c r="A11" s="20" t="s">
        <v>14</v>
      </c>
      <c r="B11" s="21">
        <v>34862</v>
      </c>
      <c r="C11" s="21">
        <f>'PopEst-2017-Worksheet'!C11</f>
        <v>35100</v>
      </c>
      <c r="D11" s="17">
        <f>'PopEst-2017-Worksheet'!D11</f>
        <v>35600</v>
      </c>
      <c r="E11" s="42">
        <f t="shared" si="0"/>
        <v>738</v>
      </c>
      <c r="F11" s="42">
        <f t="shared" si="1"/>
        <v>500</v>
      </c>
      <c r="G11" s="19">
        <f t="shared" si="2"/>
        <v>2.1169181343583272E-2</v>
      </c>
      <c r="H11" s="19">
        <f t="shared" si="2"/>
        <v>1.4245014245014245E-2</v>
      </c>
      <c r="J11" s="44"/>
      <c r="K11" s="44"/>
    </row>
    <row r="12" spans="1:11" ht="20.100000000000001" customHeight="1">
      <c r="A12" s="20" t="s">
        <v>15</v>
      </c>
      <c r="B12" s="21">
        <v>12884</v>
      </c>
      <c r="C12" s="21">
        <f>'PopEst-2017-Worksheet'!C12</f>
        <v>13000</v>
      </c>
      <c r="D12" s="17">
        <f>'PopEst-2017-Worksheet'!D12</f>
        <v>13100</v>
      </c>
      <c r="E12" s="42">
        <f t="shared" si="0"/>
        <v>216</v>
      </c>
      <c r="F12" s="42">
        <f t="shared" si="1"/>
        <v>100</v>
      </c>
      <c r="G12" s="19">
        <f t="shared" si="2"/>
        <v>1.6764979819931698E-2</v>
      </c>
      <c r="H12" s="19">
        <f t="shared" si="2"/>
        <v>7.6923076923076927E-3</v>
      </c>
      <c r="J12" s="44"/>
      <c r="K12" s="44"/>
    </row>
    <row r="13" spans="1:11" ht="20.100000000000001" customHeight="1">
      <c r="A13" s="20" t="s">
        <v>16</v>
      </c>
      <c r="B13" s="21">
        <v>27731</v>
      </c>
      <c r="C13" s="21">
        <f>'PopEst-2017-Worksheet'!C13</f>
        <v>27600</v>
      </c>
      <c r="D13" s="17">
        <f>'PopEst-2017-Worksheet'!D13</f>
        <v>27400</v>
      </c>
      <c r="E13" s="42">
        <f t="shared" si="0"/>
        <v>-331</v>
      </c>
      <c r="F13" s="42">
        <f t="shared" si="1"/>
        <v>-200</v>
      </c>
      <c r="G13" s="19">
        <f t="shared" si="2"/>
        <v>-1.1936100393061916E-2</v>
      </c>
      <c r="H13" s="19">
        <f t="shared" si="2"/>
        <v>-7.246376811594203E-3</v>
      </c>
      <c r="J13" s="44"/>
      <c r="K13" s="44"/>
    </row>
    <row r="14" spans="1:11" ht="20.100000000000001" customHeight="1">
      <c r="A14" s="20" t="s">
        <v>17</v>
      </c>
      <c r="B14" s="21">
        <v>39140</v>
      </c>
      <c r="C14" s="21">
        <f>'PopEst-2017-Worksheet'!C14</f>
        <v>38400</v>
      </c>
      <c r="D14" s="17">
        <f>'PopEst-2017-Worksheet'!D14</f>
        <v>39100</v>
      </c>
      <c r="E14" s="42">
        <f t="shared" si="0"/>
        <v>-40</v>
      </c>
      <c r="F14" s="42">
        <f t="shared" si="1"/>
        <v>700</v>
      </c>
      <c r="G14" s="19">
        <f t="shared" si="2"/>
        <v>-1.021972406745018E-3</v>
      </c>
      <c r="H14" s="19">
        <f t="shared" si="2"/>
        <v>1.8229166666666668E-2</v>
      </c>
      <c r="J14" s="44"/>
      <c r="K14" s="44"/>
    </row>
    <row r="15" spans="1:11" ht="20.100000000000001" customHeight="1">
      <c r="A15" s="20" t="s">
        <v>18</v>
      </c>
      <c r="B15" s="21">
        <v>98786</v>
      </c>
      <c r="C15" s="21">
        <f>'PopEst-2017-Worksheet'!C15</f>
        <v>101500</v>
      </c>
      <c r="D15" s="17">
        <f>'PopEst-2017-Worksheet'!D15</f>
        <v>102100</v>
      </c>
      <c r="E15" s="42">
        <f t="shared" si="0"/>
        <v>3314</v>
      </c>
      <c r="F15" s="42">
        <f t="shared" si="1"/>
        <v>600</v>
      </c>
      <c r="G15" s="19">
        <f t="shared" si="2"/>
        <v>3.354726378231733E-2</v>
      </c>
      <c r="H15" s="19">
        <f t="shared" si="2"/>
        <v>5.9113300492610842E-3</v>
      </c>
      <c r="J15" s="44"/>
      <c r="K15" s="44"/>
    </row>
    <row r="16" spans="1:11" ht="20.100000000000001" customHeight="1">
      <c r="A16" s="15" t="s">
        <v>19</v>
      </c>
      <c r="B16" s="16">
        <v>618754</v>
      </c>
      <c r="C16" s="16">
        <f>'PopEst-2017-Worksheet'!C16</f>
        <v>680500</v>
      </c>
      <c r="D16" s="17">
        <f>'PopEst-2017-Worksheet'!D16</f>
        <v>698500</v>
      </c>
      <c r="E16" s="42">
        <f t="shared" si="0"/>
        <v>79746</v>
      </c>
      <c r="F16" s="42">
        <f t="shared" si="1"/>
        <v>18000</v>
      </c>
      <c r="G16" s="19">
        <f t="shared" si="2"/>
        <v>0.12888159106850219</v>
      </c>
      <c r="H16" s="19">
        <f t="shared" si="2"/>
        <v>2.6451138868479059E-2</v>
      </c>
      <c r="J16" s="44"/>
      <c r="K16" s="44"/>
    </row>
    <row r="17" spans="1:11" ht="20.100000000000001" customHeight="1">
      <c r="A17" s="20" t="s">
        <v>20</v>
      </c>
      <c r="B17" s="21">
        <v>322833</v>
      </c>
      <c r="C17" s="21">
        <f>'PopEst-2017-Worksheet'!C17</f>
        <v>357600</v>
      </c>
      <c r="D17" s="17">
        <f>'PopEst-2017-Worksheet'!D17</f>
        <v>368800</v>
      </c>
      <c r="E17" s="42">
        <f t="shared" si="0"/>
        <v>45967</v>
      </c>
      <c r="F17" s="42">
        <f t="shared" si="1"/>
        <v>11200</v>
      </c>
      <c r="G17" s="19">
        <f t="shared" si="2"/>
        <v>0.14238631118875703</v>
      </c>
      <c r="H17" s="19">
        <f t="shared" si="2"/>
        <v>3.1319910514541388E-2</v>
      </c>
      <c r="J17" s="44"/>
      <c r="K17" s="44"/>
    </row>
    <row r="18" spans="1:11" ht="20.100000000000001" customHeight="1">
      <c r="A18" s="20" t="s">
        <v>21</v>
      </c>
      <c r="B18" s="21">
        <v>39996</v>
      </c>
      <c r="C18" s="21">
        <f>'PopEst-2017-Worksheet'!C18</f>
        <v>40800</v>
      </c>
      <c r="D18" s="17">
        <f>'PopEst-2017-Worksheet'!D18</f>
        <v>41100</v>
      </c>
      <c r="E18" s="42">
        <f t="shared" si="0"/>
        <v>1104</v>
      </c>
      <c r="F18" s="42">
        <f t="shared" si="1"/>
        <v>300</v>
      </c>
      <c r="G18" s="19">
        <f t="shared" si="2"/>
        <v>2.7602760276027604E-2</v>
      </c>
      <c r="H18" s="19">
        <f t="shared" si="2"/>
        <v>7.3529411764705881E-3</v>
      </c>
      <c r="J18" s="44"/>
      <c r="K18" s="44"/>
    </row>
    <row r="19" spans="1:11" ht="20.100000000000001" customHeight="1">
      <c r="A19" s="20" t="s">
        <v>22</v>
      </c>
      <c r="B19" s="21">
        <v>602095</v>
      </c>
      <c r="C19" s="21">
        <f>'PopEst-2017-Worksheet'!C19</f>
        <v>647000</v>
      </c>
      <c r="D19" s="17">
        <f>'PopEst-2017-Worksheet'!D19</f>
        <v>661600</v>
      </c>
      <c r="E19" s="42">
        <f t="shared" si="0"/>
        <v>59505</v>
      </c>
      <c r="F19" s="42">
        <f t="shared" si="1"/>
        <v>14600</v>
      </c>
      <c r="G19" s="19">
        <f t="shared" si="2"/>
        <v>9.8829918866624039E-2</v>
      </c>
      <c r="H19" s="19">
        <f t="shared" si="2"/>
        <v>2.2565687789799074E-2</v>
      </c>
      <c r="J19" s="44"/>
      <c r="K19" s="44"/>
    </row>
    <row r="20" spans="1:11" ht="20.100000000000001" customHeight="1">
      <c r="A20" s="15" t="s">
        <v>23</v>
      </c>
      <c r="B20" s="16">
        <v>379448</v>
      </c>
      <c r="C20" s="16">
        <f>'PopEst-2017-Worksheet'!C20</f>
        <v>399500</v>
      </c>
      <c r="D20" s="17">
        <f>'PopEst-2017-Worksheet'!D20</f>
        <v>407300</v>
      </c>
      <c r="E20" s="42">
        <f t="shared" si="0"/>
        <v>27852</v>
      </c>
      <c r="F20" s="42">
        <f t="shared" si="1"/>
        <v>7800</v>
      </c>
      <c r="G20" s="19">
        <f t="shared" si="2"/>
        <v>7.3401361978452914E-2</v>
      </c>
      <c r="H20" s="19">
        <f t="shared" si="2"/>
        <v>1.9524405506883606E-2</v>
      </c>
      <c r="J20" s="44"/>
      <c r="K20" s="44"/>
    </row>
    <row r="21" spans="1:11" ht="20.100000000000001" customHeight="1">
      <c r="A21" s="22"/>
      <c r="B21" s="16"/>
      <c r="C21" s="16"/>
      <c r="D21" s="17"/>
      <c r="E21" s="18"/>
      <c r="F21" s="18"/>
      <c r="G21" s="19"/>
      <c r="H21" s="19"/>
      <c r="J21" s="44"/>
      <c r="K21" s="44"/>
    </row>
    <row r="22" spans="1:11" ht="20.100000000000001" customHeight="1">
      <c r="A22" s="10" t="s">
        <v>24</v>
      </c>
      <c r="B22" s="23">
        <f>SUM(B23:B40)</f>
        <v>1960058</v>
      </c>
      <c r="C22" s="23">
        <f>SUM(C23:C40)</f>
        <v>2079500</v>
      </c>
      <c r="D22" s="24">
        <f>SUM(D23:D40)</f>
        <v>2112800</v>
      </c>
      <c r="E22" s="23">
        <f>SUM(E23:E40)</f>
        <v>152742</v>
      </c>
      <c r="F22" s="23">
        <f>SUM(F23:F40)</f>
        <v>33300</v>
      </c>
      <c r="G22" s="13">
        <f>E22/B22</f>
        <v>7.7927285825215381E-2</v>
      </c>
      <c r="H22" s="14">
        <f>F22/C22</f>
        <v>1.6013464775186344E-2</v>
      </c>
      <c r="J22" s="43"/>
      <c r="K22" s="43"/>
    </row>
    <row r="23" spans="1:11" ht="20.100000000000001" customHeight="1">
      <c r="A23" s="20" t="s">
        <v>25</v>
      </c>
      <c r="B23" s="16">
        <v>247336</v>
      </c>
      <c r="C23" s="16">
        <f>'PopEst-2017-Worksheet'!C23</f>
        <v>257100</v>
      </c>
      <c r="D23" s="17">
        <f>'PopEst-2017-Worksheet'!D23</f>
        <v>260000</v>
      </c>
      <c r="E23" s="18">
        <f t="shared" ref="E23:E40" si="3">D23-B23</f>
        <v>12664</v>
      </c>
      <c r="F23" s="18">
        <f t="shared" ref="F23:F40" si="4">D23-C23</f>
        <v>2900</v>
      </c>
      <c r="G23" s="19">
        <f t="shared" ref="G23:H40" si="5">E23/B23</f>
        <v>5.1201604295371475E-2</v>
      </c>
      <c r="H23" s="19">
        <f t="shared" si="5"/>
        <v>1.1279657720731234E-2</v>
      </c>
      <c r="J23" s="44"/>
      <c r="K23" s="44"/>
    </row>
    <row r="24" spans="1:11" ht="20.100000000000001" customHeight="1">
      <c r="A24" s="20" t="s">
        <v>26</v>
      </c>
      <c r="B24" s="21">
        <v>27115</v>
      </c>
      <c r="C24" s="21">
        <f>'PopEst-2017-Worksheet'!C24</f>
        <v>27000</v>
      </c>
      <c r="D24" s="17">
        <f>'PopEst-2017-Worksheet'!D24</f>
        <v>27200</v>
      </c>
      <c r="E24" s="18">
        <f t="shared" si="3"/>
        <v>85</v>
      </c>
      <c r="F24" s="18">
        <f t="shared" si="4"/>
        <v>200</v>
      </c>
      <c r="G24" s="19">
        <f t="shared" si="5"/>
        <v>3.134796238244514E-3</v>
      </c>
      <c r="H24" s="19">
        <f t="shared" si="5"/>
        <v>7.4074074074074077E-3</v>
      </c>
      <c r="J24" s="44"/>
      <c r="K24" s="44"/>
    </row>
    <row r="25" spans="1:11" ht="20.100000000000001" customHeight="1">
      <c r="A25" s="20" t="s">
        <v>27</v>
      </c>
      <c r="B25" s="21">
        <v>28520</v>
      </c>
      <c r="C25" s="21">
        <f>'PopEst-2017-Worksheet'!C25</f>
        <v>27400</v>
      </c>
      <c r="D25" s="17">
        <f>'PopEst-2017-Worksheet'!D25</f>
        <v>27600</v>
      </c>
      <c r="E25" s="18">
        <f t="shared" si="3"/>
        <v>-920</v>
      </c>
      <c r="F25" s="18">
        <f t="shared" si="4"/>
        <v>200</v>
      </c>
      <c r="G25" s="19">
        <f t="shared" si="5"/>
        <v>-3.2258064516129031E-2</v>
      </c>
      <c r="H25" s="19">
        <f t="shared" si="5"/>
        <v>7.2992700729927005E-3</v>
      </c>
      <c r="J25" s="44"/>
      <c r="K25" s="44"/>
    </row>
    <row r="26" spans="1:11" ht="20.100000000000001" customHeight="1">
      <c r="A26" s="20" t="s">
        <v>28</v>
      </c>
      <c r="B26" s="21">
        <v>190865</v>
      </c>
      <c r="C26" s="21">
        <f>'PopEst-2017-Worksheet'!C26</f>
        <v>205300</v>
      </c>
      <c r="D26" s="17">
        <f>'PopEst-2017-Worksheet'!D26</f>
        <v>208500</v>
      </c>
      <c r="E26" s="18">
        <f t="shared" si="3"/>
        <v>17635</v>
      </c>
      <c r="F26" s="18">
        <f t="shared" si="4"/>
        <v>3200</v>
      </c>
      <c r="G26" s="19">
        <f t="shared" si="5"/>
        <v>9.239514840332172E-2</v>
      </c>
      <c r="H26" s="19">
        <f t="shared" si="5"/>
        <v>1.5586945932781296E-2</v>
      </c>
      <c r="J26" s="44"/>
      <c r="K26" s="44"/>
    </row>
    <row r="27" spans="1:11" ht="20.100000000000001" customHeight="1">
      <c r="A27" s="20" t="s">
        <v>29</v>
      </c>
      <c r="B27" s="21">
        <v>67531</v>
      </c>
      <c r="C27" s="21">
        <f>'PopEst-2017-Worksheet'!C27</f>
        <v>68600</v>
      </c>
      <c r="D27" s="17">
        <f>'PopEst-2017-Worksheet'!D27</f>
        <v>68900</v>
      </c>
      <c r="E27" s="18">
        <f t="shared" si="3"/>
        <v>1369</v>
      </c>
      <c r="F27" s="18">
        <f t="shared" si="4"/>
        <v>300</v>
      </c>
      <c r="G27" s="19">
        <f t="shared" si="5"/>
        <v>2.0272171299107078E-2</v>
      </c>
      <c r="H27" s="19">
        <f t="shared" si="5"/>
        <v>4.3731778425655978E-3</v>
      </c>
      <c r="J27" s="44"/>
      <c r="K27" s="44"/>
    </row>
    <row r="28" spans="1:11" ht="20.100000000000001" customHeight="1">
      <c r="A28" s="20" t="s">
        <v>30</v>
      </c>
      <c r="B28" s="21">
        <v>16422</v>
      </c>
      <c r="C28" s="21">
        <f>'PopEst-2017-Worksheet'!C28</f>
        <v>16800</v>
      </c>
      <c r="D28" s="17">
        <f>'PopEst-2017-Worksheet'!D28</f>
        <v>16700</v>
      </c>
      <c r="E28" s="18">
        <f t="shared" si="3"/>
        <v>278</v>
      </c>
      <c r="F28" s="18">
        <f t="shared" si="4"/>
        <v>-100</v>
      </c>
      <c r="G28" s="19">
        <f t="shared" si="5"/>
        <v>1.6928510534648642E-2</v>
      </c>
      <c r="H28" s="19">
        <f t="shared" si="5"/>
        <v>-5.9523809523809521E-3</v>
      </c>
      <c r="J28" s="44"/>
      <c r="K28" s="44"/>
    </row>
    <row r="29" spans="1:11" ht="20.100000000000001" customHeight="1">
      <c r="A29" s="20" t="s">
        <v>31</v>
      </c>
      <c r="B29" s="21">
        <v>864263</v>
      </c>
      <c r="C29" s="21">
        <f>'PopEst-2017-Worksheet'!C29</f>
        <v>923600</v>
      </c>
      <c r="D29" s="17">
        <f>'PopEst-2017-Worksheet'!D29</f>
        <v>936800</v>
      </c>
      <c r="E29" s="18">
        <f t="shared" si="3"/>
        <v>72537</v>
      </c>
      <c r="F29" s="18">
        <f t="shared" si="4"/>
        <v>13200</v>
      </c>
      <c r="G29" s="19">
        <f t="shared" si="5"/>
        <v>8.392931318360268E-2</v>
      </c>
      <c r="H29" s="19">
        <f t="shared" si="5"/>
        <v>1.429190125595496E-2</v>
      </c>
      <c r="J29" s="44"/>
      <c r="K29" s="44"/>
    </row>
    <row r="30" spans="1:11" ht="20.100000000000001" customHeight="1">
      <c r="A30" s="20" t="s">
        <v>32</v>
      </c>
      <c r="B30" s="21">
        <v>16939</v>
      </c>
      <c r="C30" s="21">
        <f>'PopEst-2017-Worksheet'!C30</f>
        <v>16800</v>
      </c>
      <c r="D30" s="17">
        <f>'PopEst-2017-Worksheet'!D30</f>
        <v>17200</v>
      </c>
      <c r="E30" s="18">
        <f t="shared" si="3"/>
        <v>261</v>
      </c>
      <c r="F30" s="18">
        <f t="shared" si="4"/>
        <v>400</v>
      </c>
      <c r="G30" s="19">
        <f t="shared" si="5"/>
        <v>1.5408229529488164E-2</v>
      </c>
      <c r="H30" s="19">
        <f t="shared" si="5"/>
        <v>2.3809523809523808E-2</v>
      </c>
      <c r="J30" s="44"/>
      <c r="K30" s="44"/>
    </row>
    <row r="31" spans="1:11" ht="20.100000000000001" customHeight="1">
      <c r="A31" s="15" t="s">
        <v>33</v>
      </c>
      <c r="B31" s="16">
        <v>14799</v>
      </c>
      <c r="C31" s="16">
        <f>'PopEst-2017-Worksheet'!C31</f>
        <v>14700</v>
      </c>
      <c r="D31" s="17">
        <f>'PopEst-2017-Worksheet'!D31</f>
        <v>14700</v>
      </c>
      <c r="E31" s="18">
        <f t="shared" si="3"/>
        <v>-99</v>
      </c>
      <c r="F31" s="18">
        <f t="shared" si="4"/>
        <v>0</v>
      </c>
      <c r="G31" s="19">
        <f t="shared" si="5"/>
        <v>-6.6896411919724307E-3</v>
      </c>
      <c r="H31" s="19">
        <f t="shared" si="5"/>
        <v>0</v>
      </c>
      <c r="J31" s="44"/>
      <c r="K31" s="44"/>
    </row>
    <row r="32" spans="1:11" ht="20.100000000000001" customHeight="1">
      <c r="A32" s="20" t="s">
        <v>34</v>
      </c>
      <c r="B32" s="21">
        <v>8870</v>
      </c>
      <c r="C32" s="21">
        <f>'PopEst-2017-Worksheet'!C32</f>
        <v>8600</v>
      </c>
      <c r="D32" s="17">
        <f>'PopEst-2017-Worksheet'!D32</f>
        <v>8500</v>
      </c>
      <c r="E32" s="18">
        <f t="shared" si="3"/>
        <v>-370</v>
      </c>
      <c r="F32" s="18">
        <f t="shared" si="4"/>
        <v>-100</v>
      </c>
      <c r="G32" s="19">
        <f t="shared" si="5"/>
        <v>-4.1713641488162347E-2</v>
      </c>
      <c r="H32" s="19">
        <f t="shared" si="5"/>
        <v>-1.1627906976744186E-2</v>
      </c>
      <c r="J32" s="44"/>
      <c r="K32" s="44"/>
    </row>
    <row r="33" spans="1:11" ht="20.100000000000001" customHeight="1">
      <c r="A33" s="20" t="s">
        <v>35</v>
      </c>
      <c r="B33" s="21">
        <v>40801</v>
      </c>
      <c r="C33" s="21">
        <f>'PopEst-2017-Worksheet'!C33</f>
        <v>40600</v>
      </c>
      <c r="D33" s="17">
        <f>'PopEst-2017-Worksheet'!D33</f>
        <v>41000</v>
      </c>
      <c r="E33" s="18">
        <f t="shared" si="3"/>
        <v>199</v>
      </c>
      <c r="F33" s="18">
        <f t="shared" si="4"/>
        <v>400</v>
      </c>
      <c r="G33" s="19">
        <f t="shared" si="5"/>
        <v>4.8773314379549522E-3</v>
      </c>
      <c r="H33" s="19">
        <f t="shared" si="5"/>
        <v>9.852216748768473E-3</v>
      </c>
      <c r="J33" s="44"/>
      <c r="K33" s="44"/>
    </row>
    <row r="34" spans="1:11" ht="20.100000000000001" customHeight="1">
      <c r="A34" s="20" t="s">
        <v>36</v>
      </c>
      <c r="B34" s="21">
        <v>19224</v>
      </c>
      <c r="C34" s="21">
        <f>'PopEst-2017-Worksheet'!C34</f>
        <v>19200</v>
      </c>
      <c r="D34" s="17">
        <f>'PopEst-2017-Worksheet'!D34</f>
        <v>19400</v>
      </c>
      <c r="E34" s="18">
        <f t="shared" si="3"/>
        <v>176</v>
      </c>
      <c r="F34" s="18">
        <f t="shared" si="4"/>
        <v>200</v>
      </c>
      <c r="G34" s="19">
        <f t="shared" si="5"/>
        <v>9.1552226383687062E-3</v>
      </c>
      <c r="H34" s="19">
        <f t="shared" si="5"/>
        <v>1.0416666666666666E-2</v>
      </c>
      <c r="J34" s="44"/>
      <c r="K34" s="44"/>
    </row>
    <row r="35" spans="1:11" ht="20.100000000000001" customHeight="1">
      <c r="A35" s="20" t="s">
        <v>37</v>
      </c>
      <c r="B35" s="21">
        <v>73314</v>
      </c>
      <c r="C35" s="21">
        <f>'PopEst-2017-Worksheet'!C35</f>
        <v>77800</v>
      </c>
      <c r="D35" s="17">
        <f>'PopEst-2017-Worksheet'!D35</f>
        <v>80500</v>
      </c>
      <c r="E35" s="18">
        <f t="shared" si="3"/>
        <v>7186</v>
      </c>
      <c r="F35" s="18">
        <f t="shared" si="4"/>
        <v>2700</v>
      </c>
      <c r="G35" s="19">
        <f t="shared" si="5"/>
        <v>9.8016749870420389E-2</v>
      </c>
      <c r="H35" s="19">
        <f t="shared" si="5"/>
        <v>3.4704370179948589E-2</v>
      </c>
      <c r="J35" s="44"/>
      <c r="K35" s="44"/>
    </row>
    <row r="36" spans="1:11" ht="20.100000000000001" customHeight="1">
      <c r="A36" s="20" t="s">
        <v>38</v>
      </c>
      <c r="B36" s="21">
        <v>74364</v>
      </c>
      <c r="C36" s="21">
        <f>'PopEst-2017-Worksheet'!C36</f>
        <v>73000</v>
      </c>
      <c r="D36" s="17">
        <f>'PopEst-2017-Worksheet'!D36</f>
        <v>73200</v>
      </c>
      <c r="E36" s="18">
        <f t="shared" si="3"/>
        <v>-1164</v>
      </c>
      <c r="F36" s="18">
        <f t="shared" si="4"/>
        <v>200</v>
      </c>
      <c r="G36" s="19">
        <f t="shared" si="5"/>
        <v>-1.5652735194448927E-2</v>
      </c>
      <c r="H36" s="19">
        <f t="shared" si="5"/>
        <v>2.7397260273972603E-3</v>
      </c>
      <c r="J36" s="44"/>
      <c r="K36" s="44"/>
    </row>
    <row r="37" spans="1:11" ht="20.100000000000001" customHeight="1">
      <c r="A37" s="20" t="s">
        <v>39</v>
      </c>
      <c r="B37" s="21">
        <v>190039</v>
      </c>
      <c r="C37" s="21">
        <f>'PopEst-2017-Worksheet'!C37</f>
        <v>220300</v>
      </c>
      <c r="D37" s="17">
        <f>'PopEst-2017-Worksheet'!D37</f>
        <v>229700</v>
      </c>
      <c r="E37" s="18">
        <f t="shared" si="3"/>
        <v>39661</v>
      </c>
      <c r="F37" s="18">
        <f t="shared" si="4"/>
        <v>9400</v>
      </c>
      <c r="G37" s="19">
        <f t="shared" si="5"/>
        <v>0.20869926699256469</v>
      </c>
      <c r="H37" s="19">
        <f t="shared" si="5"/>
        <v>4.2669087607807535E-2</v>
      </c>
      <c r="J37" s="44"/>
      <c r="K37" s="44"/>
    </row>
    <row r="38" spans="1:11" ht="20.100000000000001" customHeight="1">
      <c r="A38" s="20" t="s">
        <v>40</v>
      </c>
      <c r="B38" s="21">
        <v>41551</v>
      </c>
      <c r="C38" s="21">
        <f>'PopEst-2017-Worksheet'!C38</f>
        <v>44300</v>
      </c>
      <c r="D38" s="17">
        <f>'PopEst-2017-Worksheet'!D38</f>
        <v>44700</v>
      </c>
      <c r="E38" s="18">
        <f t="shared" si="3"/>
        <v>3149</v>
      </c>
      <c r="F38" s="18">
        <f t="shared" si="4"/>
        <v>400</v>
      </c>
      <c r="G38" s="19">
        <f t="shared" si="5"/>
        <v>7.5786382999205801E-2</v>
      </c>
      <c r="H38" s="19">
        <f t="shared" si="5"/>
        <v>9.0293453724604959E-3</v>
      </c>
      <c r="J38" s="44"/>
      <c r="K38" s="44"/>
    </row>
    <row r="39" spans="1:11" ht="20.100000000000001" customHeight="1">
      <c r="A39" s="20" t="s">
        <v>41</v>
      </c>
      <c r="B39" s="21">
        <v>22570</v>
      </c>
      <c r="C39" s="21">
        <f>'PopEst-2017-Worksheet'!C39</f>
        <v>22500</v>
      </c>
      <c r="D39" s="17">
        <f>'PopEst-2017-Worksheet'!D39</f>
        <v>22300</v>
      </c>
      <c r="E39" s="18">
        <f t="shared" si="3"/>
        <v>-270</v>
      </c>
      <c r="F39" s="18">
        <f t="shared" si="4"/>
        <v>-200</v>
      </c>
      <c r="G39" s="19">
        <f t="shared" si="5"/>
        <v>-1.1962782454585734E-2</v>
      </c>
      <c r="H39" s="19">
        <f t="shared" si="5"/>
        <v>-8.8888888888888889E-3</v>
      </c>
      <c r="J39" s="44"/>
      <c r="K39" s="44"/>
    </row>
    <row r="40" spans="1:11" ht="20.100000000000001" customHeight="1">
      <c r="A40" s="20" t="s">
        <v>42</v>
      </c>
      <c r="B40" s="21">
        <v>15535</v>
      </c>
      <c r="C40" s="21">
        <f>'PopEst-2017-Worksheet'!C40</f>
        <v>15900</v>
      </c>
      <c r="D40" s="17">
        <f>'PopEst-2017-Worksheet'!D40</f>
        <v>15900</v>
      </c>
      <c r="E40" s="18">
        <f t="shared" si="3"/>
        <v>365</v>
      </c>
      <c r="F40" s="18">
        <f t="shared" si="4"/>
        <v>0</v>
      </c>
      <c r="G40" s="19">
        <f t="shared" si="5"/>
        <v>2.3495333118764082E-2</v>
      </c>
      <c r="H40" s="19">
        <f t="shared" si="5"/>
        <v>0</v>
      </c>
      <c r="J40" s="44"/>
      <c r="K40" s="44"/>
    </row>
    <row r="41" spans="1:11" ht="20.100000000000001" customHeight="1">
      <c r="A41" s="25"/>
      <c r="B41" s="21"/>
      <c r="C41" s="21"/>
      <c r="D41" s="26"/>
      <c r="E41" s="18"/>
      <c r="F41" s="18"/>
      <c r="G41" s="19"/>
      <c r="H41" s="19"/>
      <c r="J41" s="44"/>
      <c r="K41" s="44"/>
    </row>
    <row r="42" spans="1:11" ht="20.100000000000001" customHeight="1">
      <c r="A42" s="27" t="s">
        <v>43</v>
      </c>
      <c r="B42" s="23">
        <f>SUM(B43:B60)</f>
        <v>1366092</v>
      </c>
      <c r="C42" s="23">
        <f>SUM(C43:C60)</f>
        <v>1438100</v>
      </c>
      <c r="D42" s="24">
        <f>SUM(D43:D60)</f>
        <v>1454300</v>
      </c>
      <c r="E42" s="23">
        <f>SUM(E43:E60)</f>
        <v>88208</v>
      </c>
      <c r="F42" s="23">
        <f>SUM(F43:F60)</f>
        <v>16200</v>
      </c>
      <c r="G42" s="13">
        <f>E42/B42</f>
        <v>6.4569589749445863E-2</v>
      </c>
      <c r="H42" s="14">
        <f>F42/C42</f>
        <v>1.1264863361379598E-2</v>
      </c>
      <c r="J42" s="43"/>
      <c r="K42" s="43"/>
    </row>
    <row r="43" spans="1:11" ht="20.100000000000001" customHeight="1">
      <c r="A43" s="20" t="s">
        <v>44</v>
      </c>
      <c r="B43" s="21">
        <v>168852</v>
      </c>
      <c r="C43" s="21">
        <f>'PopEst-2017-Worksheet'!C43</f>
        <v>176000</v>
      </c>
      <c r="D43" s="17">
        <f>'PopEst-2017-Worksheet'!D43</f>
        <v>178800</v>
      </c>
      <c r="E43" s="18">
        <f t="shared" ref="E43:E51" si="6">D43-B43</f>
        <v>9948</v>
      </c>
      <c r="F43" s="18">
        <f t="shared" ref="F43:F51" si="7">D43-C43</f>
        <v>2800</v>
      </c>
      <c r="G43" s="19">
        <f t="shared" ref="G43:H51" si="8">E43/B43</f>
        <v>5.891549996446592E-2</v>
      </c>
      <c r="H43" s="19">
        <f t="shared" si="8"/>
        <v>1.5909090909090907E-2</v>
      </c>
      <c r="J43" s="44"/>
      <c r="K43" s="44"/>
    </row>
    <row r="44" spans="1:11" ht="20.100000000000001" customHeight="1">
      <c r="A44" s="20" t="s">
        <v>45</v>
      </c>
      <c r="B44" s="21">
        <v>14625</v>
      </c>
      <c r="C44" s="21">
        <f>'PopEst-2017-Worksheet'!C44</f>
        <v>14600</v>
      </c>
      <c r="D44" s="17">
        <f>'PopEst-2017-Worksheet'!D44</f>
        <v>15000</v>
      </c>
      <c r="E44" s="18">
        <f t="shared" si="6"/>
        <v>375</v>
      </c>
      <c r="F44" s="18">
        <f t="shared" si="7"/>
        <v>400</v>
      </c>
      <c r="G44" s="19">
        <f t="shared" si="8"/>
        <v>2.564102564102564E-2</v>
      </c>
      <c r="H44" s="19">
        <f t="shared" si="8"/>
        <v>2.7397260273972601E-2</v>
      </c>
      <c r="J44" s="44"/>
      <c r="K44" s="44"/>
    </row>
    <row r="45" spans="1:11" ht="20.100000000000001" customHeight="1">
      <c r="A45" s="15" t="s">
        <v>46</v>
      </c>
      <c r="B45" s="16">
        <v>297619</v>
      </c>
      <c r="C45" s="16">
        <f>'PopEst-2017-Worksheet'!C45</f>
        <v>310000</v>
      </c>
      <c r="D45" s="17">
        <f>'PopEst-2017-Worksheet'!D45</f>
        <v>313400</v>
      </c>
      <c r="E45" s="18">
        <f t="shared" si="6"/>
        <v>15781</v>
      </c>
      <c r="F45" s="18">
        <f t="shared" si="7"/>
        <v>3400</v>
      </c>
      <c r="G45" s="19">
        <f t="shared" si="8"/>
        <v>5.3024168483866957E-2</v>
      </c>
      <c r="H45" s="19">
        <f t="shared" si="8"/>
        <v>1.0967741935483871E-2</v>
      </c>
      <c r="J45" s="43"/>
      <c r="K45" s="43"/>
    </row>
    <row r="46" spans="1:11" ht="20.100000000000001" customHeight="1">
      <c r="A46" s="20" t="s">
        <v>47</v>
      </c>
      <c r="B46" s="21">
        <v>11549</v>
      </c>
      <c r="C46" s="21">
        <f>'PopEst-2017-Worksheet'!C46</f>
        <v>11900</v>
      </c>
      <c r="D46" s="17">
        <f>'PopEst-2017-Worksheet'!D46</f>
        <v>12200</v>
      </c>
      <c r="E46" s="18">
        <f t="shared" si="6"/>
        <v>651</v>
      </c>
      <c r="F46" s="18">
        <f t="shared" si="7"/>
        <v>300</v>
      </c>
      <c r="G46" s="19">
        <f t="shared" si="8"/>
        <v>5.6368516754697374E-2</v>
      </c>
      <c r="H46" s="19">
        <f t="shared" si="8"/>
        <v>2.5210084033613446E-2</v>
      </c>
      <c r="J46" s="44"/>
      <c r="K46" s="44"/>
    </row>
    <row r="47" spans="1:11" ht="20.100000000000001" customHeight="1">
      <c r="A47" s="20" t="s">
        <v>48</v>
      </c>
      <c r="B47" s="21">
        <v>46389</v>
      </c>
      <c r="C47" s="21">
        <f>'PopEst-2017-Worksheet'!C47</f>
        <v>48500</v>
      </c>
      <c r="D47" s="17">
        <f>'PopEst-2017-Worksheet'!D47</f>
        <v>48300</v>
      </c>
      <c r="E47" s="18">
        <f t="shared" si="6"/>
        <v>1911</v>
      </c>
      <c r="F47" s="18">
        <f t="shared" si="7"/>
        <v>-200</v>
      </c>
      <c r="G47" s="19">
        <f t="shared" si="8"/>
        <v>4.1195110909913991E-2</v>
      </c>
      <c r="H47" s="19">
        <f t="shared" si="8"/>
        <v>-4.1237113402061857E-3</v>
      </c>
      <c r="J47" s="43"/>
      <c r="K47" s="43"/>
    </row>
    <row r="48" spans="1:11" ht="20.100000000000001" customHeight="1">
      <c r="A48" s="20" t="s">
        <v>49</v>
      </c>
      <c r="B48" s="21">
        <v>15863</v>
      </c>
      <c r="C48" s="21">
        <f>'PopEst-2017-Worksheet'!C48</f>
        <v>16600</v>
      </c>
      <c r="D48" s="17">
        <f>'PopEst-2017-Worksheet'!D48</f>
        <v>16300</v>
      </c>
      <c r="E48" s="18">
        <f t="shared" si="6"/>
        <v>437</v>
      </c>
      <c r="F48" s="18">
        <f t="shared" si="7"/>
        <v>-300</v>
      </c>
      <c r="G48" s="19">
        <f t="shared" si="8"/>
        <v>2.7548383029691734E-2</v>
      </c>
      <c r="H48" s="19">
        <f t="shared" si="8"/>
        <v>-1.8072289156626505E-2</v>
      </c>
      <c r="J48" s="44"/>
      <c r="K48" s="44"/>
    </row>
    <row r="49" spans="1:11" ht="20.100000000000001" customHeight="1">
      <c r="A49" s="20" t="s">
        <v>50</v>
      </c>
      <c r="B49" s="21">
        <v>19927</v>
      </c>
      <c r="C49" s="21">
        <f>'PopEst-2017-Worksheet'!C49</f>
        <v>20000</v>
      </c>
      <c r="D49" s="17">
        <f>'PopEst-2017-Worksheet'!D49</f>
        <v>20200</v>
      </c>
      <c r="E49" s="18">
        <f t="shared" si="6"/>
        <v>273</v>
      </c>
      <c r="F49" s="18">
        <f t="shared" si="7"/>
        <v>200</v>
      </c>
      <c r="G49" s="19">
        <f t="shared" si="8"/>
        <v>1.3700005018316856E-2</v>
      </c>
      <c r="H49" s="19">
        <f t="shared" si="8"/>
        <v>0.01</v>
      </c>
      <c r="J49" s="43"/>
      <c r="K49" s="43"/>
    </row>
    <row r="50" spans="1:11" ht="20.100000000000001" customHeight="1">
      <c r="A50" s="20" t="s">
        <v>51</v>
      </c>
      <c r="B50" s="21">
        <v>49746</v>
      </c>
      <c r="C50" s="21">
        <f>'PopEst-2017-Worksheet'!C50</f>
        <v>50300</v>
      </c>
      <c r="D50" s="17">
        <f>'PopEst-2017-Worksheet'!D50</f>
        <v>50400</v>
      </c>
      <c r="E50" s="18">
        <f t="shared" si="6"/>
        <v>654</v>
      </c>
      <c r="F50" s="18">
        <f t="shared" si="7"/>
        <v>100</v>
      </c>
      <c r="G50" s="19">
        <f t="shared" si="8"/>
        <v>1.3146785671209745E-2</v>
      </c>
      <c r="H50" s="19">
        <f t="shared" si="8"/>
        <v>1.9880715705765406E-3</v>
      </c>
      <c r="J50" s="44"/>
      <c r="K50" s="44"/>
    </row>
    <row r="51" spans="1:11" ht="20.100000000000001" customHeight="1">
      <c r="A51" s="28" t="s">
        <v>52</v>
      </c>
      <c r="B51" s="29">
        <v>14761</v>
      </c>
      <c r="C51" s="29">
        <f>'PopEst-2017-Worksheet'!C51</f>
        <v>14500</v>
      </c>
      <c r="D51" s="30">
        <f>'PopEst-2017-Worksheet'!D51</f>
        <v>14600</v>
      </c>
      <c r="E51" s="31">
        <f t="shared" si="6"/>
        <v>-161</v>
      </c>
      <c r="F51" s="32">
        <f t="shared" si="7"/>
        <v>100</v>
      </c>
      <c r="G51" s="33">
        <f t="shared" si="8"/>
        <v>-1.0907120113813427E-2</v>
      </c>
      <c r="H51" s="33">
        <f t="shared" si="8"/>
        <v>6.8965517241379309E-3</v>
      </c>
      <c r="J51" s="43"/>
      <c r="K51" s="43"/>
    </row>
    <row r="52" spans="1:11" ht="20.100000000000001" customHeight="1">
      <c r="A52" s="20"/>
      <c r="B52" s="21"/>
      <c r="C52" s="21"/>
      <c r="D52" s="17"/>
      <c r="E52" s="18"/>
      <c r="F52" s="18"/>
      <c r="G52" s="19"/>
      <c r="H52" s="19"/>
      <c r="J52" s="44"/>
      <c r="K52" s="44"/>
    </row>
    <row r="53" spans="1:11" ht="20.100000000000001" customHeight="1">
      <c r="A53" s="25" t="s">
        <v>53</v>
      </c>
      <c r="B53" s="21"/>
      <c r="C53" s="21"/>
      <c r="D53" s="34"/>
      <c r="E53" s="18"/>
      <c r="F53" s="18"/>
      <c r="G53" s="19"/>
      <c r="H53" s="19"/>
      <c r="J53" s="44"/>
      <c r="K53" s="44"/>
    </row>
    <row r="54" spans="1:11" ht="20.100000000000001" customHeight="1">
      <c r="A54" s="20" t="s">
        <v>54</v>
      </c>
      <c r="B54" s="21">
        <v>275487</v>
      </c>
      <c r="C54" s="21">
        <f>'PopEst-2017-Worksheet'!C54</f>
        <v>287700</v>
      </c>
      <c r="D54" s="17">
        <f>'PopEst-2017-Worksheet'!D54</f>
        <v>287900</v>
      </c>
      <c r="E54" s="18">
        <f t="shared" ref="E54:E60" si="9">D54-B54</f>
        <v>12413</v>
      </c>
      <c r="F54" s="18">
        <f t="shared" ref="F54:F60" si="10">D54-C54</f>
        <v>200</v>
      </c>
      <c r="G54" s="19">
        <f t="shared" ref="G54:H60" si="11">E54/B54</f>
        <v>4.5058387510118446E-2</v>
      </c>
      <c r="H54" s="19">
        <f t="shared" si="11"/>
        <v>6.9516857838025723E-4</v>
      </c>
      <c r="J54" s="44"/>
      <c r="K54" s="44"/>
    </row>
    <row r="55" spans="1:11" ht="20.100000000000001" customHeight="1">
      <c r="A55" s="20" t="s">
        <v>55</v>
      </c>
      <c r="B55" s="21">
        <v>8365</v>
      </c>
      <c r="C55" s="21">
        <f>'PopEst-2017-Worksheet'!C55</f>
        <v>8700</v>
      </c>
      <c r="D55" s="17">
        <f>'PopEst-2017-Worksheet'!D55</f>
        <v>8700</v>
      </c>
      <c r="E55" s="18">
        <f t="shared" si="9"/>
        <v>335</v>
      </c>
      <c r="F55" s="18">
        <f t="shared" si="10"/>
        <v>0</v>
      </c>
      <c r="G55" s="19">
        <f t="shared" si="11"/>
        <v>4.0047818290496112E-2</v>
      </c>
      <c r="H55" s="19">
        <f t="shared" si="11"/>
        <v>0</v>
      </c>
      <c r="J55" s="44"/>
      <c r="K55" s="44"/>
    </row>
    <row r="56" spans="1:11" ht="20.100000000000001" customHeight="1">
      <c r="A56" s="20" t="s">
        <v>56</v>
      </c>
      <c r="B56" s="21">
        <v>180822</v>
      </c>
      <c r="C56" s="21">
        <f>'PopEst-2017-Worksheet'!C56</f>
        <v>192900</v>
      </c>
      <c r="D56" s="17">
        <f>'PopEst-2017-Worksheet'!D56</f>
        <v>195500</v>
      </c>
      <c r="E56" s="18">
        <f t="shared" si="9"/>
        <v>14678</v>
      </c>
      <c r="F56" s="18">
        <f t="shared" si="10"/>
        <v>2600</v>
      </c>
      <c r="G56" s="19">
        <f t="shared" si="11"/>
        <v>8.1173750981628337E-2</v>
      </c>
      <c r="H56" s="19">
        <f t="shared" si="11"/>
        <v>1.347848626231208E-2</v>
      </c>
      <c r="J56" s="44"/>
      <c r="K56" s="44"/>
    </row>
    <row r="57" spans="1:11" ht="20.100000000000001" customHeight="1">
      <c r="A57" s="20" t="s">
        <v>57</v>
      </c>
      <c r="B57" s="21">
        <v>151372</v>
      </c>
      <c r="C57" s="21">
        <f>'PopEst-2017-Worksheet'!C57</f>
        <v>167000</v>
      </c>
      <c r="D57" s="17">
        <f>'PopEst-2017-Worksheet'!D57</f>
        <v>170800</v>
      </c>
      <c r="E57" s="18">
        <f t="shared" si="9"/>
        <v>19428</v>
      </c>
      <c r="F57" s="18">
        <f t="shared" si="10"/>
        <v>3800</v>
      </c>
      <c r="G57" s="19">
        <f t="shared" si="11"/>
        <v>0.12834606135877177</v>
      </c>
      <c r="H57" s="19">
        <f t="shared" si="11"/>
        <v>2.2754491017964073E-2</v>
      </c>
      <c r="J57" s="44"/>
      <c r="K57" s="44"/>
    </row>
    <row r="58" spans="1:11" ht="20.100000000000001" customHeight="1">
      <c r="A58" s="20" t="s">
        <v>58</v>
      </c>
      <c r="B58" s="21">
        <v>30776</v>
      </c>
      <c r="C58" s="21">
        <f>'PopEst-2017-Worksheet'!C58</f>
        <v>31600</v>
      </c>
      <c r="D58" s="17">
        <f>'PopEst-2017-Worksheet'!D58</f>
        <v>31900</v>
      </c>
      <c r="E58" s="18">
        <f t="shared" si="9"/>
        <v>1124</v>
      </c>
      <c r="F58" s="18">
        <f t="shared" si="10"/>
        <v>300</v>
      </c>
      <c r="G58" s="19">
        <f t="shared" si="11"/>
        <v>3.6521965167663116E-2</v>
      </c>
      <c r="H58" s="19">
        <f t="shared" si="11"/>
        <v>9.4936708860759497E-3</v>
      </c>
      <c r="J58" s="44"/>
      <c r="K58" s="44"/>
    </row>
    <row r="59" spans="1:11" ht="20.100000000000001" customHeight="1">
      <c r="A59" s="20" t="s">
        <v>59</v>
      </c>
      <c r="B59" s="21">
        <v>55043</v>
      </c>
      <c r="C59" s="21">
        <f>'PopEst-2017-Worksheet'!C59</f>
        <v>62900</v>
      </c>
      <c r="D59" s="17">
        <f>'PopEst-2017-Worksheet'!D59</f>
        <v>65300</v>
      </c>
      <c r="E59" s="18">
        <f t="shared" si="9"/>
        <v>10257</v>
      </c>
      <c r="F59" s="18">
        <f t="shared" si="10"/>
        <v>2400</v>
      </c>
      <c r="G59" s="19">
        <f t="shared" si="11"/>
        <v>0.18634522100902931</v>
      </c>
      <c r="H59" s="19">
        <f t="shared" si="11"/>
        <v>3.8155802861685212E-2</v>
      </c>
      <c r="J59" s="44"/>
      <c r="K59" s="44"/>
    </row>
    <row r="60" spans="1:11" ht="20.100000000000001" customHeight="1">
      <c r="A60" s="20" t="s">
        <v>60</v>
      </c>
      <c r="B60" s="21">
        <v>24896</v>
      </c>
      <c r="C60" s="21">
        <f>'PopEst-2017-Worksheet'!C60</f>
        <v>24900</v>
      </c>
      <c r="D60" s="17">
        <f>'PopEst-2017-Worksheet'!D60</f>
        <v>25000</v>
      </c>
      <c r="E60" s="18">
        <f t="shared" si="9"/>
        <v>104</v>
      </c>
      <c r="F60" s="18">
        <f t="shared" si="10"/>
        <v>100</v>
      </c>
      <c r="G60" s="19">
        <f t="shared" si="11"/>
        <v>4.177377892030848E-3</v>
      </c>
      <c r="H60" s="19">
        <f t="shared" si="11"/>
        <v>4.0160642570281121E-3</v>
      </c>
      <c r="J60" s="44"/>
      <c r="K60" s="44"/>
    </row>
    <row r="61" spans="1:11" ht="20.100000000000001" customHeight="1">
      <c r="A61" s="25"/>
      <c r="B61" s="21"/>
      <c r="C61" s="21"/>
      <c r="D61" s="34"/>
      <c r="E61" s="18"/>
      <c r="F61" s="18"/>
      <c r="G61" s="19"/>
      <c r="H61" s="19"/>
      <c r="J61" s="44"/>
      <c r="K61" s="44"/>
    </row>
    <row r="62" spans="1:11" ht="20.100000000000001" customHeight="1">
      <c r="A62" s="27" t="s">
        <v>61</v>
      </c>
      <c r="B62" s="23">
        <f>SUM(B63:B67)</f>
        <v>3630335</v>
      </c>
      <c r="C62" s="23">
        <f>SUM(C63:C67)</f>
        <v>3836300</v>
      </c>
      <c r="D62" s="35">
        <f>SUM(D63:D67)</f>
        <v>3887700</v>
      </c>
      <c r="E62" s="36">
        <f>SUM(E63:E67)</f>
        <v>257365</v>
      </c>
      <c r="F62" s="36">
        <f>SUM(F63:F67)</f>
        <v>51400</v>
      </c>
      <c r="G62" s="13">
        <f>E62/B62</f>
        <v>7.0892906577492157E-2</v>
      </c>
      <c r="H62" s="14">
        <f>F62/C62</f>
        <v>1.3398326512525089E-2</v>
      </c>
      <c r="J62" s="43"/>
      <c r="K62" s="43"/>
    </row>
    <row r="63" spans="1:11" ht="20.100000000000001" customHeight="1">
      <c r="A63" s="20" t="s">
        <v>62</v>
      </c>
      <c r="B63" s="21">
        <v>1748066</v>
      </c>
      <c r="C63" s="21">
        <f>'PopEst-2017-Worksheet'!C63</f>
        <v>1854500</v>
      </c>
      <c r="D63" s="17">
        <f>'PopEst-2017-Worksheet'!D63</f>
        <v>1874000</v>
      </c>
      <c r="E63" s="18">
        <f t="shared" ref="E63:E67" si="12">D63-B63</f>
        <v>125934</v>
      </c>
      <c r="F63" s="18">
        <f t="shared" ref="F63:F67" si="13">D63-C63</f>
        <v>19500</v>
      </c>
      <c r="G63" s="19">
        <f t="shared" ref="G63:H67" si="14">E63/B63</f>
        <v>7.2041902308036421E-2</v>
      </c>
      <c r="H63" s="19">
        <f t="shared" si="14"/>
        <v>1.0514963602049069E-2</v>
      </c>
      <c r="J63" s="44"/>
      <c r="K63" s="44"/>
    </row>
    <row r="64" spans="1:11" ht="20.100000000000001" customHeight="1">
      <c r="A64" s="15" t="s">
        <v>63</v>
      </c>
      <c r="B64" s="16">
        <v>138028</v>
      </c>
      <c r="C64" s="16">
        <f>'PopEst-2017-Worksheet'!C64</f>
        <v>146400</v>
      </c>
      <c r="D64" s="17">
        <f>'PopEst-2017-Worksheet'!D64</f>
        <v>149000</v>
      </c>
      <c r="E64" s="18">
        <f t="shared" si="12"/>
        <v>10972</v>
      </c>
      <c r="F64" s="18">
        <f t="shared" si="13"/>
        <v>2600</v>
      </c>
      <c r="G64" s="19">
        <f t="shared" si="14"/>
        <v>7.9491117744225806E-2</v>
      </c>
      <c r="H64" s="19">
        <f t="shared" si="14"/>
        <v>1.7759562841530054E-2</v>
      </c>
      <c r="J64" s="44"/>
      <c r="K64" s="44"/>
    </row>
    <row r="65" spans="1:11" ht="20.100000000000001" customHeight="1">
      <c r="A65" s="20" t="s">
        <v>64</v>
      </c>
      <c r="B65" s="21">
        <v>146318</v>
      </c>
      <c r="C65" s="21">
        <f>'PopEst-2017-Worksheet'!C65</f>
        <v>150900</v>
      </c>
      <c r="D65" s="17">
        <f>'PopEst-2017-Worksheet'!D65</f>
        <v>153000</v>
      </c>
      <c r="E65" s="18">
        <f t="shared" si="12"/>
        <v>6682</v>
      </c>
      <c r="F65" s="18">
        <f t="shared" si="13"/>
        <v>2100</v>
      </c>
      <c r="G65" s="19">
        <f t="shared" si="14"/>
        <v>4.5667655380746047E-2</v>
      </c>
      <c r="H65" s="19">
        <f t="shared" si="14"/>
        <v>1.3916500994035786E-2</v>
      </c>
      <c r="J65" s="43"/>
      <c r="K65" s="43"/>
    </row>
    <row r="66" spans="1:11" ht="20.100000000000001" customHeight="1">
      <c r="A66" s="20" t="s">
        <v>65</v>
      </c>
      <c r="B66" s="21">
        <v>1320134</v>
      </c>
      <c r="C66" s="21">
        <f>'PopEst-2017-Worksheet'!C66</f>
        <v>1391700</v>
      </c>
      <c r="D66" s="17">
        <f>'PopEst-2017-Worksheet'!D66</f>
        <v>1414100</v>
      </c>
      <c r="E66" s="18">
        <f t="shared" si="12"/>
        <v>93966</v>
      </c>
      <c r="F66" s="18">
        <f t="shared" si="13"/>
        <v>22400</v>
      </c>
      <c r="G66" s="19">
        <f t="shared" si="14"/>
        <v>7.1179137875397494E-2</v>
      </c>
      <c r="H66" s="19">
        <f t="shared" si="14"/>
        <v>1.6095422864123014E-2</v>
      </c>
      <c r="J66" s="44"/>
      <c r="K66" s="44"/>
    </row>
    <row r="67" spans="1:11" ht="20.100000000000001" customHeight="1">
      <c r="A67" s="20" t="s">
        <v>66</v>
      </c>
      <c r="B67" s="21">
        <v>277789</v>
      </c>
      <c r="C67" s="21">
        <f>'PopEst-2017-Worksheet'!C67</f>
        <v>292800</v>
      </c>
      <c r="D67" s="17">
        <f>'PopEst-2017-Worksheet'!D67</f>
        <v>297600</v>
      </c>
      <c r="E67" s="18">
        <f t="shared" si="12"/>
        <v>19811</v>
      </c>
      <c r="F67" s="18">
        <f t="shared" si="13"/>
        <v>4800</v>
      </c>
      <c r="G67" s="19">
        <f t="shared" si="14"/>
        <v>7.1316718804560295E-2</v>
      </c>
      <c r="H67" s="19">
        <f t="shared" si="14"/>
        <v>1.6393442622950821E-2</v>
      </c>
      <c r="J67" s="44"/>
      <c r="K67" s="44"/>
    </row>
    <row r="68" spans="1:11" ht="20.100000000000001" customHeight="1">
      <c r="A68" s="25"/>
      <c r="B68" s="21"/>
      <c r="C68" s="21"/>
      <c r="D68" s="34"/>
      <c r="E68" s="18"/>
      <c r="F68" s="18"/>
      <c r="G68" s="19"/>
      <c r="H68" s="19"/>
      <c r="J68" s="44"/>
      <c r="K68" s="44"/>
    </row>
    <row r="69" spans="1:11" ht="20.100000000000001" customHeight="1">
      <c r="A69" s="27" t="s">
        <v>67</v>
      </c>
      <c r="B69" s="23">
        <f>SUM(B70:B78)</f>
        <v>3692794</v>
      </c>
      <c r="C69" s="23">
        <f>SUM(C70:C78)</f>
        <v>4030100</v>
      </c>
      <c r="D69" s="35">
        <f>SUM(D70:D78)</f>
        <v>4111800</v>
      </c>
      <c r="E69" s="36">
        <f>SUM(E70:E78)</f>
        <v>419006</v>
      </c>
      <c r="F69" s="36">
        <f>SUM(F70:F78)</f>
        <v>81700</v>
      </c>
      <c r="G69" s="13">
        <f>E69/B69</f>
        <v>0.11346584726903261</v>
      </c>
      <c r="H69" s="14">
        <f>F69/C69</f>
        <v>2.0272449815141064E-2</v>
      </c>
      <c r="J69" s="43"/>
      <c r="K69" s="43"/>
    </row>
    <row r="70" spans="1:11" ht="20.100000000000001" customHeight="1">
      <c r="A70" s="20" t="s">
        <v>68</v>
      </c>
      <c r="B70" s="21">
        <v>543376</v>
      </c>
      <c r="C70" s="21">
        <f>'PopEst-2017-Worksheet'!C70</f>
        <v>568900</v>
      </c>
      <c r="D70" s="17">
        <f>'PopEst-2017-Worksheet'!D70</f>
        <v>575200</v>
      </c>
      <c r="E70" s="18">
        <f t="shared" ref="E70:E78" si="15">D70-B70</f>
        <v>31824</v>
      </c>
      <c r="F70" s="18">
        <f t="shared" ref="F70:F78" si="16">D70-C70</f>
        <v>6300</v>
      </c>
      <c r="G70" s="19">
        <f t="shared" ref="G70:H78" si="17">E70/B70</f>
        <v>5.8567180000588914E-2</v>
      </c>
      <c r="H70" s="19">
        <f t="shared" si="17"/>
        <v>1.1074002460889435E-2</v>
      </c>
      <c r="J70" s="44"/>
      <c r="K70" s="44"/>
    </row>
    <row r="71" spans="1:11" ht="20.100000000000001" customHeight="1">
      <c r="A71" s="20" t="s">
        <v>69</v>
      </c>
      <c r="B71" s="21">
        <v>95696</v>
      </c>
      <c r="C71" s="21">
        <f>'PopEst-2017-Worksheet'!C71</f>
        <v>103100</v>
      </c>
      <c r="D71" s="17">
        <f>'PopEst-2017-Worksheet'!D71</f>
        <v>105200</v>
      </c>
      <c r="E71" s="18">
        <f t="shared" si="15"/>
        <v>9504</v>
      </c>
      <c r="F71" s="18">
        <f t="shared" si="16"/>
        <v>2100</v>
      </c>
      <c r="G71" s="19">
        <f t="shared" si="17"/>
        <v>9.9314495903695038E-2</v>
      </c>
      <c r="H71" s="19">
        <f t="shared" si="17"/>
        <v>2.0368574199806012E-2</v>
      </c>
      <c r="J71" s="44"/>
      <c r="K71" s="44"/>
    </row>
    <row r="72" spans="1:11" ht="20.100000000000001" customHeight="1">
      <c r="A72" s="20" t="s">
        <v>70</v>
      </c>
      <c r="B72" s="21">
        <v>297047</v>
      </c>
      <c r="C72" s="21">
        <f>'PopEst-2017-Worksheet'!C72</f>
        <v>324000</v>
      </c>
      <c r="D72" s="17">
        <f>'PopEst-2017-Worksheet'!D72</f>
        <v>331700</v>
      </c>
      <c r="E72" s="18">
        <f t="shared" si="15"/>
        <v>34653</v>
      </c>
      <c r="F72" s="18">
        <f t="shared" si="16"/>
        <v>7700</v>
      </c>
      <c r="G72" s="19">
        <f t="shared" si="17"/>
        <v>0.11665830659794578</v>
      </c>
      <c r="H72" s="19">
        <f t="shared" si="17"/>
        <v>2.3765432098765433E-2</v>
      </c>
      <c r="J72" s="44"/>
      <c r="K72" s="44"/>
    </row>
    <row r="73" spans="1:11" ht="20.100000000000001" customHeight="1">
      <c r="A73" s="20" t="s">
        <v>71</v>
      </c>
      <c r="B73" s="21">
        <v>331303</v>
      </c>
      <c r="C73" s="21">
        <f>'PopEst-2017-Worksheet'!C73</f>
        <v>345700</v>
      </c>
      <c r="D73" s="17">
        <f>'PopEst-2017-Worksheet'!D73</f>
        <v>349300</v>
      </c>
      <c r="E73" s="18">
        <f t="shared" si="15"/>
        <v>17997</v>
      </c>
      <c r="F73" s="18">
        <f t="shared" si="16"/>
        <v>3600</v>
      </c>
      <c r="G73" s="19">
        <f t="shared" si="17"/>
        <v>5.4321874537809803E-2</v>
      </c>
      <c r="H73" s="19">
        <f t="shared" si="17"/>
        <v>1.041365345675441E-2</v>
      </c>
      <c r="J73" s="44"/>
      <c r="K73" s="44"/>
    </row>
    <row r="74" spans="1:11" ht="20.100000000000001" customHeight="1">
      <c r="A74" s="20" t="s">
        <v>72</v>
      </c>
      <c r="B74" s="21">
        <v>1145956</v>
      </c>
      <c r="C74" s="21">
        <f>'PopEst-2017-Worksheet'!C74</f>
        <v>1280400</v>
      </c>
      <c r="D74" s="17">
        <f>'PopEst-2017-Worksheet'!D74</f>
        <v>1313900</v>
      </c>
      <c r="E74" s="18">
        <f t="shared" si="15"/>
        <v>167944</v>
      </c>
      <c r="F74" s="18">
        <f t="shared" si="16"/>
        <v>33500</v>
      </c>
      <c r="G74" s="19">
        <f t="shared" si="17"/>
        <v>0.14655361985975029</v>
      </c>
      <c r="H74" s="19">
        <f t="shared" si="17"/>
        <v>2.6163698844111214E-2</v>
      </c>
      <c r="J74" s="44"/>
      <c r="K74" s="44"/>
    </row>
    <row r="75" spans="1:11" ht="20.100000000000001" customHeight="1">
      <c r="A75" s="20" t="s">
        <v>73</v>
      </c>
      <c r="B75" s="21">
        <v>268685</v>
      </c>
      <c r="C75" s="21">
        <f>'PopEst-2017-Worksheet'!C75</f>
        <v>322900</v>
      </c>
      <c r="D75" s="17">
        <f>'PopEst-2017-Worksheet'!D75</f>
        <v>337600</v>
      </c>
      <c r="E75" s="18">
        <f t="shared" si="15"/>
        <v>68915</v>
      </c>
      <c r="F75" s="18">
        <f t="shared" si="16"/>
        <v>14700</v>
      </c>
      <c r="G75" s="19">
        <f t="shared" si="17"/>
        <v>0.25648994175335432</v>
      </c>
      <c r="H75" s="19">
        <f t="shared" si="17"/>
        <v>4.5524930318984205E-2</v>
      </c>
      <c r="J75" s="44"/>
      <c r="K75" s="44"/>
    </row>
    <row r="76" spans="1:11" ht="20.100000000000001" customHeight="1">
      <c r="A76" s="20" t="s">
        <v>74</v>
      </c>
      <c r="B76" s="21">
        <v>422718</v>
      </c>
      <c r="C76" s="21">
        <f>'PopEst-2017-Worksheet'!C76</f>
        <v>449100</v>
      </c>
      <c r="D76" s="17">
        <f>'PopEst-2017-Worksheet'!D76</f>
        <v>454800</v>
      </c>
      <c r="E76" s="18">
        <f t="shared" si="15"/>
        <v>32082</v>
      </c>
      <c r="F76" s="18">
        <f t="shared" si="16"/>
        <v>5700</v>
      </c>
      <c r="G76" s="19">
        <f t="shared" si="17"/>
        <v>7.5894568009878927E-2</v>
      </c>
      <c r="H76" s="19">
        <f t="shared" si="17"/>
        <v>1.2692050768203072E-2</v>
      </c>
      <c r="J76" s="44"/>
      <c r="K76" s="44"/>
    </row>
    <row r="77" spans="1:11" ht="20.100000000000001" customHeight="1">
      <c r="A77" s="20" t="s">
        <v>75</v>
      </c>
      <c r="B77" s="21">
        <v>93420</v>
      </c>
      <c r="C77" s="21">
        <f>'PopEst-2017-Worksheet'!C77</f>
        <v>118600</v>
      </c>
      <c r="D77" s="17">
        <f>'PopEst-2017-Worksheet'!D77</f>
        <v>120700</v>
      </c>
      <c r="E77" s="18">
        <f t="shared" si="15"/>
        <v>27280</v>
      </c>
      <c r="F77" s="18">
        <f t="shared" si="16"/>
        <v>2100</v>
      </c>
      <c r="G77" s="19">
        <f t="shared" si="17"/>
        <v>0.29201455791051167</v>
      </c>
      <c r="H77" s="19">
        <f t="shared" si="17"/>
        <v>1.7706576728499158E-2</v>
      </c>
      <c r="J77" s="43"/>
      <c r="K77" s="43"/>
    </row>
    <row r="78" spans="1:11" ht="20.100000000000001" customHeight="1">
      <c r="A78" s="20" t="s">
        <v>76</v>
      </c>
      <c r="B78" s="21">
        <v>494593</v>
      </c>
      <c r="C78" s="21">
        <f>'PopEst-2017-Worksheet'!C78</f>
        <v>517400</v>
      </c>
      <c r="D78" s="17">
        <f>'PopEst-2017-Worksheet'!D78</f>
        <v>523400</v>
      </c>
      <c r="E78" s="18">
        <f t="shared" si="15"/>
        <v>28807</v>
      </c>
      <c r="F78" s="18">
        <f t="shared" si="16"/>
        <v>6000</v>
      </c>
      <c r="G78" s="19">
        <f t="shared" si="17"/>
        <v>5.8243848982901095E-2</v>
      </c>
      <c r="H78" s="19">
        <f t="shared" si="17"/>
        <v>1.1596443757247778E-2</v>
      </c>
      <c r="J78" s="44"/>
      <c r="K78" s="44"/>
    </row>
    <row r="79" spans="1:11" ht="20.100000000000001" customHeight="1">
      <c r="A79" s="25"/>
      <c r="B79" s="21"/>
      <c r="C79" s="21"/>
      <c r="D79" s="34"/>
      <c r="E79" s="18"/>
      <c r="F79" s="18"/>
      <c r="G79" s="19"/>
      <c r="H79" s="19"/>
      <c r="J79" s="44"/>
      <c r="K79" s="44"/>
    </row>
    <row r="80" spans="1:11" ht="20.100000000000001" customHeight="1">
      <c r="A80" s="27" t="s">
        <v>77</v>
      </c>
      <c r="B80" s="23">
        <f>SUM(B81:B82)</f>
        <v>2569547</v>
      </c>
      <c r="C80" s="23">
        <f>SUM(C81:C82)</f>
        <v>2776800</v>
      </c>
      <c r="D80" s="35">
        <f>SUM(D81:D82)</f>
        <v>2820000</v>
      </c>
      <c r="E80" s="36">
        <f>SUM(E81:E82)</f>
        <v>250453</v>
      </c>
      <c r="F80" s="36">
        <f>SUM(F81:F82)</f>
        <v>43200</v>
      </c>
      <c r="G80" s="13">
        <f>E80/B80</f>
        <v>9.7469709641427066E-2</v>
      </c>
      <c r="H80" s="14">
        <f>F80/C80</f>
        <v>1.5557476231633534E-2</v>
      </c>
      <c r="J80" s="43"/>
      <c r="K80" s="43"/>
    </row>
    <row r="81" spans="1:11" ht="20.100000000000001" customHeight="1">
      <c r="A81" s="20" t="s">
        <v>78</v>
      </c>
      <c r="B81" s="21">
        <v>2496457</v>
      </c>
      <c r="C81" s="21">
        <f>'PopEst-2017-Worksheet'!C81</f>
        <v>2700800</v>
      </c>
      <c r="D81" s="17">
        <f>'PopEst-2017-Worksheet'!D81</f>
        <v>2743100</v>
      </c>
      <c r="E81" s="18">
        <f t="shared" ref="E81:E82" si="18">D81-B81</f>
        <v>246643</v>
      </c>
      <c r="F81" s="18">
        <f t="shared" ref="F81:F82" si="19">D81-C81</f>
        <v>42300</v>
      </c>
      <c r="G81" s="19">
        <f t="shared" ref="G81:H82" si="20">E81/B81</f>
        <v>9.8797215413684275E-2</v>
      </c>
      <c r="H81" s="19">
        <f t="shared" si="20"/>
        <v>1.5662026066350712E-2</v>
      </c>
      <c r="J81" s="44"/>
      <c r="K81" s="44"/>
    </row>
    <row r="82" spans="1:11" ht="20.100000000000001" customHeight="1">
      <c r="A82" s="20" t="s">
        <v>79</v>
      </c>
      <c r="B82" s="21">
        <v>73090</v>
      </c>
      <c r="C82" s="21">
        <f>'PopEst-2017-Worksheet'!C82</f>
        <v>76000</v>
      </c>
      <c r="D82" s="17">
        <f>'PopEst-2017-Worksheet'!D82</f>
        <v>76900</v>
      </c>
      <c r="E82" s="18">
        <f t="shared" si="18"/>
        <v>3810</v>
      </c>
      <c r="F82" s="18">
        <f t="shared" si="19"/>
        <v>900</v>
      </c>
      <c r="G82" s="19">
        <f t="shared" si="20"/>
        <v>5.2127514023806269E-2</v>
      </c>
      <c r="H82" s="19">
        <f t="shared" si="20"/>
        <v>1.1842105263157895E-2</v>
      </c>
      <c r="J82" s="44"/>
      <c r="K82" s="44"/>
    </row>
    <row r="83" spans="1:11" ht="20.100000000000001" customHeight="1">
      <c r="A83" s="25"/>
      <c r="B83" s="21"/>
      <c r="C83" s="21"/>
      <c r="D83" s="34"/>
      <c r="E83" s="18"/>
      <c r="F83" s="18"/>
      <c r="G83" s="19"/>
      <c r="H83" s="19"/>
      <c r="J83" s="44"/>
      <c r="K83" s="44"/>
    </row>
    <row r="84" spans="1:11" ht="20.100000000000001" customHeight="1">
      <c r="A84" s="27" t="s">
        <v>80</v>
      </c>
      <c r="B84" s="23">
        <f>SUM(B85:B89)</f>
        <v>2924479</v>
      </c>
      <c r="C84" s="23">
        <f>SUM(C85:C89)</f>
        <v>3125900</v>
      </c>
      <c r="D84" s="35">
        <f>SUM(D85:D89)</f>
        <v>3172700</v>
      </c>
      <c r="E84" s="36">
        <f>SUM(E85:E89)</f>
        <v>248221</v>
      </c>
      <c r="F84" s="36">
        <f>SUM(F85:F89)</f>
        <v>46800</v>
      </c>
      <c r="G84" s="13">
        <f>E84/B84</f>
        <v>8.4876998603853879E-2</v>
      </c>
      <c r="H84" s="14">
        <f>F84/C84</f>
        <v>1.4971688153811702E-2</v>
      </c>
      <c r="J84" s="43"/>
      <c r="K84" s="43"/>
    </row>
    <row r="85" spans="1:11" ht="20.100000000000001" customHeight="1">
      <c r="A85" s="20" t="s">
        <v>81</v>
      </c>
      <c r="B85" s="21">
        <v>141236</v>
      </c>
      <c r="C85" s="21">
        <f>'PopEst-2017-Worksheet'!C85</f>
        <v>143100</v>
      </c>
      <c r="D85" s="17">
        <f>'PopEst-2017-Worksheet'!D85</f>
        <v>143800</v>
      </c>
      <c r="E85" s="18">
        <f t="shared" ref="E85:E89" si="21">D85-B85</f>
        <v>2564</v>
      </c>
      <c r="F85" s="18">
        <f t="shared" ref="F85:F89" si="22">D85-C85</f>
        <v>700</v>
      </c>
      <c r="G85" s="19">
        <f t="shared" ref="G85:H89" si="23">E85/B85</f>
        <v>1.8154011725055933E-2</v>
      </c>
      <c r="H85" s="19">
        <f t="shared" si="23"/>
        <v>4.8916841369671558E-3</v>
      </c>
      <c r="J85" s="44"/>
      <c r="K85" s="44"/>
    </row>
    <row r="86" spans="1:11" ht="20.100000000000001" customHeight="1">
      <c r="A86" s="20" t="s">
        <v>82</v>
      </c>
      <c r="B86" s="21">
        <v>172778</v>
      </c>
      <c r="C86" s="21">
        <f>'PopEst-2017-Worksheet'!C86</f>
        <v>179500</v>
      </c>
      <c r="D86" s="17">
        <f>'PopEst-2017-Worksheet'!D86</f>
        <v>181900</v>
      </c>
      <c r="E86" s="18">
        <f t="shared" si="21"/>
        <v>9122</v>
      </c>
      <c r="F86" s="18">
        <f t="shared" si="22"/>
        <v>2400</v>
      </c>
      <c r="G86" s="19">
        <f t="shared" si="23"/>
        <v>5.2796073574181895E-2</v>
      </c>
      <c r="H86" s="19">
        <f t="shared" si="23"/>
        <v>1.3370473537604457E-2</v>
      </c>
      <c r="J86" s="43"/>
      <c r="K86" s="43"/>
    </row>
    <row r="87" spans="1:11" ht="20.100000000000001" customHeight="1">
      <c r="A87" s="20" t="s">
        <v>83</v>
      </c>
      <c r="B87" s="21">
        <v>1229226</v>
      </c>
      <c r="C87" s="21">
        <f>'PopEst-2017-Worksheet'!C87</f>
        <v>1352800</v>
      </c>
      <c r="D87" s="17">
        <f>'PopEst-2017-Worksheet'!D87</f>
        <v>1379300</v>
      </c>
      <c r="E87" s="18">
        <f t="shared" si="21"/>
        <v>150074</v>
      </c>
      <c r="F87" s="18">
        <f t="shared" si="22"/>
        <v>26500</v>
      </c>
      <c r="G87" s="19">
        <f t="shared" si="23"/>
        <v>0.12208820835224768</v>
      </c>
      <c r="H87" s="19">
        <f t="shared" si="23"/>
        <v>1.9589000591366056E-2</v>
      </c>
      <c r="J87" s="44"/>
      <c r="K87" s="44"/>
    </row>
    <row r="88" spans="1:11" ht="20.100000000000001" customHeight="1">
      <c r="A88" s="20" t="s">
        <v>84</v>
      </c>
      <c r="B88" s="21">
        <v>464697</v>
      </c>
      <c r="C88" s="21">
        <f>'PopEst-2017-Worksheet'!C88</f>
        <v>495900</v>
      </c>
      <c r="D88" s="17">
        <f>'PopEst-2017-Worksheet'!D88</f>
        <v>505700</v>
      </c>
      <c r="E88" s="18">
        <f t="shared" si="21"/>
        <v>41003</v>
      </c>
      <c r="F88" s="18">
        <f t="shared" si="22"/>
        <v>9800</v>
      </c>
      <c r="G88" s="19">
        <f t="shared" si="23"/>
        <v>8.8235990333486128E-2</v>
      </c>
      <c r="H88" s="19">
        <f t="shared" si="23"/>
        <v>1.9762048800161323E-2</v>
      </c>
      <c r="J88" s="44"/>
      <c r="K88" s="44"/>
    </row>
    <row r="89" spans="1:11" ht="20.100000000000001" customHeight="1">
      <c r="A89" s="20" t="s">
        <v>85</v>
      </c>
      <c r="B89" s="21">
        <v>916542</v>
      </c>
      <c r="C89" s="21">
        <f>'PopEst-2017-Worksheet'!C89</f>
        <v>954600</v>
      </c>
      <c r="D89" s="17">
        <f>'PopEst-2017-Worksheet'!D89</f>
        <v>962000</v>
      </c>
      <c r="E89" s="18">
        <f t="shared" si="21"/>
        <v>45458</v>
      </c>
      <c r="F89" s="18">
        <f t="shared" si="22"/>
        <v>7400</v>
      </c>
      <c r="G89" s="19">
        <f t="shared" si="23"/>
        <v>4.9597290686078759E-2</v>
      </c>
      <c r="H89" s="19">
        <f t="shared" si="23"/>
        <v>7.7519379844961239E-3</v>
      </c>
      <c r="J89" s="44"/>
      <c r="K89" s="44"/>
    </row>
    <row r="90" spans="1:11" ht="20.100000000000001" customHeight="1">
      <c r="A90" s="25"/>
      <c r="B90" s="21"/>
      <c r="C90" s="21"/>
      <c r="D90" s="34"/>
      <c r="E90" s="18"/>
      <c r="F90" s="18"/>
      <c r="G90" s="19"/>
      <c r="H90" s="19"/>
      <c r="J90" s="44"/>
      <c r="K90" s="44"/>
    </row>
    <row r="91" spans="1:11" ht="20.100000000000001" customHeight="1">
      <c r="A91" s="27" t="s">
        <v>86</v>
      </c>
      <c r="B91" s="23">
        <f>B8+B22+B42+B62+B69+B80+B84</f>
        <v>18801332</v>
      </c>
      <c r="C91" s="23">
        <f t="shared" ref="C91:D91" si="24">C8+C22+C42+C62+C69+C80+C84</f>
        <v>20148400</v>
      </c>
      <c r="D91" s="24">
        <f t="shared" si="24"/>
        <v>20484100</v>
      </c>
      <c r="E91" s="37">
        <f t="shared" ref="E91" si="25">D91-B91</f>
        <v>1682768</v>
      </c>
      <c r="F91" s="37">
        <f t="shared" ref="F91" si="26">D91-C91</f>
        <v>335700</v>
      </c>
      <c r="G91" s="13">
        <f>E91/B91</f>
        <v>8.950259481615451E-2</v>
      </c>
      <c r="H91" s="14">
        <f>F91/C91</f>
        <v>1.666137261519525E-2</v>
      </c>
      <c r="J91" s="43"/>
      <c r="K91" s="43"/>
    </row>
    <row r="92" spans="1:11" ht="4.7" customHeight="1">
      <c r="A92" s="25"/>
      <c r="B92" s="38"/>
      <c r="C92" s="38"/>
      <c r="D92" s="38"/>
      <c r="E92" s="39"/>
      <c r="F92" s="39"/>
      <c r="G92" s="40"/>
      <c r="H92" s="40"/>
    </row>
    <row r="93" spans="1:11">
      <c r="A93" s="4" t="s">
        <v>87</v>
      </c>
    </row>
    <row r="94" spans="1:11">
      <c r="A94" s="41" t="s">
        <v>155</v>
      </c>
    </row>
    <row r="95" spans="1:11">
      <c r="A95" s="41" t="s">
        <v>156</v>
      </c>
    </row>
    <row r="96" spans="1:11">
      <c r="A96" s="41" t="s">
        <v>157</v>
      </c>
    </row>
    <row r="97" spans="1:1" ht="3.6" customHeight="1">
      <c r="A97" s="41"/>
    </row>
    <row r="98" spans="1:1">
      <c r="A98" s="4" t="s">
        <v>158</v>
      </c>
    </row>
    <row r="99" spans="1:1">
      <c r="A99" s="41" t="s">
        <v>159</v>
      </c>
    </row>
  </sheetData>
  <mergeCells count="5">
    <mergeCell ref="A1:H1"/>
    <mergeCell ref="A2:H2"/>
    <mergeCell ref="A4:A6"/>
    <mergeCell ref="E4:F4"/>
    <mergeCell ref="G4:H4"/>
  </mergeCells>
  <printOptions horizontalCentered="1"/>
  <pageMargins left="0.25" right="0.25" top="0.75" bottom="0.75" header="0.3" footer="0.3"/>
  <pageSetup scale="65" orientation="portrait" r:id="rId1"/>
  <headerFooter alignWithMargins="0">
    <oddHeader>&amp;C&amp;"Arial,Bold"&amp;18FLORIDA DEPARTMENT OF TRANSPORTATION</oddHeader>
    <oddFooter>&amp;L&amp;"Arial,Regular"&amp;10Forecasting and Trends Office&amp;C&amp;"Arial,Regular"&amp;10http://www.fdot.gov/planning/systems/&amp;R&amp;"Arial,Regular"&amp;10December 2017</oddFooter>
  </headerFooter>
  <rowBreaks count="1" manualBreakCount="1">
    <brk id="5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3B97-E288-4084-BA33-95FD0BB953DD}">
  <dimension ref="A1:L103"/>
  <sheetViews>
    <sheetView view="pageBreakPreview" zoomScale="89" zoomScaleNormal="100" zoomScaleSheetLayoutView="89" workbookViewId="0">
      <selection activeCell="M32" sqref="M32"/>
    </sheetView>
  </sheetViews>
  <sheetFormatPr defaultColWidth="9.125" defaultRowHeight="14.1"/>
  <cols>
    <col min="1" max="1" width="3.625" style="111" customWidth="1"/>
    <col min="2" max="2" width="18" style="111" customWidth="1"/>
    <col min="3" max="9" width="17" style="111" customWidth="1"/>
    <col min="10" max="10" width="3.625" style="111" customWidth="1"/>
    <col min="11" max="16384" width="9.125" style="111"/>
  </cols>
  <sheetData>
    <row r="1" spans="1:12" s="110" customFormat="1" ht="30" customHeight="1">
      <c r="A1" s="3"/>
      <c r="B1" s="300"/>
      <c r="C1" s="300"/>
      <c r="D1" s="300"/>
      <c r="E1" s="300"/>
      <c r="F1" s="300"/>
      <c r="G1" s="300"/>
      <c r="H1" s="300"/>
      <c r="I1" s="300"/>
      <c r="J1" s="3"/>
    </row>
    <row r="2" spans="1:12" s="110" customFormat="1" ht="52.5" customHeight="1">
      <c r="A2" s="3"/>
      <c r="B2" s="301"/>
      <c r="C2" s="301"/>
      <c r="D2" s="301"/>
      <c r="E2" s="301"/>
      <c r="F2" s="301"/>
      <c r="G2" s="301"/>
      <c r="H2" s="301"/>
      <c r="I2" s="301"/>
      <c r="J2" s="3"/>
    </row>
    <row r="3" spans="1:12" s="110" customFormat="1" ht="1.5" customHeight="1">
      <c r="B3" s="158"/>
      <c r="D3" s="158"/>
      <c r="F3" s="158"/>
      <c r="H3" s="158"/>
      <c r="J3" s="158"/>
    </row>
    <row r="4" spans="1:12" ht="21" customHeight="1">
      <c r="A4" s="233"/>
      <c r="B4" s="308" t="s">
        <v>0</v>
      </c>
      <c r="C4" s="290" t="s">
        <v>1</v>
      </c>
      <c r="D4" s="290" t="s">
        <v>2</v>
      </c>
      <c r="E4" s="290" t="s">
        <v>3</v>
      </c>
      <c r="F4" s="310" t="s">
        <v>4</v>
      </c>
      <c r="G4" s="310"/>
      <c r="H4" s="310" t="s">
        <v>5</v>
      </c>
      <c r="I4" s="310"/>
      <c r="J4" s="232"/>
    </row>
    <row r="5" spans="1:12" ht="19.5" customHeight="1">
      <c r="A5" s="233"/>
      <c r="B5" s="309"/>
      <c r="C5" s="230" t="s">
        <v>6</v>
      </c>
      <c r="D5" s="230" t="s">
        <v>7</v>
      </c>
      <c r="E5" s="230" t="s">
        <v>7</v>
      </c>
      <c r="F5" s="231">
        <v>2020</v>
      </c>
      <c r="G5" s="231">
        <v>2022</v>
      </c>
      <c r="H5" s="231">
        <v>2020</v>
      </c>
      <c r="I5" s="231">
        <v>2022</v>
      </c>
      <c r="J5" s="232"/>
    </row>
    <row r="6" spans="1:12" ht="22.5" customHeight="1">
      <c r="A6" s="233"/>
      <c r="B6" s="309"/>
      <c r="C6" s="230" t="s">
        <v>8</v>
      </c>
      <c r="D6" s="230" t="s">
        <v>9</v>
      </c>
      <c r="E6" s="230" t="s">
        <v>10</v>
      </c>
      <c r="F6" s="231">
        <v>2023</v>
      </c>
      <c r="G6" s="231">
        <v>2023</v>
      </c>
      <c r="H6" s="231">
        <v>2023</v>
      </c>
      <c r="I6" s="231">
        <v>2023</v>
      </c>
      <c r="J6" s="232"/>
    </row>
    <row r="7" spans="1:12" ht="5.0999999999999996" customHeight="1">
      <c r="A7" s="233"/>
      <c r="B7" s="234"/>
      <c r="C7" s="235"/>
      <c r="D7" s="235"/>
      <c r="E7" s="235"/>
      <c r="F7" s="236"/>
      <c r="G7" s="236"/>
      <c r="H7" s="236"/>
      <c r="I7" s="236"/>
      <c r="J7" s="232"/>
    </row>
    <row r="8" spans="1:12" ht="20.100000000000001" customHeight="1">
      <c r="A8" s="233"/>
      <c r="B8" s="237" t="s">
        <v>11</v>
      </c>
      <c r="C8" s="238">
        <f>SUM(C9:C20)</f>
        <v>3134110</v>
      </c>
      <c r="D8" s="238">
        <f>SUM(D9:D20)</f>
        <v>3289682</v>
      </c>
      <c r="E8" s="238">
        <f>SUM(E9:E20)</f>
        <v>3364081</v>
      </c>
      <c r="F8" s="238">
        <f>SUM(F9:F20)</f>
        <v>229971</v>
      </c>
      <c r="G8" s="238">
        <f>SUM(G9:G20)</f>
        <v>74399</v>
      </c>
      <c r="H8" s="239">
        <f>F8/C8</f>
        <v>7.3376811917896953E-2</v>
      </c>
      <c r="I8" s="239">
        <f>G8/D8</f>
        <v>2.2615863782578377E-2</v>
      </c>
      <c r="J8" s="232"/>
      <c r="K8" s="115"/>
      <c r="L8" s="115"/>
    </row>
    <row r="9" spans="1:12" ht="20.100000000000001" customHeight="1">
      <c r="A9" s="233"/>
      <c r="B9" s="134" t="s">
        <v>12</v>
      </c>
      <c r="C9" s="16">
        <f>'PopEst-2023-Worksheet'!B9</f>
        <v>186847</v>
      </c>
      <c r="D9" s="16">
        <f>'PopEst-2023-Worksheet'!C9</f>
        <v>196742</v>
      </c>
      <c r="E9" s="16">
        <f>'PopEst-2023-Worksheet'!D9</f>
        <v>204126</v>
      </c>
      <c r="F9" s="135">
        <f>E9-C9</f>
        <v>17279</v>
      </c>
      <c r="G9" s="135">
        <f>E9-D9</f>
        <v>7384</v>
      </c>
      <c r="H9" s="136">
        <f>F9/C9</f>
        <v>9.2476732299689057E-2</v>
      </c>
      <c r="I9" s="137">
        <f>G9/D9</f>
        <v>3.7531386282542621E-2</v>
      </c>
      <c r="J9" s="232"/>
      <c r="K9" s="118"/>
      <c r="L9" s="118"/>
    </row>
    <row r="10" spans="1:12" ht="20.100000000000001" customHeight="1">
      <c r="A10" s="233"/>
      <c r="B10" s="134" t="s">
        <v>13</v>
      </c>
      <c r="C10" s="138">
        <f>'PopEst-2023-Worksheet'!B10</f>
        <v>375752</v>
      </c>
      <c r="D10" s="138">
        <f>'PopEst-2023-Worksheet'!C10</f>
        <v>390912</v>
      </c>
      <c r="E10" s="16">
        <f>'PopEst-2023-Worksheet'!D10</f>
        <v>399480</v>
      </c>
      <c r="F10" s="135">
        <f t="shared" ref="F10:F20" si="0">E10-C10</f>
        <v>23728</v>
      </c>
      <c r="G10" s="135">
        <f t="shared" ref="G10:G20" si="1">E10-D10</f>
        <v>8568</v>
      </c>
      <c r="H10" s="136">
        <f t="shared" ref="H10:I20" si="2">F10/C10</f>
        <v>6.3148033809533946E-2</v>
      </c>
      <c r="I10" s="137">
        <f t="shared" si="2"/>
        <v>2.1917976424361493E-2</v>
      </c>
      <c r="J10" s="232"/>
      <c r="K10" s="118"/>
      <c r="L10" s="118"/>
    </row>
    <row r="11" spans="1:12" ht="20.100000000000001" customHeight="1">
      <c r="A11" s="233"/>
      <c r="B11" s="134" t="s">
        <v>14</v>
      </c>
      <c r="C11" s="138">
        <f>'PopEst-2023-Worksheet'!B11</f>
        <v>33976</v>
      </c>
      <c r="D11" s="138">
        <f>'PopEst-2023-Worksheet'!C11</f>
        <v>34748</v>
      </c>
      <c r="E11" s="16">
        <f>'PopEst-2023-Worksheet'!D11</f>
        <v>34974</v>
      </c>
      <c r="F11" s="135">
        <f t="shared" si="0"/>
        <v>998</v>
      </c>
      <c r="G11" s="135">
        <f t="shared" si="1"/>
        <v>226</v>
      </c>
      <c r="H11" s="136">
        <f t="shared" si="2"/>
        <v>2.9373675535672238E-2</v>
      </c>
      <c r="I11" s="137">
        <f t="shared" si="2"/>
        <v>6.5039714515943365E-3</v>
      </c>
      <c r="J11" s="232"/>
      <c r="K11" s="118"/>
      <c r="L11" s="118"/>
    </row>
    <row r="12" spans="1:12" ht="20.100000000000001" customHeight="1">
      <c r="A12" s="233"/>
      <c r="B12" s="134" t="s">
        <v>15</v>
      </c>
      <c r="C12" s="138">
        <f>'PopEst-2023-Worksheet'!B12</f>
        <v>12126</v>
      </c>
      <c r="D12" s="138">
        <f>'PopEst-2023-Worksheet'!C12</f>
        <v>12273</v>
      </c>
      <c r="E12" s="16">
        <f>'PopEst-2023-Worksheet'!D12</f>
        <v>12591</v>
      </c>
      <c r="F12" s="135">
        <f t="shared" si="0"/>
        <v>465</v>
      </c>
      <c r="G12" s="135">
        <f t="shared" si="1"/>
        <v>318</v>
      </c>
      <c r="H12" s="136">
        <f t="shared" si="2"/>
        <v>3.8347352795645717E-2</v>
      </c>
      <c r="I12" s="137">
        <f t="shared" si="2"/>
        <v>2.5910535321437302E-2</v>
      </c>
      <c r="J12" s="232"/>
      <c r="K12" s="118"/>
      <c r="L12" s="118"/>
    </row>
    <row r="13" spans="1:12" ht="20.100000000000001" customHeight="1">
      <c r="A13" s="233"/>
      <c r="B13" s="134" t="s">
        <v>16</v>
      </c>
      <c r="C13" s="138">
        <f>'PopEst-2023-Worksheet'!B13</f>
        <v>25327</v>
      </c>
      <c r="D13" s="138">
        <f>'PopEst-2023-Worksheet'!C13</f>
        <v>25544</v>
      </c>
      <c r="E13" s="16">
        <f>'PopEst-2023-Worksheet'!D13</f>
        <v>25645</v>
      </c>
      <c r="F13" s="135">
        <f t="shared" si="0"/>
        <v>318</v>
      </c>
      <c r="G13" s="135">
        <f t="shared" si="1"/>
        <v>101</v>
      </c>
      <c r="H13" s="136">
        <f t="shared" si="2"/>
        <v>1.2555770521577763E-2</v>
      </c>
      <c r="I13" s="137">
        <f t="shared" si="2"/>
        <v>3.9539617914187281E-3</v>
      </c>
      <c r="J13" s="232"/>
      <c r="K13" s="118"/>
      <c r="L13" s="118"/>
    </row>
    <row r="14" spans="1:12" ht="20.100000000000001" customHeight="1">
      <c r="A14" s="233"/>
      <c r="B14" s="134" t="s">
        <v>17</v>
      </c>
      <c r="C14" s="138">
        <f>'PopEst-2023-Worksheet'!B14</f>
        <v>39619</v>
      </c>
      <c r="D14" s="138">
        <f>'PopEst-2023-Worksheet'!C14</f>
        <v>40633</v>
      </c>
      <c r="E14" s="16">
        <f>'PopEst-2023-Worksheet'!D14</f>
        <v>40895</v>
      </c>
      <c r="F14" s="135">
        <f t="shared" si="0"/>
        <v>1276</v>
      </c>
      <c r="G14" s="135">
        <f t="shared" si="1"/>
        <v>262</v>
      </c>
      <c r="H14" s="136">
        <f t="shared" si="2"/>
        <v>3.2206769479290243E-2</v>
      </c>
      <c r="I14" s="137">
        <f t="shared" si="2"/>
        <v>6.4479610169074402E-3</v>
      </c>
      <c r="J14" s="232"/>
      <c r="K14" s="118"/>
      <c r="L14" s="118"/>
    </row>
    <row r="15" spans="1:12" ht="20.100000000000001" customHeight="1">
      <c r="A15" s="233"/>
      <c r="B15" s="134" t="s">
        <v>18</v>
      </c>
      <c r="C15" s="138">
        <f>'PopEst-2023-Worksheet'!B15</f>
        <v>101235</v>
      </c>
      <c r="D15" s="138">
        <f>'PopEst-2023-Worksheet'!C15</f>
        <v>103102</v>
      </c>
      <c r="E15" s="16">
        <f>'PopEst-2023-Worksheet'!D15</f>
        <v>104385</v>
      </c>
      <c r="F15" s="135">
        <f t="shared" si="0"/>
        <v>3150</v>
      </c>
      <c r="G15" s="135">
        <f t="shared" si="1"/>
        <v>1283</v>
      </c>
      <c r="H15" s="136">
        <f t="shared" si="2"/>
        <v>3.1115720847532967E-2</v>
      </c>
      <c r="I15" s="137">
        <f t="shared" si="2"/>
        <v>1.2443987507516827E-2</v>
      </c>
      <c r="J15" s="232"/>
      <c r="K15" s="118"/>
      <c r="L15" s="118"/>
    </row>
    <row r="16" spans="1:12" ht="20.100000000000001" customHeight="1">
      <c r="A16" s="233"/>
      <c r="B16" s="134" t="s">
        <v>19</v>
      </c>
      <c r="C16" s="16">
        <f>'PopEst-2023-Worksheet'!B16</f>
        <v>760822</v>
      </c>
      <c r="D16" s="16">
        <f>'PopEst-2023-Worksheet'!C16</f>
        <v>802178</v>
      </c>
      <c r="E16" s="16">
        <f>'PopEst-2023-Worksheet'!D16</f>
        <v>800989</v>
      </c>
      <c r="F16" s="135">
        <f t="shared" si="0"/>
        <v>40167</v>
      </c>
      <c r="G16" s="135">
        <f t="shared" si="1"/>
        <v>-1189</v>
      </c>
      <c r="H16" s="136">
        <f t="shared" si="2"/>
        <v>5.2794214678334749E-2</v>
      </c>
      <c r="I16" s="137">
        <f t="shared" si="2"/>
        <v>-1.482214670559402E-3</v>
      </c>
      <c r="J16" s="232"/>
      <c r="K16" s="118"/>
      <c r="L16" s="120"/>
    </row>
    <row r="17" spans="1:12" ht="20.100000000000001" customHeight="1">
      <c r="A17" s="233"/>
      <c r="B17" s="134" t="s">
        <v>20</v>
      </c>
      <c r="C17" s="138">
        <f>'PopEst-2023-Worksheet'!B17</f>
        <v>399710</v>
      </c>
      <c r="D17" s="138">
        <f>'PopEst-2023-Worksheet'!C17</f>
        <v>421768</v>
      </c>
      <c r="E17" s="16">
        <f>'PopEst-2023-Worksheet'!D17</f>
        <v>439566</v>
      </c>
      <c r="F17" s="135">
        <f t="shared" si="0"/>
        <v>39856</v>
      </c>
      <c r="G17" s="135">
        <f t="shared" si="1"/>
        <v>17798</v>
      </c>
      <c r="H17" s="136">
        <f t="shared" si="2"/>
        <v>9.9712291411273177E-2</v>
      </c>
      <c r="I17" s="137">
        <f t="shared" si="2"/>
        <v>4.2198554655640069E-2</v>
      </c>
      <c r="J17" s="232"/>
      <c r="K17" s="118"/>
      <c r="L17" s="118"/>
    </row>
    <row r="18" spans="1:12" ht="20.100000000000001" customHeight="1">
      <c r="A18" s="233"/>
      <c r="B18" s="134" t="s">
        <v>21</v>
      </c>
      <c r="C18" s="138">
        <f>'PopEst-2023-Worksheet'!B18</f>
        <v>39644</v>
      </c>
      <c r="D18" s="138">
        <f>'PopEst-2023-Worksheet'!C18</f>
        <v>39385</v>
      </c>
      <c r="E18" s="16">
        <f>'PopEst-2023-Worksheet'!D18</f>
        <v>39591</v>
      </c>
      <c r="F18" s="135">
        <f t="shared" si="0"/>
        <v>-53</v>
      </c>
      <c r="G18" s="135">
        <f t="shared" si="1"/>
        <v>206</v>
      </c>
      <c r="H18" s="136">
        <f t="shared" si="2"/>
        <v>-1.3368983957219251E-3</v>
      </c>
      <c r="I18" s="137">
        <f t="shared" si="2"/>
        <v>5.2304176717024248E-3</v>
      </c>
      <c r="J18" s="232"/>
      <c r="K18" s="118"/>
      <c r="L18" s="118"/>
    </row>
    <row r="19" spans="1:12" ht="20.100000000000001" customHeight="1">
      <c r="A19" s="233"/>
      <c r="B19" s="134" t="s">
        <v>22</v>
      </c>
      <c r="C19" s="138">
        <f>'PopEst-2023-Worksheet'!B19</f>
        <v>725046</v>
      </c>
      <c r="D19" s="138">
        <f>'PopEst-2023-Worksheet'!C19</f>
        <v>770019</v>
      </c>
      <c r="E19" s="16">
        <f>'PopEst-2023-Worksheet'!D19</f>
        <v>797616</v>
      </c>
      <c r="F19" s="135">
        <f t="shared" si="0"/>
        <v>72570</v>
      </c>
      <c r="G19" s="135">
        <f t="shared" si="1"/>
        <v>27597</v>
      </c>
      <c r="H19" s="136">
        <f t="shared" si="2"/>
        <v>0.10009020117344279</v>
      </c>
      <c r="I19" s="137">
        <f t="shared" si="2"/>
        <v>3.5839375392035779E-2</v>
      </c>
      <c r="J19" s="232"/>
      <c r="K19" s="118"/>
      <c r="L19" s="118"/>
    </row>
    <row r="20" spans="1:12" ht="20.100000000000001" customHeight="1">
      <c r="A20" s="233"/>
      <c r="B20" s="134" t="s">
        <v>23</v>
      </c>
      <c r="C20" s="16">
        <f>'PopEst-2023-Worksheet'!B20</f>
        <v>434006</v>
      </c>
      <c r="D20" s="16">
        <f>'PopEst-2023-Worksheet'!C20</f>
        <v>452378</v>
      </c>
      <c r="E20" s="16">
        <f>'PopEst-2023-Worksheet'!D20</f>
        <v>464223</v>
      </c>
      <c r="F20" s="135">
        <f t="shared" si="0"/>
        <v>30217</v>
      </c>
      <c r="G20" s="135">
        <f t="shared" si="1"/>
        <v>11845</v>
      </c>
      <c r="H20" s="136">
        <f t="shared" si="2"/>
        <v>6.9623461426800551E-2</v>
      </c>
      <c r="I20" s="137">
        <f t="shared" si="2"/>
        <v>2.6183855094633248E-2</v>
      </c>
      <c r="J20" s="232"/>
      <c r="K20" s="118"/>
      <c r="L20" s="118"/>
    </row>
    <row r="21" spans="1:12" ht="5.0999999999999996" customHeight="1">
      <c r="A21" s="233"/>
      <c r="B21" s="237"/>
      <c r="C21" s="241"/>
      <c r="D21" s="241"/>
      <c r="E21" s="241"/>
      <c r="F21" s="242"/>
      <c r="G21" s="242"/>
      <c r="H21" s="243"/>
      <c r="I21" s="243"/>
      <c r="J21" s="232"/>
      <c r="K21" s="118"/>
      <c r="L21" s="118"/>
    </row>
    <row r="22" spans="1:12" ht="20.100000000000001" customHeight="1">
      <c r="A22" s="233"/>
      <c r="B22" s="237" t="s">
        <v>24</v>
      </c>
      <c r="C22" s="238">
        <f>SUM(C23:C40)</f>
        <v>2254791</v>
      </c>
      <c r="D22" s="238">
        <f>SUM(D23:D40)</f>
        <v>2341725</v>
      </c>
      <c r="E22" s="238">
        <f>SUM(E23:E40)</f>
        <v>2400656</v>
      </c>
      <c r="F22" s="238">
        <f>SUM(F23:F40)</f>
        <v>145865</v>
      </c>
      <c r="G22" s="238">
        <f>SUM(G23:G40)</f>
        <v>58931</v>
      </c>
      <c r="H22" s="239">
        <f>F22/C22</f>
        <v>6.4691139888353288E-2</v>
      </c>
      <c r="I22" s="239">
        <f>G22/D22</f>
        <v>2.5165636443220275E-2</v>
      </c>
      <c r="J22" s="232"/>
      <c r="K22" s="115"/>
      <c r="L22" s="115"/>
    </row>
    <row r="23" spans="1:12" ht="20.100000000000001" customHeight="1">
      <c r="A23" s="233"/>
      <c r="B23" s="134" t="s">
        <v>25</v>
      </c>
      <c r="C23" s="16">
        <f>'PopEst-2023-Worksheet'!B23</f>
        <v>278468</v>
      </c>
      <c r="D23" s="16">
        <f>'PopEst-2023-Worksheet'!C23</f>
        <v>287872</v>
      </c>
      <c r="E23" s="16">
        <f>'PopEst-2023-Worksheet'!D23</f>
        <v>293040</v>
      </c>
      <c r="F23" s="139">
        <f t="shared" ref="F23:F40" si="3">E23-C23</f>
        <v>14572</v>
      </c>
      <c r="G23" s="139">
        <f t="shared" ref="G23:G40" si="4">E23-D23</f>
        <v>5168</v>
      </c>
      <c r="H23" s="136">
        <f t="shared" ref="H23:I40" si="5">F23/C23</f>
        <v>5.2329172472240976E-2</v>
      </c>
      <c r="I23" s="137">
        <f t="shared" si="5"/>
        <v>1.7952423299244107E-2</v>
      </c>
      <c r="J23" s="232"/>
      <c r="K23" s="118"/>
      <c r="L23" s="118"/>
    </row>
    <row r="24" spans="1:12" ht="20.100000000000001" customHeight="1">
      <c r="A24" s="233"/>
      <c r="B24" s="134" t="s">
        <v>26</v>
      </c>
      <c r="C24" s="138">
        <f>'PopEst-2023-Worksheet'!B24</f>
        <v>28259</v>
      </c>
      <c r="D24" s="138">
        <f>'PopEst-2023-Worksheet'!C24</f>
        <v>27881</v>
      </c>
      <c r="E24" s="16">
        <f>'PopEst-2023-Worksheet'!D24</f>
        <v>28339</v>
      </c>
      <c r="F24" s="139">
        <f t="shared" si="3"/>
        <v>80</v>
      </c>
      <c r="G24" s="139">
        <f t="shared" si="4"/>
        <v>458</v>
      </c>
      <c r="H24" s="136">
        <f t="shared" si="5"/>
        <v>2.8309565094306239E-3</v>
      </c>
      <c r="I24" s="137">
        <f t="shared" si="5"/>
        <v>1.6426957426204224E-2</v>
      </c>
      <c r="J24" s="232"/>
      <c r="K24" s="118"/>
      <c r="L24" s="118"/>
    </row>
    <row r="25" spans="1:12" ht="20.100000000000001" customHeight="1">
      <c r="A25" s="233"/>
      <c r="B25" s="134" t="s">
        <v>27</v>
      </c>
      <c r="C25" s="138">
        <f>'PopEst-2023-Worksheet'!B25</f>
        <v>28303</v>
      </c>
      <c r="D25" s="138">
        <f>'PopEst-2023-Worksheet'!C25</f>
        <v>27013</v>
      </c>
      <c r="E25" s="16">
        <f>'PopEst-2023-Worksheet'!D25</f>
        <v>27389</v>
      </c>
      <c r="F25" s="139">
        <f t="shared" si="3"/>
        <v>-914</v>
      </c>
      <c r="G25" s="139">
        <f t="shared" si="4"/>
        <v>376</v>
      </c>
      <c r="H25" s="136">
        <f t="shared" si="5"/>
        <v>-3.2293396459739249E-2</v>
      </c>
      <c r="I25" s="137">
        <f t="shared" si="5"/>
        <v>1.3919224077296117E-2</v>
      </c>
      <c r="J25" s="232"/>
      <c r="K25" s="118"/>
      <c r="L25" s="118"/>
    </row>
    <row r="26" spans="1:12" ht="20.100000000000001" customHeight="1">
      <c r="A26" s="233"/>
      <c r="B26" s="134" t="s">
        <v>28</v>
      </c>
      <c r="C26" s="138">
        <f>'PopEst-2023-Worksheet'!B26</f>
        <v>218245</v>
      </c>
      <c r="D26" s="138">
        <f>'PopEst-2023-Worksheet'!C26</f>
        <v>225553</v>
      </c>
      <c r="E26" s="16">
        <f>'PopEst-2023-Worksheet'!D26</f>
        <v>231042</v>
      </c>
      <c r="F26" s="139">
        <f t="shared" si="3"/>
        <v>12797</v>
      </c>
      <c r="G26" s="139">
        <f t="shared" si="4"/>
        <v>5489</v>
      </c>
      <c r="H26" s="136">
        <f t="shared" si="5"/>
        <v>5.8635936676670712E-2</v>
      </c>
      <c r="I26" s="137">
        <f t="shared" si="5"/>
        <v>2.4335743705470553E-2</v>
      </c>
      <c r="J26" s="232"/>
      <c r="K26" s="118"/>
      <c r="L26" s="118"/>
    </row>
    <row r="27" spans="1:12" ht="20.100000000000001" customHeight="1">
      <c r="A27" s="233"/>
      <c r="B27" s="134" t="s">
        <v>29</v>
      </c>
      <c r="C27" s="138">
        <f>'PopEst-2023-Worksheet'!B27</f>
        <v>69698</v>
      </c>
      <c r="D27" s="138">
        <f>'PopEst-2023-Worksheet'!C27</f>
        <v>71525</v>
      </c>
      <c r="E27" s="16">
        <f>'PopEst-2023-Worksheet'!D27</f>
        <v>72191</v>
      </c>
      <c r="F27" s="139">
        <f t="shared" si="3"/>
        <v>2493</v>
      </c>
      <c r="G27" s="139">
        <f t="shared" si="4"/>
        <v>666</v>
      </c>
      <c r="H27" s="136">
        <f t="shared" si="5"/>
        <v>3.5768601681540363E-2</v>
      </c>
      <c r="I27" s="137">
        <f t="shared" si="5"/>
        <v>9.3114295700803922E-3</v>
      </c>
      <c r="J27" s="232"/>
      <c r="K27" s="118"/>
      <c r="L27" s="118"/>
    </row>
    <row r="28" spans="1:12" ht="20.100000000000001" customHeight="1">
      <c r="A28" s="233"/>
      <c r="B28" s="134" t="s">
        <v>30</v>
      </c>
      <c r="C28" s="138">
        <f>'PopEst-2023-Worksheet'!B28</f>
        <v>16759</v>
      </c>
      <c r="D28" s="138">
        <f>'PopEst-2023-Worksheet'!C28</f>
        <v>16988</v>
      </c>
      <c r="E28" s="16">
        <f>'PopEst-2023-Worksheet'!D28</f>
        <v>17271</v>
      </c>
      <c r="F28" s="139">
        <f t="shared" si="3"/>
        <v>512</v>
      </c>
      <c r="G28" s="139">
        <f t="shared" si="4"/>
        <v>283</v>
      </c>
      <c r="H28" s="136">
        <f t="shared" si="5"/>
        <v>3.0550748851363448E-2</v>
      </c>
      <c r="I28" s="137">
        <f t="shared" si="5"/>
        <v>1.6658817989168826E-2</v>
      </c>
      <c r="J28" s="232"/>
      <c r="K28" s="118"/>
      <c r="L28" s="118"/>
    </row>
    <row r="29" spans="1:12" ht="20.100000000000001" customHeight="1">
      <c r="A29" s="233"/>
      <c r="B29" s="134" t="s">
        <v>31</v>
      </c>
      <c r="C29" s="138">
        <f>'PopEst-2023-Worksheet'!B29</f>
        <v>995567</v>
      </c>
      <c r="D29" s="138">
        <f>'PopEst-2023-Worksheet'!C29</f>
        <v>1033533</v>
      </c>
      <c r="E29" s="16">
        <f>'PopEst-2023-Worksheet'!D29</f>
        <v>1051278</v>
      </c>
      <c r="F29" s="139">
        <f t="shared" si="3"/>
        <v>55711</v>
      </c>
      <c r="G29" s="139">
        <f t="shared" si="4"/>
        <v>17745</v>
      </c>
      <c r="H29" s="136">
        <f t="shared" si="5"/>
        <v>5.5959066541980601E-2</v>
      </c>
      <c r="I29" s="137">
        <f t="shared" si="5"/>
        <v>1.7169263100452525E-2</v>
      </c>
      <c r="J29" s="232"/>
      <c r="K29" s="118"/>
      <c r="L29" s="118"/>
    </row>
    <row r="30" spans="1:12" ht="20.100000000000001" customHeight="1">
      <c r="A30" s="233"/>
      <c r="B30" s="134" t="s">
        <v>32</v>
      </c>
      <c r="C30" s="138">
        <f>'PopEst-2023-Worksheet'!B30</f>
        <v>17864</v>
      </c>
      <c r="D30" s="138">
        <f>'PopEst-2023-Worksheet'!C30</f>
        <v>18841</v>
      </c>
      <c r="E30" s="16">
        <f>'PopEst-2023-Worksheet'!D30</f>
        <v>19123</v>
      </c>
      <c r="F30" s="139">
        <f t="shared" si="3"/>
        <v>1259</v>
      </c>
      <c r="G30" s="139">
        <f t="shared" si="4"/>
        <v>282</v>
      </c>
      <c r="H30" s="136">
        <f t="shared" si="5"/>
        <v>7.0476936856247202E-2</v>
      </c>
      <c r="I30" s="137">
        <f t="shared" si="5"/>
        <v>1.4967358420466006E-2</v>
      </c>
      <c r="J30" s="232"/>
      <c r="K30" s="118"/>
      <c r="L30" s="118"/>
    </row>
    <row r="31" spans="1:12" ht="20.100000000000001" customHeight="1">
      <c r="A31" s="233"/>
      <c r="B31" s="134" t="s">
        <v>33</v>
      </c>
      <c r="C31" s="16">
        <f>'PopEst-2023-Worksheet'!B31</f>
        <v>14004</v>
      </c>
      <c r="D31" s="16">
        <f>'PopEst-2023-Worksheet'!C31</f>
        <v>13395</v>
      </c>
      <c r="E31" s="16">
        <f>'PopEst-2023-Worksheet'!D31</f>
        <v>13671</v>
      </c>
      <c r="F31" s="139">
        <f t="shared" si="3"/>
        <v>-333</v>
      </c>
      <c r="G31" s="139">
        <f t="shared" si="4"/>
        <v>276</v>
      </c>
      <c r="H31" s="136">
        <f t="shared" si="5"/>
        <v>-2.377892030848329E-2</v>
      </c>
      <c r="I31" s="137">
        <f t="shared" si="5"/>
        <v>2.0604703247480403E-2</v>
      </c>
      <c r="J31" s="232"/>
      <c r="K31" s="118"/>
      <c r="L31" s="118"/>
    </row>
    <row r="32" spans="1:12" ht="20.100000000000001" customHeight="1">
      <c r="A32" s="233"/>
      <c r="B32" s="134" t="s">
        <v>34</v>
      </c>
      <c r="C32" s="138">
        <f>'PopEst-2023-Worksheet'!B32</f>
        <v>8226</v>
      </c>
      <c r="D32" s="138">
        <f>'PopEst-2023-Worksheet'!C32</f>
        <v>7808</v>
      </c>
      <c r="E32" s="16">
        <f>'PopEst-2023-Worksheet'!D32</f>
        <v>8074</v>
      </c>
      <c r="F32" s="139">
        <f t="shared" si="3"/>
        <v>-152</v>
      </c>
      <c r="G32" s="139">
        <f t="shared" si="4"/>
        <v>266</v>
      </c>
      <c r="H32" s="136">
        <f t="shared" si="5"/>
        <v>-1.8477996596158522E-2</v>
      </c>
      <c r="I32" s="137">
        <f t="shared" si="5"/>
        <v>3.4067622950819672E-2</v>
      </c>
      <c r="J32" s="232"/>
      <c r="K32" s="118"/>
      <c r="L32" s="118"/>
    </row>
    <row r="33" spans="1:12" ht="20.100000000000001" customHeight="1">
      <c r="A33" s="233"/>
      <c r="B33" s="134" t="s">
        <v>35</v>
      </c>
      <c r="C33" s="138">
        <f>'PopEst-2023-Worksheet'!B33</f>
        <v>42915</v>
      </c>
      <c r="D33" s="138">
        <f>'PopEst-2023-Worksheet'!C33</f>
        <v>44288</v>
      </c>
      <c r="E33" s="16">
        <f>'PopEst-2023-Worksheet'!D33</f>
        <v>45283</v>
      </c>
      <c r="F33" s="139">
        <f t="shared" si="3"/>
        <v>2368</v>
      </c>
      <c r="G33" s="139">
        <f t="shared" si="4"/>
        <v>995</v>
      </c>
      <c r="H33" s="136">
        <f t="shared" si="5"/>
        <v>5.517884189677269E-2</v>
      </c>
      <c r="I33" s="137">
        <f t="shared" si="5"/>
        <v>2.2466582369942197E-2</v>
      </c>
      <c r="J33" s="232"/>
      <c r="K33" s="118"/>
      <c r="L33" s="118"/>
    </row>
    <row r="34" spans="1:12" ht="20.100000000000001" customHeight="1">
      <c r="A34" s="233"/>
      <c r="B34" s="134" t="s">
        <v>36</v>
      </c>
      <c r="C34" s="138">
        <f>'PopEst-2023-Worksheet'!B34</f>
        <v>17968</v>
      </c>
      <c r="D34" s="138">
        <f>'PopEst-2023-Worksheet'!C34</f>
        <v>18438</v>
      </c>
      <c r="E34" s="16">
        <f>'PopEst-2023-Worksheet'!D34</f>
        <v>18698</v>
      </c>
      <c r="F34" s="139">
        <f t="shared" si="3"/>
        <v>730</v>
      </c>
      <c r="G34" s="139">
        <f t="shared" si="4"/>
        <v>260</v>
      </c>
      <c r="H34" s="136">
        <f t="shared" si="5"/>
        <v>4.0627782724844165E-2</v>
      </c>
      <c r="I34" s="137">
        <f t="shared" si="5"/>
        <v>1.4101312506779477E-2</v>
      </c>
      <c r="J34" s="232"/>
      <c r="K34" s="118"/>
      <c r="L34" s="118"/>
    </row>
    <row r="35" spans="1:12" ht="20.100000000000001" customHeight="1">
      <c r="A35" s="233"/>
      <c r="B35" s="134" t="s">
        <v>37</v>
      </c>
      <c r="C35" s="138">
        <f>'PopEst-2023-Worksheet'!B35</f>
        <v>90352</v>
      </c>
      <c r="D35" s="138">
        <f>'PopEst-2023-Worksheet'!C35</f>
        <v>95809</v>
      </c>
      <c r="E35" s="16">
        <f>'PopEst-2023-Worksheet'!D35</f>
        <v>100763</v>
      </c>
      <c r="F35" s="139">
        <f t="shared" si="3"/>
        <v>10411</v>
      </c>
      <c r="G35" s="139">
        <f t="shared" si="4"/>
        <v>4954</v>
      </c>
      <c r="H35" s="136">
        <f t="shared" si="5"/>
        <v>0.1152271117407473</v>
      </c>
      <c r="I35" s="137">
        <f t="shared" si="5"/>
        <v>5.1707042135916252E-2</v>
      </c>
      <c r="J35" s="232"/>
      <c r="K35" s="118"/>
      <c r="L35" s="118"/>
    </row>
    <row r="36" spans="1:12" ht="20.100000000000001" customHeight="1">
      <c r="A36" s="233"/>
      <c r="B36" s="134" t="s">
        <v>38</v>
      </c>
      <c r="C36" s="138">
        <f>'PopEst-2023-Worksheet'!B36</f>
        <v>73321</v>
      </c>
      <c r="D36" s="138">
        <f>'PopEst-2023-Worksheet'!C36</f>
        <v>74249</v>
      </c>
      <c r="E36" s="16">
        <f>'PopEst-2023-Worksheet'!D36</f>
        <v>75906</v>
      </c>
      <c r="F36" s="139">
        <f t="shared" si="3"/>
        <v>2585</v>
      </c>
      <c r="G36" s="139">
        <f t="shared" si="4"/>
        <v>1657</v>
      </c>
      <c r="H36" s="136">
        <f t="shared" si="5"/>
        <v>3.5255929406309242E-2</v>
      </c>
      <c r="I36" s="137">
        <f t="shared" si="5"/>
        <v>2.2316798879446188E-2</v>
      </c>
      <c r="J36" s="232"/>
      <c r="K36" s="118"/>
      <c r="L36" s="118"/>
    </row>
    <row r="37" spans="1:12" ht="20.100000000000001" customHeight="1">
      <c r="A37" s="233"/>
      <c r="B37" s="134" t="s">
        <v>39</v>
      </c>
      <c r="C37" s="138">
        <f>'PopEst-2023-Worksheet'!B37</f>
        <v>273425</v>
      </c>
      <c r="D37" s="138">
        <f>'PopEst-2023-Worksheet'!C37</f>
        <v>296919</v>
      </c>
      <c r="E37" s="16">
        <f>'PopEst-2023-Worksheet'!D37</f>
        <v>315317</v>
      </c>
      <c r="F37" s="139">
        <f t="shared" si="3"/>
        <v>41892</v>
      </c>
      <c r="G37" s="139">
        <f t="shared" si="4"/>
        <v>18398</v>
      </c>
      <c r="H37" s="136">
        <f t="shared" si="5"/>
        <v>0.15321203255005944</v>
      </c>
      <c r="I37" s="137">
        <f t="shared" si="5"/>
        <v>6.1963026953478897E-2</v>
      </c>
      <c r="J37" s="232"/>
      <c r="K37" s="118"/>
      <c r="L37" s="118"/>
    </row>
    <row r="38" spans="1:12" ht="20.100000000000001" customHeight="1">
      <c r="A38" s="233"/>
      <c r="B38" s="134" t="s">
        <v>40</v>
      </c>
      <c r="C38" s="138">
        <f>'PopEst-2023-Worksheet'!B38</f>
        <v>43474</v>
      </c>
      <c r="D38" s="138">
        <f>'PopEst-2023-Worksheet'!C38</f>
        <v>44688</v>
      </c>
      <c r="E38" s="16">
        <f>'PopEst-2023-Worksheet'!D38</f>
        <v>45448</v>
      </c>
      <c r="F38" s="139">
        <f t="shared" si="3"/>
        <v>1974</v>
      </c>
      <c r="G38" s="139">
        <f t="shared" si="4"/>
        <v>760</v>
      </c>
      <c r="H38" s="136">
        <f t="shared" si="5"/>
        <v>4.5406449832083542E-2</v>
      </c>
      <c r="I38" s="137">
        <f t="shared" si="5"/>
        <v>1.7006802721088437E-2</v>
      </c>
      <c r="J38" s="232"/>
      <c r="K38" s="118"/>
      <c r="L38" s="118"/>
    </row>
    <row r="39" spans="1:12" ht="20.100000000000001" customHeight="1">
      <c r="A39" s="233"/>
      <c r="B39" s="134" t="s">
        <v>41</v>
      </c>
      <c r="C39" s="138">
        <f>'PopEst-2023-Worksheet'!B39</f>
        <v>21796</v>
      </c>
      <c r="D39" s="138">
        <f>'PopEst-2023-Worksheet'!C39</f>
        <v>21375</v>
      </c>
      <c r="E39" s="16">
        <f>'PopEst-2023-Worksheet'!D39</f>
        <v>21686</v>
      </c>
      <c r="F39" s="139">
        <f t="shared" si="3"/>
        <v>-110</v>
      </c>
      <c r="G39" s="139">
        <f t="shared" si="4"/>
        <v>311</v>
      </c>
      <c r="H39" s="136">
        <f t="shared" si="5"/>
        <v>-5.0467975775371626E-3</v>
      </c>
      <c r="I39" s="137">
        <f t="shared" si="5"/>
        <v>1.4549707602339181E-2</v>
      </c>
      <c r="J39" s="232"/>
      <c r="K39" s="118"/>
      <c r="L39" s="118"/>
    </row>
    <row r="40" spans="1:12" ht="20.100000000000001" customHeight="1">
      <c r="A40" s="233"/>
      <c r="B40" s="134" t="s">
        <v>42</v>
      </c>
      <c r="C40" s="138">
        <f>'PopEst-2023-Worksheet'!B40</f>
        <v>16147</v>
      </c>
      <c r="D40" s="138">
        <f>'PopEst-2023-Worksheet'!C40</f>
        <v>15550</v>
      </c>
      <c r="E40" s="16">
        <f>'PopEst-2023-Worksheet'!D40</f>
        <v>16137</v>
      </c>
      <c r="F40" s="139">
        <f t="shared" si="3"/>
        <v>-10</v>
      </c>
      <c r="G40" s="139">
        <f t="shared" si="4"/>
        <v>587</v>
      </c>
      <c r="H40" s="136">
        <f t="shared" si="5"/>
        <v>-6.193100885613427E-4</v>
      </c>
      <c r="I40" s="137">
        <f t="shared" si="5"/>
        <v>3.7749196141479098E-2</v>
      </c>
      <c r="J40" s="232"/>
      <c r="K40" s="118"/>
      <c r="L40" s="118"/>
    </row>
    <row r="41" spans="1:12" ht="5.0999999999999996" customHeight="1">
      <c r="A41" s="233"/>
      <c r="B41" s="237"/>
      <c r="C41" s="241"/>
      <c r="D41" s="241"/>
      <c r="E41" s="241"/>
      <c r="F41" s="242"/>
      <c r="G41" s="242"/>
      <c r="H41" s="243"/>
      <c r="I41" s="243"/>
      <c r="J41" s="232"/>
      <c r="K41" s="118"/>
      <c r="L41" s="118"/>
    </row>
    <row r="42" spans="1:12" ht="20.100000000000001" customHeight="1">
      <c r="A42" s="233"/>
      <c r="B42" s="237" t="s">
        <v>43</v>
      </c>
      <c r="C42" s="238">
        <f>SUM(C43:C62)</f>
        <v>1496947</v>
      </c>
      <c r="D42" s="238">
        <f>SUM(D43:D62)</f>
        <v>1542781</v>
      </c>
      <c r="E42" s="238">
        <f>SUM(E43:E62)</f>
        <v>1569562</v>
      </c>
      <c r="F42" s="238">
        <f>SUM(F43:F62)</f>
        <v>72615</v>
      </c>
      <c r="G42" s="238">
        <f>SUM(G43:G62)</f>
        <v>26781</v>
      </c>
      <c r="H42" s="239">
        <f>F42/C42</f>
        <v>4.8508731438053586E-2</v>
      </c>
      <c r="I42" s="239">
        <f>G42/D42</f>
        <v>1.7358912250021227E-2</v>
      </c>
      <c r="J42" s="232"/>
      <c r="K42" s="115"/>
      <c r="L42" s="115"/>
    </row>
    <row r="43" spans="1:12" ht="20.100000000000001" customHeight="1">
      <c r="A43" s="233"/>
      <c r="B43" s="134" t="s">
        <v>44</v>
      </c>
      <c r="C43" s="138">
        <f>'PopEst-2023-Worksheet'!B43</f>
        <v>175216</v>
      </c>
      <c r="D43" s="138">
        <f>'PopEst-2023-Worksheet'!C43</f>
        <v>184002</v>
      </c>
      <c r="E43" s="16">
        <f>'PopEst-2023-Worksheet'!D43</f>
        <v>187545</v>
      </c>
      <c r="F43" s="139">
        <f t="shared" ref="F43:F51" si="6">E43-C43</f>
        <v>12329</v>
      </c>
      <c r="G43" s="139">
        <f t="shared" ref="G43:G51" si="7">E43-D43</f>
        <v>3543</v>
      </c>
      <c r="H43" s="136">
        <f t="shared" ref="H43:I51" si="8">F43/C43</f>
        <v>7.0364578577298872E-2</v>
      </c>
      <c r="I43" s="137">
        <f t="shared" si="8"/>
        <v>1.9255225486679493E-2</v>
      </c>
      <c r="J43" s="232"/>
      <c r="K43" s="118"/>
      <c r="L43" s="118"/>
    </row>
    <row r="44" spans="1:12" ht="20.100000000000001" customHeight="1">
      <c r="A44" s="233"/>
      <c r="B44" s="134" t="s">
        <v>45</v>
      </c>
      <c r="C44" s="138">
        <f>'PopEst-2023-Worksheet'!B44</f>
        <v>13648</v>
      </c>
      <c r="D44" s="138">
        <f>'PopEst-2023-Worksheet'!C44</f>
        <v>13740</v>
      </c>
      <c r="E44" s="16">
        <f>'PopEst-2023-Worksheet'!D44</f>
        <v>13816</v>
      </c>
      <c r="F44" s="139">
        <f t="shared" si="6"/>
        <v>168</v>
      </c>
      <c r="G44" s="139">
        <f t="shared" si="7"/>
        <v>76</v>
      </c>
      <c r="H44" s="136">
        <f t="shared" si="8"/>
        <v>1.23094958968347E-2</v>
      </c>
      <c r="I44" s="137">
        <f t="shared" si="8"/>
        <v>5.531295487627365E-3</v>
      </c>
      <c r="J44" s="232"/>
      <c r="K44" s="118"/>
      <c r="L44" s="118"/>
    </row>
    <row r="45" spans="1:12" ht="20.100000000000001" customHeight="1">
      <c r="A45" s="233"/>
      <c r="B45" s="134" t="s">
        <v>46</v>
      </c>
      <c r="C45" s="16">
        <f>'PopEst-2023-Worksheet'!B45</f>
        <v>321905</v>
      </c>
      <c r="D45" s="16">
        <f>'PopEst-2023-Worksheet'!C45</f>
        <v>329583</v>
      </c>
      <c r="E45" s="16">
        <f>'PopEst-2023-Worksheet'!D45</f>
        <v>333452</v>
      </c>
      <c r="F45" s="139">
        <f t="shared" si="6"/>
        <v>11547</v>
      </c>
      <c r="G45" s="139">
        <f t="shared" si="7"/>
        <v>3869</v>
      </c>
      <c r="H45" s="136">
        <f t="shared" si="8"/>
        <v>3.5870831456485612E-2</v>
      </c>
      <c r="I45" s="137">
        <f t="shared" si="8"/>
        <v>1.173907634799125E-2</v>
      </c>
      <c r="J45" s="232"/>
      <c r="K45" s="115"/>
      <c r="L45" s="115"/>
    </row>
    <row r="46" spans="1:12" ht="20.100000000000001" customHeight="1">
      <c r="A46" s="233"/>
      <c r="B46" s="134" t="s">
        <v>47</v>
      </c>
      <c r="C46" s="138">
        <f>'PopEst-2023-Worksheet'!B46</f>
        <v>12451</v>
      </c>
      <c r="D46" s="138">
        <f>'PopEst-2023-Worksheet'!C46</f>
        <v>12729</v>
      </c>
      <c r="E46" s="16">
        <f>'PopEst-2023-Worksheet'!D46</f>
        <v>12971</v>
      </c>
      <c r="F46" s="139">
        <f t="shared" si="6"/>
        <v>520</v>
      </c>
      <c r="G46" s="139">
        <f t="shared" si="7"/>
        <v>242</v>
      </c>
      <c r="H46" s="136">
        <f t="shared" si="8"/>
        <v>4.1763713757931087E-2</v>
      </c>
      <c r="I46" s="137">
        <f t="shared" si="8"/>
        <v>1.9011705554246208E-2</v>
      </c>
      <c r="J46" s="232"/>
      <c r="K46" s="118"/>
      <c r="L46" s="118"/>
    </row>
    <row r="47" spans="1:12" ht="20.100000000000001" customHeight="1">
      <c r="A47" s="233"/>
      <c r="B47" s="134" t="s">
        <v>48</v>
      </c>
      <c r="C47" s="138">
        <f>'PopEst-2023-Worksheet'!B47</f>
        <v>43826</v>
      </c>
      <c r="D47" s="138">
        <f>'PopEst-2023-Worksheet'!C47</f>
        <v>43967</v>
      </c>
      <c r="E47" s="16">
        <f>'PopEst-2023-Worksheet'!D47</f>
        <v>44421</v>
      </c>
      <c r="F47" s="139">
        <f t="shared" si="6"/>
        <v>595</v>
      </c>
      <c r="G47" s="139">
        <f t="shared" si="7"/>
        <v>454</v>
      </c>
      <c r="H47" s="136">
        <f t="shared" si="8"/>
        <v>1.3576415826221877E-2</v>
      </c>
      <c r="I47" s="137">
        <f t="shared" si="8"/>
        <v>1.0325926262878978E-2</v>
      </c>
      <c r="J47" s="232"/>
      <c r="K47" s="115"/>
      <c r="L47" s="115"/>
    </row>
    <row r="48" spans="1:12" ht="20.100000000000001" customHeight="1">
      <c r="A48" s="233"/>
      <c r="B48" s="134" t="s">
        <v>49</v>
      </c>
      <c r="C48" s="138">
        <f>'PopEst-2023-Worksheet'!B48</f>
        <v>14192</v>
      </c>
      <c r="D48" s="138">
        <f>'PopEst-2023-Worksheet'!C48</f>
        <v>15938</v>
      </c>
      <c r="E48" s="16">
        <f>'PopEst-2023-Worksheet'!D48</f>
        <v>16323</v>
      </c>
      <c r="F48" s="139">
        <f t="shared" si="6"/>
        <v>2131</v>
      </c>
      <c r="G48" s="139">
        <f t="shared" si="7"/>
        <v>385</v>
      </c>
      <c r="H48" s="136">
        <f t="shared" si="8"/>
        <v>0.15015501691093575</v>
      </c>
      <c r="I48" s="137">
        <f t="shared" si="8"/>
        <v>2.4156104906512738E-2</v>
      </c>
      <c r="J48" s="232"/>
      <c r="K48" s="118"/>
      <c r="L48" s="118"/>
    </row>
    <row r="49" spans="1:12" ht="20.100000000000001" customHeight="1">
      <c r="A49" s="233"/>
      <c r="B49" s="134" t="s">
        <v>50</v>
      </c>
      <c r="C49" s="138">
        <f>'PopEst-2023-Worksheet'!B49</f>
        <v>19653</v>
      </c>
      <c r="D49" s="138">
        <f>'PopEst-2023-Worksheet'!C49</f>
        <v>19784</v>
      </c>
      <c r="E49" s="16">
        <f>'PopEst-2023-Worksheet'!D49</f>
        <v>19910</v>
      </c>
      <c r="F49" s="139">
        <f t="shared" si="6"/>
        <v>257</v>
      </c>
      <c r="G49" s="139">
        <f t="shared" si="7"/>
        <v>126</v>
      </c>
      <c r="H49" s="136">
        <f t="shared" si="8"/>
        <v>1.3076883936294713E-2</v>
      </c>
      <c r="I49" s="137">
        <f t="shared" si="8"/>
        <v>6.3687828548321876E-3</v>
      </c>
      <c r="J49" s="232"/>
      <c r="K49" s="115"/>
      <c r="L49" s="115"/>
    </row>
    <row r="50" spans="1:12" ht="20.100000000000001" customHeight="1">
      <c r="A50" s="233"/>
      <c r="B50" s="134" t="s">
        <v>51</v>
      </c>
      <c r="C50" s="138">
        <f>'PopEst-2023-Worksheet'!B50</f>
        <v>47319</v>
      </c>
      <c r="D50" s="138">
        <f>'PopEst-2023-Worksheet'!C50</f>
        <v>48395</v>
      </c>
      <c r="E50" s="16">
        <f>'PopEst-2023-Worksheet'!D50</f>
        <v>48982</v>
      </c>
      <c r="F50" s="139">
        <f t="shared" si="6"/>
        <v>1663</v>
      </c>
      <c r="G50" s="139">
        <f t="shared" si="7"/>
        <v>587</v>
      </c>
      <c r="H50" s="136">
        <f t="shared" si="8"/>
        <v>3.5144445148883111E-2</v>
      </c>
      <c r="I50" s="137">
        <f t="shared" si="8"/>
        <v>1.2129352205806385E-2</v>
      </c>
      <c r="J50" s="232"/>
      <c r="K50" s="118"/>
      <c r="L50" s="118"/>
    </row>
    <row r="51" spans="1:12" ht="20.100000000000001" customHeight="1">
      <c r="A51" s="233"/>
      <c r="B51" s="134" t="s">
        <v>52</v>
      </c>
      <c r="C51" s="138">
        <f>'PopEst-2023-Worksheet'!B51</f>
        <v>14510</v>
      </c>
      <c r="D51" s="138">
        <f>'PopEst-2023-Worksheet'!C51</f>
        <v>14923</v>
      </c>
      <c r="E51" s="16">
        <f>'PopEst-2023-Worksheet'!D51</f>
        <v>15402</v>
      </c>
      <c r="F51" s="139">
        <f t="shared" si="6"/>
        <v>892</v>
      </c>
      <c r="G51" s="139">
        <f t="shared" si="7"/>
        <v>479</v>
      </c>
      <c r="H51" s="136">
        <f t="shared" si="8"/>
        <v>6.1474844934527914E-2</v>
      </c>
      <c r="I51" s="137">
        <f t="shared" si="8"/>
        <v>3.2098103598472157E-2</v>
      </c>
      <c r="J51" s="232"/>
      <c r="K51" s="115"/>
      <c r="L51" s="115"/>
    </row>
    <row r="52" spans="1:12" ht="20.100000000000001" customHeight="1">
      <c r="A52" s="233"/>
      <c r="B52" s="244"/>
      <c r="C52" s="245"/>
      <c r="D52" s="245"/>
      <c r="E52" s="245"/>
      <c r="F52" s="246"/>
      <c r="G52" s="246"/>
      <c r="H52" s="247"/>
      <c r="I52" s="247"/>
      <c r="J52" s="265"/>
      <c r="K52" s="118"/>
      <c r="L52" s="118"/>
    </row>
    <row r="53" spans="1:12" ht="20.100000000000001" customHeight="1">
      <c r="A53" s="232"/>
      <c r="B53" s="244"/>
      <c r="C53" s="245"/>
      <c r="D53" s="245"/>
      <c r="E53" s="245"/>
      <c r="F53" s="246"/>
      <c r="G53" s="246"/>
      <c r="H53" s="247"/>
      <c r="I53" s="247"/>
      <c r="J53" s="265"/>
      <c r="K53" s="118"/>
      <c r="L53" s="118"/>
    </row>
    <row r="54" spans="1:12" s="4" customFormat="1" ht="20.100000000000001" hidden="1" customHeight="1">
      <c r="A54" s="232"/>
      <c r="B54" s="244"/>
      <c r="C54" s="245"/>
      <c r="D54" s="245"/>
      <c r="E54" s="245"/>
      <c r="F54" s="246"/>
      <c r="G54" s="246"/>
      <c r="H54" s="247"/>
      <c r="I54" s="247"/>
      <c r="J54" s="265"/>
      <c r="K54" s="44"/>
      <c r="L54" s="44"/>
    </row>
    <row r="55" spans="1:12" ht="25.35" customHeight="1">
      <c r="A55" s="232"/>
      <c r="B55" s="248" t="s">
        <v>53</v>
      </c>
      <c r="C55" s="249"/>
      <c r="D55" s="250"/>
      <c r="E55" s="251"/>
      <c r="F55" s="252"/>
      <c r="G55" s="252"/>
      <c r="H55" s="253"/>
      <c r="I55" s="254"/>
      <c r="J55" s="265"/>
      <c r="K55" s="118"/>
      <c r="L55" s="118"/>
    </row>
    <row r="56" spans="1:12" ht="20.100000000000001" customHeight="1">
      <c r="A56" s="233"/>
      <c r="B56" s="134" t="s">
        <v>54</v>
      </c>
      <c r="C56" s="138">
        <f>'PopEst-2023-Worksheet'!B54</f>
        <v>292198</v>
      </c>
      <c r="D56" s="138">
        <f>'PopEst-2023-Worksheet'!C54</f>
        <v>299130</v>
      </c>
      <c r="E56" s="16">
        <f>'PopEst-2023-Worksheet'!D54</f>
        <v>301724</v>
      </c>
      <c r="F56" s="139">
        <f>'PopEst-2023-Worksheet'!E54</f>
        <v>9526</v>
      </c>
      <c r="G56" s="139">
        <f>'PopEst-2023-Worksheet'!F54</f>
        <v>2594</v>
      </c>
      <c r="H56" s="136">
        <f t="shared" ref="H56:I62" si="9">F56/C56</f>
        <v>3.2601181390700826E-2</v>
      </c>
      <c r="I56" s="137">
        <f t="shared" si="9"/>
        <v>8.6718149299635609E-3</v>
      </c>
      <c r="J56" s="232"/>
      <c r="K56" s="118"/>
      <c r="L56" s="118"/>
    </row>
    <row r="57" spans="1:12" ht="20.100000000000001" customHeight="1">
      <c r="A57" s="233"/>
      <c r="B57" s="134" t="s">
        <v>55</v>
      </c>
      <c r="C57" s="138">
        <f>'PopEst-2023-Worksheet'!B55</f>
        <v>7974</v>
      </c>
      <c r="D57" s="138">
        <f>'PopEst-2023-Worksheet'!C55</f>
        <v>7831</v>
      </c>
      <c r="E57" s="16">
        <f>'PopEst-2023-Worksheet'!D55</f>
        <v>7977</v>
      </c>
      <c r="F57" s="139">
        <f>'PopEst-2023-Worksheet'!E55</f>
        <v>3</v>
      </c>
      <c r="G57" s="139">
        <f>'PopEst-2023-Worksheet'!F55</f>
        <v>146</v>
      </c>
      <c r="H57" s="136">
        <f t="shared" si="9"/>
        <v>3.7622272385252068E-4</v>
      </c>
      <c r="I57" s="137">
        <f t="shared" si="9"/>
        <v>1.864385135997957E-2</v>
      </c>
      <c r="J57" s="232"/>
      <c r="K57" s="118"/>
      <c r="L57" s="118"/>
    </row>
    <row r="58" spans="1:12" ht="20.100000000000001" customHeight="1">
      <c r="A58" s="233"/>
      <c r="B58" s="134" t="s">
        <v>56</v>
      </c>
      <c r="C58" s="138">
        <f>'PopEst-2023-Worksheet'!B56</f>
        <v>211668</v>
      </c>
      <c r="D58" s="138">
        <f>'PopEst-2023-Worksheet'!C56</f>
        <v>215751</v>
      </c>
      <c r="E58" s="16">
        <f>'PopEst-2023-Worksheet'!D56</f>
        <v>219260</v>
      </c>
      <c r="F58" s="139">
        <f>'PopEst-2023-Worksheet'!E56</f>
        <v>7592</v>
      </c>
      <c r="G58" s="139">
        <f>'PopEst-2023-Worksheet'!F56</f>
        <v>3509</v>
      </c>
      <c r="H58" s="136">
        <f t="shared" si="9"/>
        <v>3.5867490598484417E-2</v>
      </c>
      <c r="I58" s="137">
        <f t="shared" si="9"/>
        <v>1.6264119285658005E-2</v>
      </c>
      <c r="J58" s="232"/>
      <c r="K58" s="118"/>
      <c r="L58" s="118"/>
    </row>
    <row r="59" spans="1:12" ht="20.100000000000001" customHeight="1">
      <c r="A59" s="233"/>
      <c r="B59" s="134" t="s">
        <v>57</v>
      </c>
      <c r="C59" s="138">
        <f>'PopEst-2023-Worksheet'!B57</f>
        <v>188000</v>
      </c>
      <c r="D59" s="138">
        <f>'PopEst-2023-Worksheet'!C57</f>
        <v>196834</v>
      </c>
      <c r="E59" s="16">
        <f>'PopEst-2023-Worksheet'!D57</f>
        <v>202772</v>
      </c>
      <c r="F59" s="139">
        <f>'PopEst-2023-Worksheet'!E57</f>
        <v>14772</v>
      </c>
      <c r="G59" s="139">
        <f>'PopEst-2023-Worksheet'!F57</f>
        <v>5938</v>
      </c>
      <c r="H59" s="136">
        <f t="shared" si="9"/>
        <v>7.8574468085106389E-2</v>
      </c>
      <c r="I59" s="137">
        <f t="shared" si="9"/>
        <v>3.0167552353760022E-2</v>
      </c>
      <c r="J59" s="232"/>
      <c r="K59" s="118"/>
      <c r="L59" s="118"/>
    </row>
    <row r="60" spans="1:12" ht="20.100000000000001" customHeight="1">
      <c r="A60" s="233"/>
      <c r="B60" s="134" t="s">
        <v>58</v>
      </c>
      <c r="C60" s="138">
        <f>'PopEst-2023-Worksheet'!B58</f>
        <v>33764</v>
      </c>
      <c r="D60" s="138">
        <f>'PopEst-2023-Worksheet'!C58</f>
        <v>35169</v>
      </c>
      <c r="E60" s="16">
        <f>'PopEst-2023-Worksheet'!D58</f>
        <v>36168</v>
      </c>
      <c r="F60" s="139">
        <f>'PopEst-2023-Worksheet'!E58</f>
        <v>2404</v>
      </c>
      <c r="G60" s="139">
        <f>'PopEst-2023-Worksheet'!F58</f>
        <v>999</v>
      </c>
      <c r="H60" s="136">
        <f t="shared" si="9"/>
        <v>7.120009477550053E-2</v>
      </c>
      <c r="I60" s="137">
        <f t="shared" si="9"/>
        <v>2.8405698200119425E-2</v>
      </c>
      <c r="J60" s="232"/>
      <c r="K60" s="118"/>
      <c r="L60" s="118"/>
    </row>
    <row r="61" spans="1:12" ht="20.100000000000001" customHeight="1">
      <c r="A61" s="233"/>
      <c r="B61" s="134" t="s">
        <v>59</v>
      </c>
      <c r="C61" s="138">
        <f>'PopEst-2023-Worksheet'!B59</f>
        <v>75305</v>
      </c>
      <c r="D61" s="138">
        <f>'PopEst-2023-Worksheet'!C59</f>
        <v>79544</v>
      </c>
      <c r="E61" s="16">
        <f>'PopEst-2023-Worksheet'!D59</f>
        <v>83342</v>
      </c>
      <c r="F61" s="139">
        <f>'PopEst-2023-Worksheet'!E59</f>
        <v>8037</v>
      </c>
      <c r="G61" s="139">
        <f>'PopEst-2023-Worksheet'!F59</f>
        <v>3798</v>
      </c>
      <c r="H61" s="136">
        <f t="shared" si="9"/>
        <v>0.10672598101055707</v>
      </c>
      <c r="I61" s="137">
        <f t="shared" si="9"/>
        <v>4.774715880518958E-2</v>
      </c>
      <c r="J61" s="232"/>
      <c r="K61" s="118"/>
      <c r="L61" s="118"/>
    </row>
    <row r="62" spans="1:12" ht="20.100000000000001" customHeight="1">
      <c r="A62" s="233"/>
      <c r="B62" s="134" t="s">
        <v>60</v>
      </c>
      <c r="C62" s="138">
        <f>'PopEst-2023-Worksheet'!B60</f>
        <v>25318</v>
      </c>
      <c r="D62" s="138">
        <f>'PopEst-2023-Worksheet'!C60</f>
        <v>25461</v>
      </c>
      <c r="E62" s="16">
        <f>'PopEst-2023-Worksheet'!D60</f>
        <v>25497</v>
      </c>
      <c r="F62" s="139">
        <f>'PopEst-2023-Worksheet'!E60</f>
        <v>179</v>
      </c>
      <c r="G62" s="139">
        <f>'PopEst-2023-Worksheet'!F60</f>
        <v>36</v>
      </c>
      <c r="H62" s="136">
        <f t="shared" si="9"/>
        <v>7.0700687258077261E-3</v>
      </c>
      <c r="I62" s="137">
        <f t="shared" si="9"/>
        <v>1.4139271827500884E-3</v>
      </c>
      <c r="J62" s="232"/>
      <c r="K62" s="118"/>
      <c r="L62" s="118"/>
    </row>
    <row r="63" spans="1:12" ht="5.0999999999999996" customHeight="1">
      <c r="A63" s="233"/>
      <c r="B63" s="255"/>
      <c r="C63" s="256"/>
      <c r="D63" s="256"/>
      <c r="E63" s="257"/>
      <c r="F63" s="242"/>
      <c r="G63" s="242"/>
      <c r="H63" s="243"/>
      <c r="I63" s="243"/>
      <c r="J63" s="232"/>
      <c r="K63" s="118"/>
      <c r="L63" s="118"/>
    </row>
    <row r="64" spans="1:12" ht="20.100000000000001" customHeight="1">
      <c r="A64" s="233"/>
      <c r="B64" s="237" t="s">
        <v>61</v>
      </c>
      <c r="C64" s="238">
        <f>SUM(C65:C69)</f>
        <v>4084011</v>
      </c>
      <c r="D64" s="238">
        <f>SUM(D65:D69)</f>
        <v>4164983</v>
      </c>
      <c r="E64" s="238">
        <f>SUM(E65:E69)</f>
        <v>4205553</v>
      </c>
      <c r="F64" s="238">
        <f>SUM(F65:F69)</f>
        <v>121542</v>
      </c>
      <c r="G64" s="238">
        <f>SUM(G65:G69)</f>
        <v>40570</v>
      </c>
      <c r="H64" s="239">
        <f>F64/C64</f>
        <v>2.9760448735324171E-2</v>
      </c>
      <c r="I64" s="239">
        <f>G64/D64</f>
        <v>9.7407360366176757E-3</v>
      </c>
      <c r="J64" s="232"/>
      <c r="K64" s="115"/>
      <c r="L64" s="115"/>
    </row>
    <row r="65" spans="1:12" ht="20.100000000000001" customHeight="1">
      <c r="A65" s="233"/>
      <c r="B65" s="134" t="s">
        <v>62</v>
      </c>
      <c r="C65" s="138">
        <f>'PopEst-2023-Worksheet'!B63</f>
        <v>1944375</v>
      </c>
      <c r="D65" s="138">
        <f>'PopEst-2023-Worksheet'!C63</f>
        <v>1969099</v>
      </c>
      <c r="E65" s="16">
        <f>'PopEst-2023-Worksheet'!D63</f>
        <v>1973579</v>
      </c>
      <c r="F65" s="139">
        <f t="shared" ref="F65:F69" si="10">E65-C65</f>
        <v>29204</v>
      </c>
      <c r="G65" s="139">
        <f t="shared" ref="G65:G69" si="11">E65-D65</f>
        <v>4480</v>
      </c>
      <c r="H65" s="136">
        <f t="shared" ref="H65:I69" si="12">F65/C65</f>
        <v>1.5019736419157827E-2</v>
      </c>
      <c r="I65" s="137">
        <f t="shared" si="12"/>
        <v>2.2751522396791627E-3</v>
      </c>
      <c r="J65" s="232"/>
      <c r="K65" s="118"/>
      <c r="L65" s="118"/>
    </row>
    <row r="66" spans="1:12" ht="20.100000000000001" customHeight="1">
      <c r="A66" s="233"/>
      <c r="B66" s="134" t="s">
        <v>63</v>
      </c>
      <c r="C66" s="16">
        <f>'PopEst-2023-Worksheet'!B64</f>
        <v>159788</v>
      </c>
      <c r="D66" s="16">
        <f>'PopEst-2023-Worksheet'!C64</f>
        <v>165559</v>
      </c>
      <c r="E66" s="16">
        <f>'PopEst-2023-Worksheet'!D64</f>
        <v>167781</v>
      </c>
      <c r="F66" s="139">
        <f t="shared" si="10"/>
        <v>7993</v>
      </c>
      <c r="G66" s="139">
        <f t="shared" si="11"/>
        <v>2222</v>
      </c>
      <c r="H66" s="136">
        <f t="shared" si="12"/>
        <v>5.0022529852053972E-2</v>
      </c>
      <c r="I66" s="137">
        <f t="shared" si="12"/>
        <v>1.3421197277103631E-2</v>
      </c>
      <c r="J66" s="232"/>
      <c r="K66" s="118"/>
      <c r="L66" s="118"/>
    </row>
    <row r="67" spans="1:12" ht="20.100000000000001" customHeight="1">
      <c r="A67" s="233"/>
      <c r="B67" s="134" t="s">
        <v>64</v>
      </c>
      <c r="C67" s="138">
        <f>'PopEst-2023-Worksheet'!B65</f>
        <v>158431</v>
      </c>
      <c r="D67" s="138">
        <f>'PopEst-2023-Worksheet'!C65</f>
        <v>161655</v>
      </c>
      <c r="E67" s="16">
        <f>'PopEst-2023-Worksheet'!D65</f>
        <v>162847</v>
      </c>
      <c r="F67" s="139">
        <f t="shared" si="10"/>
        <v>4416</v>
      </c>
      <c r="G67" s="139">
        <f t="shared" si="11"/>
        <v>1192</v>
      </c>
      <c r="H67" s="136">
        <f t="shared" si="12"/>
        <v>2.7873332870460957E-2</v>
      </c>
      <c r="I67" s="137">
        <f t="shared" si="12"/>
        <v>7.3737280009897625E-3</v>
      </c>
      <c r="J67" s="232"/>
      <c r="K67" s="115"/>
      <c r="L67" s="115"/>
    </row>
    <row r="68" spans="1:12" ht="20.100000000000001" customHeight="1">
      <c r="A68" s="233"/>
      <c r="B68" s="134" t="s">
        <v>65</v>
      </c>
      <c r="C68" s="138">
        <f>'PopEst-2023-Worksheet'!B66</f>
        <v>1492191</v>
      </c>
      <c r="D68" s="138">
        <f>'PopEst-2023-Worksheet'!C66</f>
        <v>1518152</v>
      </c>
      <c r="E68" s="16">
        <f>'PopEst-2023-Worksheet'!D66</f>
        <v>1532718</v>
      </c>
      <c r="F68" s="139">
        <f t="shared" si="10"/>
        <v>40527</v>
      </c>
      <c r="G68" s="139">
        <f t="shared" si="11"/>
        <v>14566</v>
      </c>
      <c r="H68" s="136">
        <f t="shared" si="12"/>
        <v>2.7159391793677889E-2</v>
      </c>
      <c r="I68" s="137">
        <f t="shared" si="12"/>
        <v>9.5945597015318629E-3</v>
      </c>
      <c r="J68" s="232"/>
      <c r="K68" s="118"/>
      <c r="L68" s="118"/>
    </row>
    <row r="69" spans="1:12" ht="20.100000000000001" customHeight="1">
      <c r="A69" s="233"/>
      <c r="B69" s="134" t="s">
        <v>66</v>
      </c>
      <c r="C69" s="138">
        <f>'PopEst-2023-Worksheet'!B67</f>
        <v>329226</v>
      </c>
      <c r="D69" s="138">
        <f>'PopEst-2023-Worksheet'!C67</f>
        <v>350518</v>
      </c>
      <c r="E69" s="16">
        <f>'PopEst-2023-Worksheet'!D67</f>
        <v>368628</v>
      </c>
      <c r="F69" s="139">
        <f t="shared" si="10"/>
        <v>39402</v>
      </c>
      <c r="G69" s="139">
        <f t="shared" si="11"/>
        <v>18110</v>
      </c>
      <c r="H69" s="136">
        <f t="shared" si="12"/>
        <v>0.11968070565508192</v>
      </c>
      <c r="I69" s="137">
        <f t="shared" si="12"/>
        <v>5.1666390884348309E-2</v>
      </c>
      <c r="J69" s="232"/>
      <c r="K69" s="118"/>
      <c r="L69" s="118"/>
    </row>
    <row r="70" spans="1:12" ht="5.0999999999999996" customHeight="1">
      <c r="A70" s="233"/>
      <c r="B70" s="255"/>
      <c r="C70" s="256"/>
      <c r="D70" s="256"/>
      <c r="E70" s="257"/>
      <c r="F70" s="242"/>
      <c r="G70" s="242"/>
      <c r="H70" s="243"/>
      <c r="I70" s="243"/>
      <c r="J70" s="232"/>
      <c r="K70" s="118"/>
      <c r="L70" s="118"/>
    </row>
    <row r="71" spans="1:12" ht="20.100000000000001" customHeight="1">
      <c r="A71" s="233"/>
      <c r="B71" s="237" t="s">
        <v>67</v>
      </c>
      <c r="C71" s="238">
        <f>SUM(C72:C80)</f>
        <v>4454569</v>
      </c>
      <c r="D71" s="238">
        <f>SUM(D72:D80)</f>
        <v>4652142</v>
      </c>
      <c r="E71" s="238">
        <f>SUM(E72:E80)</f>
        <v>4748082</v>
      </c>
      <c r="F71" s="238">
        <f>SUM(F72:F80)</f>
        <v>293513</v>
      </c>
      <c r="G71" s="238">
        <f>SUM(G72:G80)</f>
        <v>95940</v>
      </c>
      <c r="H71" s="239">
        <f>F71/C71</f>
        <v>6.5890325191954591E-2</v>
      </c>
      <c r="I71" s="239">
        <f>G71/D71</f>
        <v>2.0622758290697058E-2</v>
      </c>
      <c r="J71" s="232"/>
      <c r="K71" s="115"/>
      <c r="L71" s="115"/>
    </row>
    <row r="72" spans="1:12" ht="20.100000000000001" customHeight="1">
      <c r="A72" s="233"/>
      <c r="B72" s="134" t="s">
        <v>68</v>
      </c>
      <c r="C72" s="138">
        <f>'PopEst-2023-Worksheet'!B70</f>
        <v>606612</v>
      </c>
      <c r="D72" s="138">
        <f>'PopEst-2023-Worksheet'!C70</f>
        <v>627544</v>
      </c>
      <c r="E72" s="16">
        <f>'PopEst-2023-Worksheet'!D70</f>
        <v>640773</v>
      </c>
      <c r="F72" s="139">
        <f t="shared" ref="F72:F80" si="13">E72-C72</f>
        <v>34161</v>
      </c>
      <c r="G72" s="139">
        <f t="shared" ref="G72:G80" si="14">E72-D72</f>
        <v>13229</v>
      </c>
      <c r="H72" s="136">
        <f t="shared" ref="H72:I80" si="15">F72/C72</f>
        <v>5.6314415145100986E-2</v>
      </c>
      <c r="I72" s="137">
        <f t="shared" si="15"/>
        <v>2.1080593552005915E-2</v>
      </c>
      <c r="J72" s="232"/>
      <c r="K72" s="118"/>
      <c r="L72" s="118"/>
    </row>
    <row r="73" spans="1:12" ht="20.100000000000001" customHeight="1">
      <c r="A73" s="233"/>
      <c r="B73" s="134" t="s">
        <v>69</v>
      </c>
      <c r="C73" s="138">
        <f>'PopEst-2023-Worksheet'!B71</f>
        <v>115378</v>
      </c>
      <c r="D73" s="138">
        <f>'PopEst-2023-Worksheet'!C71</f>
        <v>124202</v>
      </c>
      <c r="E73" s="16">
        <f>'PopEst-2023-Worksheet'!D71</f>
        <v>130756</v>
      </c>
      <c r="F73" s="139">
        <f t="shared" si="13"/>
        <v>15378</v>
      </c>
      <c r="G73" s="139">
        <f t="shared" si="14"/>
        <v>6554</v>
      </c>
      <c r="H73" s="136">
        <f t="shared" si="15"/>
        <v>0.13328364159545147</v>
      </c>
      <c r="I73" s="137">
        <f t="shared" si="15"/>
        <v>5.2768876507624678E-2</v>
      </c>
      <c r="J73" s="232"/>
      <c r="K73" s="118"/>
      <c r="L73" s="118"/>
    </row>
    <row r="74" spans="1:12" ht="20.100000000000001" customHeight="1">
      <c r="A74" s="233"/>
      <c r="B74" s="134" t="s">
        <v>70</v>
      </c>
      <c r="C74" s="138">
        <f>'PopEst-2023-Worksheet'!B72</f>
        <v>383956</v>
      </c>
      <c r="D74" s="138">
        <f>'PopEst-2023-Worksheet'!C72</f>
        <v>403857</v>
      </c>
      <c r="E74" s="16">
        <f>'PopEst-2023-Worksheet'!D72</f>
        <v>414749</v>
      </c>
      <c r="F74" s="139">
        <f t="shared" si="13"/>
        <v>30793</v>
      </c>
      <c r="G74" s="139">
        <f t="shared" si="14"/>
        <v>10892</v>
      </c>
      <c r="H74" s="136">
        <f t="shared" si="15"/>
        <v>8.0199293669066252E-2</v>
      </c>
      <c r="I74" s="137">
        <f t="shared" si="15"/>
        <v>2.6969942331072631E-2</v>
      </c>
      <c r="J74" s="232"/>
      <c r="K74" s="118"/>
      <c r="L74" s="118"/>
    </row>
    <row r="75" spans="1:12" ht="20.100000000000001" customHeight="1">
      <c r="A75" s="233"/>
      <c r="B75" s="134" t="s">
        <v>71</v>
      </c>
      <c r="C75" s="138">
        <f>'PopEst-2023-Worksheet'!B73</f>
        <v>375908</v>
      </c>
      <c r="D75" s="138">
        <f>'PopEst-2023-Worksheet'!C73</f>
        <v>391983</v>
      </c>
      <c r="E75" s="16">
        <f>'PopEst-2023-Worksheet'!D73</f>
        <v>403966</v>
      </c>
      <c r="F75" s="139">
        <f t="shared" si="13"/>
        <v>28058</v>
      </c>
      <c r="G75" s="139">
        <f t="shared" si="14"/>
        <v>11983</v>
      </c>
      <c r="H75" s="136">
        <f t="shared" si="15"/>
        <v>7.4640603551932916E-2</v>
      </c>
      <c r="I75" s="137">
        <f t="shared" si="15"/>
        <v>3.0570203299632892E-2</v>
      </c>
      <c r="J75" s="232"/>
      <c r="K75" s="118"/>
      <c r="L75" s="118"/>
    </row>
    <row r="76" spans="1:12" ht="20.100000000000001" customHeight="1">
      <c r="A76" s="233"/>
      <c r="B76" s="134" t="s">
        <v>72</v>
      </c>
      <c r="C76" s="138">
        <f>'PopEst-2023-Worksheet'!B74</f>
        <v>1429908</v>
      </c>
      <c r="D76" s="138">
        <f>'PopEst-2023-Worksheet'!C74</f>
        <v>1481321</v>
      </c>
      <c r="E76" s="16">
        <f>'PopEst-2023-Worksheet'!D74</f>
        <v>1492951</v>
      </c>
      <c r="F76" s="139">
        <f t="shared" si="13"/>
        <v>63043</v>
      </c>
      <c r="G76" s="139">
        <f t="shared" si="14"/>
        <v>11630</v>
      </c>
      <c r="H76" s="136">
        <f t="shared" si="15"/>
        <v>4.4088850471498867E-2</v>
      </c>
      <c r="I76" s="137">
        <f t="shared" si="15"/>
        <v>7.8511004704584619E-3</v>
      </c>
      <c r="J76" s="232"/>
      <c r="K76" s="118"/>
      <c r="L76" s="118"/>
    </row>
    <row r="77" spans="1:12" ht="20.100000000000001" customHeight="1">
      <c r="A77" s="233"/>
      <c r="B77" s="134" t="s">
        <v>73</v>
      </c>
      <c r="C77" s="138">
        <f>'PopEst-2023-Worksheet'!B75</f>
        <v>388656</v>
      </c>
      <c r="D77" s="138">
        <f>'PopEst-2023-Worksheet'!C75</f>
        <v>424946</v>
      </c>
      <c r="E77" s="16">
        <f>'PopEst-2023-Worksheet'!D75</f>
        <v>439225</v>
      </c>
      <c r="F77" s="139">
        <f t="shared" si="13"/>
        <v>50569</v>
      </c>
      <c r="G77" s="139">
        <f t="shared" si="14"/>
        <v>14279</v>
      </c>
      <c r="H77" s="136">
        <f t="shared" si="15"/>
        <v>0.13011249022271623</v>
      </c>
      <c r="I77" s="137">
        <f t="shared" si="15"/>
        <v>3.3601916478799662E-2</v>
      </c>
      <c r="J77" s="232"/>
      <c r="K77" s="118"/>
      <c r="L77" s="118"/>
    </row>
    <row r="78" spans="1:12" ht="20.100000000000001" customHeight="1">
      <c r="A78" s="233"/>
      <c r="B78" s="134" t="s">
        <v>74</v>
      </c>
      <c r="C78" s="138">
        <f>'PopEst-2023-Worksheet'!B76</f>
        <v>470856</v>
      </c>
      <c r="D78" s="138">
        <f>'PopEst-2023-Worksheet'!C76</f>
        <v>484054</v>
      </c>
      <c r="E78" s="16">
        <f>'PopEst-2023-Worksheet'!D76</f>
        <v>486839</v>
      </c>
      <c r="F78" s="139">
        <f t="shared" si="13"/>
        <v>15983</v>
      </c>
      <c r="G78" s="139">
        <f t="shared" si="14"/>
        <v>2785</v>
      </c>
      <c r="H78" s="136">
        <f t="shared" si="15"/>
        <v>3.3944560545049865E-2</v>
      </c>
      <c r="I78" s="137">
        <f t="shared" si="15"/>
        <v>5.7534903130642447E-3</v>
      </c>
      <c r="J78" s="232"/>
      <c r="K78" s="118"/>
      <c r="L78" s="118"/>
    </row>
    <row r="79" spans="1:12" ht="20.100000000000001" customHeight="1">
      <c r="A79" s="233"/>
      <c r="B79" s="134" t="s">
        <v>75</v>
      </c>
      <c r="C79" s="138">
        <f>'PopEst-2023-Worksheet'!B77</f>
        <v>129752</v>
      </c>
      <c r="D79" s="138">
        <f>'PopEst-2023-Worksheet'!C77</f>
        <v>141420</v>
      </c>
      <c r="E79" s="16">
        <f>'PopEst-2023-Worksheet'!D77</f>
        <v>155318</v>
      </c>
      <c r="F79" s="139">
        <f t="shared" si="13"/>
        <v>25566</v>
      </c>
      <c r="G79" s="139">
        <f t="shared" si="14"/>
        <v>13898</v>
      </c>
      <c r="H79" s="136">
        <f t="shared" si="15"/>
        <v>0.19703742524200013</v>
      </c>
      <c r="I79" s="137">
        <f t="shared" si="15"/>
        <v>9.8274642907650964E-2</v>
      </c>
      <c r="J79" s="232"/>
      <c r="K79" s="115"/>
      <c r="L79" s="115"/>
    </row>
    <row r="80" spans="1:12" ht="20.100000000000001" customHeight="1">
      <c r="A80" s="233"/>
      <c r="B80" s="134" t="s">
        <v>76</v>
      </c>
      <c r="C80" s="138">
        <f>'PopEst-2023-Worksheet'!B78</f>
        <v>553543</v>
      </c>
      <c r="D80" s="138">
        <f>'PopEst-2023-Worksheet'!C78</f>
        <v>572815</v>
      </c>
      <c r="E80" s="16">
        <f>'PopEst-2023-Worksheet'!D78</f>
        <v>583505</v>
      </c>
      <c r="F80" s="139">
        <f t="shared" si="13"/>
        <v>29962</v>
      </c>
      <c r="G80" s="139">
        <f t="shared" si="14"/>
        <v>10690</v>
      </c>
      <c r="H80" s="136">
        <f t="shared" si="15"/>
        <v>5.4127682944233778E-2</v>
      </c>
      <c r="I80" s="137">
        <f t="shared" si="15"/>
        <v>1.8662220786815988E-2</v>
      </c>
      <c r="J80" s="232"/>
      <c r="K80" s="118"/>
      <c r="L80" s="118"/>
    </row>
    <row r="81" spans="1:12" ht="5.0999999999999996" customHeight="1">
      <c r="A81" s="233"/>
      <c r="B81" s="255"/>
      <c r="C81" s="256"/>
      <c r="D81" s="256"/>
      <c r="E81" s="257"/>
      <c r="F81" s="242"/>
      <c r="G81" s="242"/>
      <c r="H81" s="243"/>
      <c r="I81" s="243"/>
      <c r="J81" s="232"/>
      <c r="K81" s="118"/>
      <c r="L81" s="118"/>
    </row>
    <row r="82" spans="1:12" ht="20.100000000000001" customHeight="1">
      <c r="A82" s="233"/>
      <c r="B82" s="237" t="s">
        <v>77</v>
      </c>
      <c r="C82" s="238">
        <f>SUM(C83:C84)</f>
        <v>2784641</v>
      </c>
      <c r="D82" s="238">
        <f>SUM(D83:D84)</f>
        <v>2841553</v>
      </c>
      <c r="E82" s="238">
        <f>SUM(E83:E84)</f>
        <v>2853465</v>
      </c>
      <c r="F82" s="238">
        <f>SUM(F83:F84)</f>
        <v>68824</v>
      </c>
      <c r="G82" s="238">
        <f>SUM(G83:G84)</f>
        <v>11912</v>
      </c>
      <c r="H82" s="239">
        <f>F82/C82</f>
        <v>2.4715573749003912E-2</v>
      </c>
      <c r="I82" s="239">
        <f>G82/D82</f>
        <v>4.1920738413114235E-3</v>
      </c>
      <c r="J82" s="232"/>
      <c r="K82" s="115"/>
      <c r="L82" s="115"/>
    </row>
    <row r="83" spans="1:12" ht="20.100000000000001" customHeight="1">
      <c r="A83" s="233"/>
      <c r="B83" s="134" t="s">
        <v>78</v>
      </c>
      <c r="C83" s="138">
        <f>'PopEst-2023-Worksheet'!B81</f>
        <v>2701767</v>
      </c>
      <c r="D83" s="138">
        <f>'PopEst-2023-Worksheet'!C81</f>
        <v>2757592</v>
      </c>
      <c r="E83" s="16">
        <f>'PopEst-2023-Worksheet'!D81</f>
        <v>2768954</v>
      </c>
      <c r="F83" s="139">
        <f t="shared" ref="F83:F84" si="16">E83-C83</f>
        <v>67187</v>
      </c>
      <c r="G83" s="139">
        <f t="shared" ref="G83:G84" si="17">E83-D83</f>
        <v>11362</v>
      </c>
      <c r="H83" s="136">
        <f t="shared" ref="H83:I84" si="18">F83/C83</f>
        <v>2.4867799480858269E-2</v>
      </c>
      <c r="I83" s="137">
        <f t="shared" si="18"/>
        <v>4.1202614454930245E-3</v>
      </c>
      <c r="J83" s="232"/>
      <c r="K83" s="118"/>
      <c r="L83" s="118"/>
    </row>
    <row r="84" spans="1:12" ht="20.100000000000001" customHeight="1">
      <c r="A84" s="233"/>
      <c r="B84" s="134" t="s">
        <v>79</v>
      </c>
      <c r="C84" s="138">
        <f>'PopEst-2023-Worksheet'!B82</f>
        <v>82874</v>
      </c>
      <c r="D84" s="138">
        <f>'PopEst-2023-Worksheet'!C82</f>
        <v>83961</v>
      </c>
      <c r="E84" s="16">
        <f>'PopEst-2023-Worksheet'!D82</f>
        <v>84511</v>
      </c>
      <c r="F84" s="139">
        <f t="shared" si="16"/>
        <v>1637</v>
      </c>
      <c r="G84" s="139">
        <f t="shared" si="17"/>
        <v>550</v>
      </c>
      <c r="H84" s="136">
        <f t="shared" si="18"/>
        <v>1.9752877862779641E-2</v>
      </c>
      <c r="I84" s="137">
        <f t="shared" si="18"/>
        <v>6.550660425673825E-3</v>
      </c>
      <c r="J84" s="232"/>
      <c r="K84" s="118"/>
      <c r="L84" s="118"/>
    </row>
    <row r="85" spans="1:12" ht="5.0999999999999996" customHeight="1">
      <c r="A85" s="233"/>
      <c r="B85" s="255"/>
      <c r="C85" s="256"/>
      <c r="D85" s="256"/>
      <c r="E85" s="257"/>
      <c r="F85" s="242"/>
      <c r="G85" s="242"/>
      <c r="H85" s="243"/>
      <c r="I85" s="243"/>
      <c r="J85" s="232"/>
      <c r="K85" s="118"/>
      <c r="L85" s="118"/>
    </row>
    <row r="86" spans="1:12" ht="20.100000000000001" customHeight="1">
      <c r="A86" s="233"/>
      <c r="B86" s="237" t="s">
        <v>80</v>
      </c>
      <c r="C86" s="238">
        <f>SUM(C87:C91)</f>
        <v>3329118</v>
      </c>
      <c r="D86" s="238">
        <f>SUM(D87:D91)</f>
        <v>3443266</v>
      </c>
      <c r="E86" s="238">
        <f>SUM(E87:E91)</f>
        <v>3493468</v>
      </c>
      <c r="F86" s="238">
        <f>SUM(F87:F91)</f>
        <v>164350</v>
      </c>
      <c r="G86" s="238">
        <f>SUM(G87:G91)</f>
        <v>50202</v>
      </c>
      <c r="H86" s="239">
        <f>F86/C86</f>
        <v>4.9367430052043818E-2</v>
      </c>
      <c r="I86" s="239">
        <f>G86/D86</f>
        <v>1.4579762353532954E-2</v>
      </c>
      <c r="J86" s="232"/>
      <c r="K86" s="115"/>
      <c r="L86" s="115"/>
    </row>
    <row r="87" spans="1:12" ht="20.100000000000001" customHeight="1">
      <c r="A87" s="233"/>
      <c r="B87" s="134" t="s">
        <v>81</v>
      </c>
      <c r="C87" s="138">
        <f>'PopEst-2023-Worksheet'!B85</f>
        <v>153843</v>
      </c>
      <c r="D87" s="138">
        <f>'PopEst-2023-Worksheet'!C85</f>
        <v>158009</v>
      </c>
      <c r="E87" s="16">
        <f>'PopEst-2023-Worksheet'!D85</f>
        <v>162240</v>
      </c>
      <c r="F87" s="139">
        <f t="shared" ref="F87:F91" si="19">E87-C87</f>
        <v>8397</v>
      </c>
      <c r="G87" s="139">
        <f t="shared" ref="G87:G91" si="20">E87-D87</f>
        <v>4231</v>
      </c>
      <c r="H87" s="136">
        <f t="shared" ref="H87:I91" si="21">F87/C87</f>
        <v>5.4581618923187927E-2</v>
      </c>
      <c r="I87" s="137">
        <f t="shared" si="21"/>
        <v>2.6776955743027298E-2</v>
      </c>
      <c r="J87" s="232"/>
      <c r="K87" s="118"/>
      <c r="L87" s="118"/>
    </row>
    <row r="88" spans="1:12" ht="20.100000000000001" customHeight="1">
      <c r="A88" s="233"/>
      <c r="B88" s="134" t="s">
        <v>82</v>
      </c>
      <c r="C88" s="138">
        <f>'PopEst-2023-Worksheet'!B86</f>
        <v>194515</v>
      </c>
      <c r="D88" s="138">
        <f>'PopEst-2023-Worksheet'!C86</f>
        <v>199207</v>
      </c>
      <c r="E88" s="16">
        <f>'PopEst-2023-Worksheet'!D86</f>
        <v>204265</v>
      </c>
      <c r="F88" s="139">
        <f t="shared" si="19"/>
        <v>9750</v>
      </c>
      <c r="G88" s="139">
        <f t="shared" si="20"/>
        <v>5058</v>
      </c>
      <c r="H88" s="136">
        <f t="shared" si="21"/>
        <v>5.012466904865949E-2</v>
      </c>
      <c r="I88" s="137">
        <f t="shared" si="21"/>
        <v>2.5390674022499209E-2</v>
      </c>
      <c r="J88" s="232"/>
      <c r="K88" s="115"/>
      <c r="L88" s="115"/>
    </row>
    <row r="89" spans="1:12" ht="20.100000000000001" customHeight="1">
      <c r="A89" s="233"/>
      <c r="B89" s="134" t="s">
        <v>83</v>
      </c>
      <c r="C89" s="138">
        <f>'PopEst-2023-Worksheet'!B87</f>
        <v>1459762</v>
      </c>
      <c r="D89" s="138">
        <f>'PopEst-2023-Worksheet'!C87</f>
        <v>1520529</v>
      </c>
      <c r="E89" s="16">
        <f>'PopEst-2023-Worksheet'!D87</f>
        <v>1541531</v>
      </c>
      <c r="F89" s="139">
        <f t="shared" si="19"/>
        <v>81769</v>
      </c>
      <c r="G89" s="139">
        <f t="shared" si="20"/>
        <v>21002</v>
      </c>
      <c r="H89" s="136">
        <f t="shared" si="21"/>
        <v>5.6015295644084445E-2</v>
      </c>
      <c r="I89" s="137">
        <f t="shared" si="21"/>
        <v>1.3812298219895838E-2</v>
      </c>
      <c r="J89" s="232"/>
      <c r="K89" s="118"/>
      <c r="L89" s="118"/>
    </row>
    <row r="90" spans="1:12" ht="20.100000000000001" customHeight="1">
      <c r="A90" s="233"/>
      <c r="B90" s="134" t="s">
        <v>84</v>
      </c>
      <c r="C90" s="138">
        <f>'PopEst-2023-Worksheet'!B88</f>
        <v>561891</v>
      </c>
      <c r="D90" s="138">
        <f>'PopEst-2023-Worksheet'!C88</f>
        <v>592669</v>
      </c>
      <c r="E90" s="16">
        <f>'PopEst-2023-Worksheet'!D88</f>
        <v>610743</v>
      </c>
      <c r="F90" s="139">
        <f t="shared" si="19"/>
        <v>48852</v>
      </c>
      <c r="G90" s="139">
        <f t="shared" si="20"/>
        <v>18074</v>
      </c>
      <c r="H90" s="136">
        <f t="shared" si="21"/>
        <v>8.6942129345371252E-2</v>
      </c>
      <c r="I90" s="137">
        <f t="shared" si="21"/>
        <v>3.0495942929358547E-2</v>
      </c>
      <c r="J90" s="232"/>
      <c r="K90" s="118"/>
      <c r="L90" s="118"/>
    </row>
    <row r="91" spans="1:12" ht="20.100000000000001" customHeight="1">
      <c r="A91" s="233"/>
      <c r="B91" s="134" t="s">
        <v>85</v>
      </c>
      <c r="C91" s="138">
        <f>'PopEst-2023-Worksheet'!B89</f>
        <v>959107</v>
      </c>
      <c r="D91" s="138">
        <f>'PopEst-2023-Worksheet'!C89</f>
        <v>972852</v>
      </c>
      <c r="E91" s="16">
        <f>'PopEst-2023-Worksheet'!D89</f>
        <v>974689</v>
      </c>
      <c r="F91" s="139">
        <f t="shared" si="19"/>
        <v>15582</v>
      </c>
      <c r="G91" s="139">
        <f t="shared" si="20"/>
        <v>1837</v>
      </c>
      <c r="H91" s="136">
        <f t="shared" si="21"/>
        <v>1.6246362501785516E-2</v>
      </c>
      <c r="I91" s="137">
        <f t="shared" si="21"/>
        <v>1.8882625517550461E-3</v>
      </c>
      <c r="J91" s="232"/>
      <c r="K91" s="118"/>
      <c r="L91" s="118"/>
    </row>
    <row r="92" spans="1:12" ht="5.0999999999999996" customHeight="1">
      <c r="A92" s="233"/>
      <c r="B92" s="255"/>
      <c r="C92" s="256"/>
      <c r="D92" s="256"/>
      <c r="E92" s="257"/>
      <c r="F92" s="242"/>
      <c r="G92" s="242"/>
      <c r="H92" s="243"/>
      <c r="I92" s="243"/>
      <c r="J92" s="232"/>
      <c r="K92" s="118"/>
      <c r="L92" s="118"/>
    </row>
    <row r="93" spans="1:12" ht="20.100000000000001" customHeight="1">
      <c r="A93" s="233"/>
      <c r="B93" s="262" t="s">
        <v>86</v>
      </c>
      <c r="C93" s="263">
        <f>C8+C22+C42+C64+C71+C82+C86</f>
        <v>21538187</v>
      </c>
      <c r="D93" s="263">
        <f>D8+D22+D42+D64+D71+D82+D86</f>
        <v>22276132</v>
      </c>
      <c r="E93" s="263">
        <f>E8+E22+E42+E64+E71+E82+E86</f>
        <v>22634867</v>
      </c>
      <c r="F93" s="263">
        <f t="shared" ref="F93" si="22">E93-C93</f>
        <v>1096680</v>
      </c>
      <c r="G93" s="263">
        <f>E93-D93</f>
        <v>358735</v>
      </c>
      <c r="H93" s="264">
        <f>F93/C93</f>
        <v>5.0917934736103836E-2</v>
      </c>
      <c r="I93" s="264">
        <f>G93/D93</f>
        <v>1.6104007643696849E-2</v>
      </c>
      <c r="J93" s="232"/>
      <c r="K93" s="115"/>
      <c r="L93" s="115"/>
    </row>
    <row r="94" spans="1:12" ht="20.25" customHeight="1">
      <c r="A94" s="233"/>
      <c r="B94" s="233"/>
      <c r="C94" s="233"/>
      <c r="D94" s="258"/>
      <c r="E94" s="258"/>
      <c r="F94" s="259"/>
      <c r="G94" s="259"/>
      <c r="H94" s="260"/>
      <c r="I94" s="260"/>
      <c r="J94" s="232"/>
    </row>
    <row r="95" spans="1:12">
      <c r="A95" s="233"/>
      <c r="B95" s="233" t="s">
        <v>87</v>
      </c>
      <c r="C95" s="233"/>
      <c r="D95" s="233"/>
      <c r="E95" s="233"/>
      <c r="F95" s="233"/>
      <c r="G95" s="233"/>
      <c r="H95" s="233"/>
      <c r="I95" s="233"/>
      <c r="J95" s="232"/>
    </row>
    <row r="96" spans="1:12" ht="13.5" customHeight="1">
      <c r="A96" s="233"/>
      <c r="B96" s="261"/>
      <c r="C96" s="233"/>
      <c r="D96" s="233"/>
      <c r="E96" s="233"/>
      <c r="F96" s="233"/>
      <c r="G96" s="233"/>
      <c r="H96" s="233"/>
      <c r="I96" s="233"/>
      <c r="J96" s="232"/>
    </row>
    <row r="97" spans="1:10">
      <c r="A97" s="233"/>
      <c r="B97" s="261" t="s">
        <v>88</v>
      </c>
      <c r="C97" s="233"/>
      <c r="D97" s="233"/>
      <c r="E97" s="233"/>
      <c r="F97" s="233"/>
      <c r="G97" s="233"/>
      <c r="H97" s="233"/>
      <c r="I97" s="233"/>
      <c r="J97" s="232"/>
    </row>
    <row r="98" spans="1:10">
      <c r="A98" s="233"/>
      <c r="B98" s="261" t="s">
        <v>89</v>
      </c>
      <c r="C98" s="233"/>
      <c r="D98" s="233"/>
      <c r="E98" s="233"/>
      <c r="F98" s="233"/>
      <c r="G98" s="233"/>
      <c r="H98" s="233"/>
      <c r="I98" s="233"/>
      <c r="J98" s="232"/>
    </row>
    <row r="99" spans="1:10">
      <c r="A99" s="233"/>
      <c r="B99" s="261" t="s">
        <v>90</v>
      </c>
      <c r="C99" s="233"/>
      <c r="D99" s="233"/>
      <c r="E99" s="233"/>
      <c r="F99" s="233"/>
      <c r="G99" s="233"/>
      <c r="H99" s="233"/>
      <c r="I99" s="233"/>
      <c r="J99" s="232"/>
    </row>
    <row r="100" spans="1:10" ht="14.45" customHeight="1">
      <c r="A100" s="233"/>
      <c r="B100" s="261"/>
      <c r="C100" s="233"/>
      <c r="D100" s="233"/>
      <c r="E100" s="233"/>
      <c r="F100" s="233"/>
      <c r="G100" s="233"/>
      <c r="H100" s="233"/>
      <c r="I100" s="233"/>
      <c r="J100" s="232"/>
    </row>
    <row r="101" spans="1:10">
      <c r="A101" s="233"/>
      <c r="B101" s="261"/>
      <c r="C101" s="233"/>
      <c r="D101" s="233"/>
      <c r="E101" s="233"/>
      <c r="F101" s="233"/>
      <c r="G101" s="233"/>
      <c r="H101" s="233"/>
      <c r="I101" s="233"/>
      <c r="J101" s="232"/>
    </row>
    <row r="102" spans="1:10">
      <c r="A102" s="233"/>
      <c r="B102" s="261"/>
      <c r="C102" s="233"/>
      <c r="D102" s="233"/>
      <c r="E102" s="233"/>
      <c r="F102" s="233"/>
      <c r="G102" s="233"/>
      <c r="H102" s="233"/>
      <c r="I102" s="233"/>
      <c r="J102" s="232"/>
    </row>
    <row r="103" spans="1:10">
      <c r="A103" s="240"/>
      <c r="B103" s="240"/>
      <c r="C103" s="240"/>
      <c r="D103" s="240"/>
      <c r="E103" s="240"/>
      <c r="F103" s="240"/>
      <c r="G103" s="240"/>
      <c r="H103" s="240"/>
      <c r="I103" s="240"/>
      <c r="J103" s="266"/>
    </row>
  </sheetData>
  <mergeCells count="5">
    <mergeCell ref="B1:I1"/>
    <mergeCell ref="B2:I2"/>
    <mergeCell ref="B4:B6"/>
    <mergeCell ref="F4:G4"/>
    <mergeCell ref="H4:I4"/>
  </mergeCells>
  <printOptions horizontalCentered="1"/>
  <pageMargins left="0.25" right="0.25" top="0.75" bottom="0.5" header="0.3" footer="0.3"/>
  <pageSetup scale="69" fitToHeight="2" orientation="portrait" r:id="rId1"/>
  <headerFooter alignWithMargins="0">
    <oddFooter>&amp;L&amp;"Arial,Regular"&amp;12April 2024&amp;C&amp;"Arial,Regular"&amp;12Systems Forecasting and Trends Office
https://www.fdot.gov/planning/fto/default.shtm&amp;R&amp;"Arial,Regular"&amp;12Page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AC9E-F6CE-4D7B-B60F-5478FD7B66EF}">
  <dimension ref="A1:L103"/>
  <sheetViews>
    <sheetView view="pageBreakPreview" zoomScale="89" zoomScaleNormal="100" zoomScaleSheetLayoutView="89" workbookViewId="0">
      <selection activeCell="E109" sqref="E109"/>
    </sheetView>
  </sheetViews>
  <sheetFormatPr defaultColWidth="9.125" defaultRowHeight="14.1"/>
  <cols>
    <col min="1" max="1" width="3.625" style="111" customWidth="1"/>
    <col min="2" max="2" width="18" style="111" customWidth="1"/>
    <col min="3" max="9" width="17" style="111" customWidth="1"/>
    <col min="10" max="10" width="3.625" style="111" customWidth="1"/>
    <col min="11" max="16384" width="9.125" style="111"/>
  </cols>
  <sheetData>
    <row r="1" spans="1:12" s="110" customFormat="1" ht="30" customHeight="1">
      <c r="A1" s="3"/>
      <c r="B1" s="300"/>
      <c r="C1" s="300"/>
      <c r="D1" s="300"/>
      <c r="E1" s="300"/>
      <c r="F1" s="300"/>
      <c r="G1" s="300"/>
      <c r="H1" s="300"/>
      <c r="I1" s="300"/>
      <c r="J1" s="3"/>
    </row>
    <row r="2" spans="1:12" s="110" customFormat="1" ht="52.5" customHeight="1">
      <c r="A2" s="3"/>
      <c r="B2" s="301"/>
      <c r="C2" s="301"/>
      <c r="D2" s="301"/>
      <c r="E2" s="301"/>
      <c r="F2" s="301"/>
      <c r="G2" s="301"/>
      <c r="H2" s="301"/>
      <c r="I2" s="301"/>
      <c r="J2" s="3"/>
    </row>
    <row r="3" spans="1:12" s="110" customFormat="1" ht="1.5" customHeight="1">
      <c r="B3" s="158"/>
      <c r="D3" s="158"/>
      <c r="F3" s="158"/>
      <c r="H3" s="158"/>
      <c r="J3" s="158"/>
    </row>
    <row r="4" spans="1:12" ht="21" customHeight="1">
      <c r="B4" s="311" t="s">
        <v>0</v>
      </c>
      <c r="C4" s="291" t="s">
        <v>1</v>
      </c>
      <c r="D4" s="291" t="s">
        <v>2</v>
      </c>
      <c r="E4" s="291" t="s">
        <v>3</v>
      </c>
      <c r="F4" s="313" t="s">
        <v>4</v>
      </c>
      <c r="G4" s="313"/>
      <c r="H4" s="313" t="s">
        <v>5</v>
      </c>
      <c r="I4" s="313"/>
      <c r="J4" s="154"/>
    </row>
    <row r="5" spans="1:12" ht="19.5" customHeight="1">
      <c r="B5" s="312"/>
      <c r="C5" s="199" t="s">
        <v>6</v>
      </c>
      <c r="D5" s="199" t="s">
        <v>7</v>
      </c>
      <c r="E5" s="199" t="s">
        <v>7</v>
      </c>
      <c r="F5" s="200">
        <v>2020</v>
      </c>
      <c r="G5" s="200">
        <v>2022</v>
      </c>
      <c r="H5" s="200">
        <v>2020</v>
      </c>
      <c r="I5" s="200">
        <v>2022</v>
      </c>
      <c r="J5" s="154"/>
    </row>
    <row r="6" spans="1:12" ht="22.5" customHeight="1">
      <c r="B6" s="312"/>
      <c r="C6" s="199" t="s">
        <v>8</v>
      </c>
      <c r="D6" s="199" t="s">
        <v>9</v>
      </c>
      <c r="E6" s="199" t="s">
        <v>10</v>
      </c>
      <c r="F6" s="200">
        <v>2023</v>
      </c>
      <c r="G6" s="200">
        <v>2023</v>
      </c>
      <c r="H6" s="200">
        <v>2023</v>
      </c>
      <c r="I6" s="200">
        <v>2023</v>
      </c>
      <c r="J6" s="154"/>
    </row>
    <row r="7" spans="1:12" ht="5.0999999999999996" customHeight="1">
      <c r="B7" s="112"/>
      <c r="C7" s="113"/>
      <c r="D7" s="113"/>
      <c r="E7" s="113"/>
      <c r="F7" s="114"/>
      <c r="G7" s="114"/>
      <c r="H7" s="114"/>
      <c r="I7" s="114"/>
      <c r="J7" s="154"/>
    </row>
    <row r="8" spans="1:12" ht="20.100000000000001" customHeight="1">
      <c r="B8" s="121" t="s">
        <v>11</v>
      </c>
      <c r="C8" s="140">
        <f>SUM(C9:C20)</f>
        <v>3134110</v>
      </c>
      <c r="D8" s="140">
        <f>SUM(D9:D20)</f>
        <v>3289682</v>
      </c>
      <c r="E8" s="140">
        <f>SUM(E9:E20)</f>
        <v>3364081</v>
      </c>
      <c r="F8" s="140">
        <f>SUM(F9:F20)</f>
        <v>229971</v>
      </c>
      <c r="G8" s="140">
        <f>SUM(G9:G20)</f>
        <v>74399</v>
      </c>
      <c r="H8" s="141">
        <f>F8/C8</f>
        <v>7.3376811917896953E-2</v>
      </c>
      <c r="I8" s="141">
        <f>G8/D8</f>
        <v>2.2615863782578377E-2</v>
      </c>
      <c r="J8" s="154"/>
      <c r="K8" s="115"/>
      <c r="L8" s="115"/>
    </row>
    <row r="9" spans="1:12" ht="20.100000000000001" customHeight="1">
      <c r="B9" s="134" t="s">
        <v>12</v>
      </c>
      <c r="C9" s="16">
        <f>'PopEst-2023-Worksheet'!B9</f>
        <v>186847</v>
      </c>
      <c r="D9" s="16">
        <f>'PopEst-2023-Worksheet'!C9</f>
        <v>196742</v>
      </c>
      <c r="E9" s="16">
        <f>'PopEst-2023-Worksheet'!D9</f>
        <v>204126</v>
      </c>
      <c r="F9" s="135">
        <f>E9-C9</f>
        <v>17279</v>
      </c>
      <c r="G9" s="135">
        <f>E9-D9</f>
        <v>7384</v>
      </c>
      <c r="H9" s="136">
        <f>F9/C9</f>
        <v>9.2476732299689057E-2</v>
      </c>
      <c r="I9" s="137">
        <f>G9/D9</f>
        <v>3.7531386282542621E-2</v>
      </c>
      <c r="J9" s="154"/>
      <c r="K9" s="118"/>
      <c r="L9" s="118"/>
    </row>
    <row r="10" spans="1:12" ht="20.100000000000001" customHeight="1">
      <c r="B10" s="134" t="s">
        <v>13</v>
      </c>
      <c r="C10" s="138">
        <f>'PopEst-2023-Worksheet'!B10</f>
        <v>375752</v>
      </c>
      <c r="D10" s="138">
        <f>'PopEst-2023-Worksheet'!C10</f>
        <v>390912</v>
      </c>
      <c r="E10" s="16">
        <f>'PopEst-2023-Worksheet'!D10</f>
        <v>399480</v>
      </c>
      <c r="F10" s="135">
        <f t="shared" ref="F10:F20" si="0">E10-C10</f>
        <v>23728</v>
      </c>
      <c r="G10" s="135">
        <f t="shared" ref="G10:G20" si="1">E10-D10</f>
        <v>8568</v>
      </c>
      <c r="H10" s="136">
        <f t="shared" ref="H10:I20" si="2">F10/C10</f>
        <v>6.3148033809533946E-2</v>
      </c>
      <c r="I10" s="137">
        <f t="shared" si="2"/>
        <v>2.1917976424361493E-2</v>
      </c>
      <c r="J10" s="154"/>
      <c r="K10" s="118"/>
      <c r="L10" s="118"/>
    </row>
    <row r="11" spans="1:12" ht="20.100000000000001" customHeight="1">
      <c r="B11" s="134" t="s">
        <v>14</v>
      </c>
      <c r="C11" s="138">
        <f>'PopEst-2023-Worksheet'!B11</f>
        <v>33976</v>
      </c>
      <c r="D11" s="138">
        <f>'PopEst-2023-Worksheet'!C11</f>
        <v>34748</v>
      </c>
      <c r="E11" s="16">
        <f>'PopEst-2023-Worksheet'!D11</f>
        <v>34974</v>
      </c>
      <c r="F11" s="135">
        <f t="shared" si="0"/>
        <v>998</v>
      </c>
      <c r="G11" s="135">
        <f t="shared" si="1"/>
        <v>226</v>
      </c>
      <c r="H11" s="136">
        <f t="shared" si="2"/>
        <v>2.9373675535672238E-2</v>
      </c>
      <c r="I11" s="137">
        <f t="shared" si="2"/>
        <v>6.5039714515943365E-3</v>
      </c>
      <c r="J11" s="154"/>
      <c r="K11" s="118"/>
      <c r="L11" s="118"/>
    </row>
    <row r="12" spans="1:12" ht="20.100000000000001" customHeight="1">
      <c r="B12" s="134" t="s">
        <v>15</v>
      </c>
      <c r="C12" s="138">
        <f>'PopEst-2023-Worksheet'!B12</f>
        <v>12126</v>
      </c>
      <c r="D12" s="138">
        <f>'PopEst-2023-Worksheet'!C12</f>
        <v>12273</v>
      </c>
      <c r="E12" s="16">
        <f>'PopEst-2023-Worksheet'!D12</f>
        <v>12591</v>
      </c>
      <c r="F12" s="135">
        <f t="shared" si="0"/>
        <v>465</v>
      </c>
      <c r="G12" s="135">
        <f t="shared" si="1"/>
        <v>318</v>
      </c>
      <c r="H12" s="136">
        <f t="shared" si="2"/>
        <v>3.8347352795645717E-2</v>
      </c>
      <c r="I12" s="137">
        <f t="shared" si="2"/>
        <v>2.5910535321437302E-2</v>
      </c>
      <c r="J12" s="154"/>
      <c r="K12" s="118"/>
      <c r="L12" s="118"/>
    </row>
    <row r="13" spans="1:12" ht="20.100000000000001" customHeight="1">
      <c r="B13" s="134" t="s">
        <v>16</v>
      </c>
      <c r="C13" s="138">
        <f>'PopEst-2023-Worksheet'!B13</f>
        <v>25327</v>
      </c>
      <c r="D13" s="138">
        <f>'PopEst-2023-Worksheet'!C13</f>
        <v>25544</v>
      </c>
      <c r="E13" s="16">
        <f>'PopEst-2023-Worksheet'!D13</f>
        <v>25645</v>
      </c>
      <c r="F13" s="135">
        <f t="shared" si="0"/>
        <v>318</v>
      </c>
      <c r="G13" s="135">
        <f t="shared" si="1"/>
        <v>101</v>
      </c>
      <c r="H13" s="136">
        <f t="shared" si="2"/>
        <v>1.2555770521577763E-2</v>
      </c>
      <c r="I13" s="137">
        <f t="shared" si="2"/>
        <v>3.9539617914187281E-3</v>
      </c>
      <c r="J13" s="154"/>
      <c r="K13" s="118"/>
      <c r="L13" s="118"/>
    </row>
    <row r="14" spans="1:12" ht="20.100000000000001" customHeight="1">
      <c r="B14" s="134" t="s">
        <v>17</v>
      </c>
      <c r="C14" s="138">
        <f>'PopEst-2023-Worksheet'!B14</f>
        <v>39619</v>
      </c>
      <c r="D14" s="138">
        <f>'PopEst-2023-Worksheet'!C14</f>
        <v>40633</v>
      </c>
      <c r="E14" s="16">
        <f>'PopEst-2023-Worksheet'!D14</f>
        <v>40895</v>
      </c>
      <c r="F14" s="135">
        <f t="shared" si="0"/>
        <v>1276</v>
      </c>
      <c r="G14" s="135">
        <f t="shared" si="1"/>
        <v>262</v>
      </c>
      <c r="H14" s="136">
        <f t="shared" si="2"/>
        <v>3.2206769479290243E-2</v>
      </c>
      <c r="I14" s="137">
        <f t="shared" si="2"/>
        <v>6.4479610169074402E-3</v>
      </c>
      <c r="J14" s="154"/>
      <c r="K14" s="118"/>
      <c r="L14" s="118"/>
    </row>
    <row r="15" spans="1:12" ht="20.100000000000001" customHeight="1">
      <c r="B15" s="134" t="s">
        <v>18</v>
      </c>
      <c r="C15" s="138">
        <f>'PopEst-2023-Worksheet'!B15</f>
        <v>101235</v>
      </c>
      <c r="D15" s="138">
        <f>'PopEst-2023-Worksheet'!C15</f>
        <v>103102</v>
      </c>
      <c r="E15" s="16">
        <f>'PopEst-2023-Worksheet'!D15</f>
        <v>104385</v>
      </c>
      <c r="F15" s="135">
        <f t="shared" si="0"/>
        <v>3150</v>
      </c>
      <c r="G15" s="135">
        <f t="shared" si="1"/>
        <v>1283</v>
      </c>
      <c r="H15" s="136">
        <f t="shared" si="2"/>
        <v>3.1115720847532967E-2</v>
      </c>
      <c r="I15" s="137">
        <f t="shared" si="2"/>
        <v>1.2443987507516827E-2</v>
      </c>
      <c r="J15" s="154"/>
      <c r="K15" s="118"/>
      <c r="L15" s="118"/>
    </row>
    <row r="16" spans="1:12" ht="20.100000000000001" customHeight="1">
      <c r="B16" s="134" t="s">
        <v>19</v>
      </c>
      <c r="C16" s="16">
        <f>'PopEst-2023-Worksheet'!B16</f>
        <v>760822</v>
      </c>
      <c r="D16" s="16">
        <f>'PopEst-2023-Worksheet'!C16</f>
        <v>802178</v>
      </c>
      <c r="E16" s="16">
        <f>'PopEst-2023-Worksheet'!D16</f>
        <v>800989</v>
      </c>
      <c r="F16" s="135">
        <f t="shared" si="0"/>
        <v>40167</v>
      </c>
      <c r="G16" s="135">
        <f t="shared" si="1"/>
        <v>-1189</v>
      </c>
      <c r="H16" s="136">
        <f t="shared" si="2"/>
        <v>5.2794214678334749E-2</v>
      </c>
      <c r="I16" s="137">
        <f t="shared" si="2"/>
        <v>-1.482214670559402E-3</v>
      </c>
      <c r="J16" s="154"/>
      <c r="K16" s="118"/>
      <c r="L16" s="120"/>
    </row>
    <row r="17" spans="2:12" ht="20.100000000000001" customHeight="1">
      <c r="B17" s="134" t="s">
        <v>20</v>
      </c>
      <c r="C17" s="138">
        <f>'PopEst-2023-Worksheet'!B17</f>
        <v>399710</v>
      </c>
      <c r="D17" s="138">
        <f>'PopEst-2023-Worksheet'!C17</f>
        <v>421768</v>
      </c>
      <c r="E17" s="16">
        <f>'PopEst-2023-Worksheet'!D17</f>
        <v>439566</v>
      </c>
      <c r="F17" s="135">
        <f t="shared" si="0"/>
        <v>39856</v>
      </c>
      <c r="G17" s="135">
        <f t="shared" si="1"/>
        <v>17798</v>
      </c>
      <c r="H17" s="136">
        <f t="shared" si="2"/>
        <v>9.9712291411273177E-2</v>
      </c>
      <c r="I17" s="137">
        <f t="shared" si="2"/>
        <v>4.2198554655640069E-2</v>
      </c>
      <c r="J17" s="154"/>
      <c r="K17" s="118"/>
      <c r="L17" s="118"/>
    </row>
    <row r="18" spans="2:12" ht="20.100000000000001" customHeight="1">
      <c r="B18" s="134" t="s">
        <v>21</v>
      </c>
      <c r="C18" s="138">
        <f>'PopEst-2023-Worksheet'!B18</f>
        <v>39644</v>
      </c>
      <c r="D18" s="138">
        <f>'PopEst-2023-Worksheet'!C18</f>
        <v>39385</v>
      </c>
      <c r="E18" s="16">
        <f>'PopEst-2023-Worksheet'!D18</f>
        <v>39591</v>
      </c>
      <c r="F18" s="135">
        <f t="shared" si="0"/>
        <v>-53</v>
      </c>
      <c r="G18" s="135">
        <f t="shared" si="1"/>
        <v>206</v>
      </c>
      <c r="H18" s="136">
        <f t="shared" si="2"/>
        <v>-1.3368983957219251E-3</v>
      </c>
      <c r="I18" s="137">
        <f t="shared" si="2"/>
        <v>5.2304176717024248E-3</v>
      </c>
      <c r="J18" s="154"/>
      <c r="K18" s="118"/>
      <c r="L18" s="118"/>
    </row>
    <row r="19" spans="2:12" ht="20.100000000000001" customHeight="1">
      <c r="B19" s="134" t="s">
        <v>22</v>
      </c>
      <c r="C19" s="138">
        <f>'PopEst-2023-Worksheet'!B19</f>
        <v>725046</v>
      </c>
      <c r="D19" s="138">
        <f>'PopEst-2023-Worksheet'!C19</f>
        <v>770019</v>
      </c>
      <c r="E19" s="16">
        <f>'PopEst-2023-Worksheet'!D19</f>
        <v>797616</v>
      </c>
      <c r="F19" s="135">
        <f t="shared" si="0"/>
        <v>72570</v>
      </c>
      <c r="G19" s="135">
        <f t="shared" si="1"/>
        <v>27597</v>
      </c>
      <c r="H19" s="136">
        <f t="shared" si="2"/>
        <v>0.10009020117344279</v>
      </c>
      <c r="I19" s="137">
        <f t="shared" si="2"/>
        <v>3.5839375392035779E-2</v>
      </c>
      <c r="J19" s="154"/>
      <c r="K19" s="118"/>
      <c r="L19" s="118"/>
    </row>
    <row r="20" spans="2:12" ht="20.100000000000001" customHeight="1">
      <c r="B20" s="134" t="s">
        <v>23</v>
      </c>
      <c r="C20" s="16">
        <f>'PopEst-2023-Worksheet'!B20</f>
        <v>434006</v>
      </c>
      <c r="D20" s="16">
        <f>'PopEst-2023-Worksheet'!C20</f>
        <v>452378</v>
      </c>
      <c r="E20" s="16">
        <f>'PopEst-2023-Worksheet'!D20</f>
        <v>464223</v>
      </c>
      <c r="F20" s="135">
        <f t="shared" si="0"/>
        <v>30217</v>
      </c>
      <c r="G20" s="135">
        <f t="shared" si="1"/>
        <v>11845</v>
      </c>
      <c r="H20" s="136">
        <f t="shared" si="2"/>
        <v>6.9623461426800551E-2</v>
      </c>
      <c r="I20" s="137">
        <f t="shared" si="2"/>
        <v>2.6183855094633248E-2</v>
      </c>
      <c r="J20" s="154"/>
      <c r="K20" s="118"/>
      <c r="L20" s="118"/>
    </row>
    <row r="21" spans="2:12" ht="5.0999999999999996" customHeight="1">
      <c r="B21" s="121"/>
      <c r="C21" s="116"/>
      <c r="D21" s="116"/>
      <c r="E21" s="116"/>
      <c r="F21" s="122"/>
      <c r="G21" s="122"/>
      <c r="H21" s="117"/>
      <c r="I21" s="117"/>
      <c r="J21" s="154"/>
      <c r="K21" s="118"/>
      <c r="L21" s="118"/>
    </row>
    <row r="22" spans="2:12" ht="20.100000000000001" customHeight="1">
      <c r="B22" s="121" t="s">
        <v>24</v>
      </c>
      <c r="C22" s="140">
        <f>SUM(C23:C40)</f>
        <v>2254791</v>
      </c>
      <c r="D22" s="140">
        <f>SUM(D23:D40)</f>
        <v>2341725</v>
      </c>
      <c r="E22" s="140">
        <f>SUM(E23:E40)</f>
        <v>2400656</v>
      </c>
      <c r="F22" s="140">
        <f>SUM(F23:F40)</f>
        <v>145865</v>
      </c>
      <c r="G22" s="140">
        <f>SUM(G23:G40)</f>
        <v>58931</v>
      </c>
      <c r="H22" s="141">
        <f>F22/C22</f>
        <v>6.4691139888353288E-2</v>
      </c>
      <c r="I22" s="141">
        <f>G22/D22</f>
        <v>2.5165636443220275E-2</v>
      </c>
      <c r="J22" s="154"/>
      <c r="K22" s="115"/>
      <c r="L22" s="115"/>
    </row>
    <row r="23" spans="2:12" ht="20.100000000000001" customHeight="1">
      <c r="B23" s="134" t="s">
        <v>25</v>
      </c>
      <c r="C23" s="16">
        <f>'PopEst-2023-Worksheet'!B23</f>
        <v>278468</v>
      </c>
      <c r="D23" s="16">
        <f>'PopEst-2023-Worksheet'!C23</f>
        <v>287872</v>
      </c>
      <c r="E23" s="16">
        <f>'PopEst-2023-Worksheet'!D23</f>
        <v>293040</v>
      </c>
      <c r="F23" s="139">
        <f t="shared" ref="F23:F40" si="3">E23-C23</f>
        <v>14572</v>
      </c>
      <c r="G23" s="139">
        <f t="shared" ref="G23:G40" si="4">E23-D23</f>
        <v>5168</v>
      </c>
      <c r="H23" s="136">
        <f t="shared" ref="H23:I40" si="5">F23/C23</f>
        <v>5.2329172472240976E-2</v>
      </c>
      <c r="I23" s="137">
        <f t="shared" si="5"/>
        <v>1.7952423299244107E-2</v>
      </c>
      <c r="J23" s="154"/>
      <c r="K23" s="118"/>
      <c r="L23" s="118"/>
    </row>
    <row r="24" spans="2:12" ht="20.100000000000001" customHeight="1">
      <c r="B24" s="134" t="s">
        <v>26</v>
      </c>
      <c r="C24" s="138">
        <f>'PopEst-2023-Worksheet'!B24</f>
        <v>28259</v>
      </c>
      <c r="D24" s="138">
        <f>'PopEst-2023-Worksheet'!C24</f>
        <v>27881</v>
      </c>
      <c r="E24" s="16">
        <f>'PopEst-2023-Worksheet'!D24</f>
        <v>28339</v>
      </c>
      <c r="F24" s="139">
        <f t="shared" si="3"/>
        <v>80</v>
      </c>
      <c r="G24" s="139">
        <f t="shared" si="4"/>
        <v>458</v>
      </c>
      <c r="H24" s="136">
        <f t="shared" si="5"/>
        <v>2.8309565094306239E-3</v>
      </c>
      <c r="I24" s="137">
        <f t="shared" si="5"/>
        <v>1.6426957426204224E-2</v>
      </c>
      <c r="J24" s="154"/>
      <c r="K24" s="118"/>
      <c r="L24" s="118"/>
    </row>
    <row r="25" spans="2:12" ht="20.100000000000001" customHeight="1">
      <c r="B25" s="134" t="s">
        <v>27</v>
      </c>
      <c r="C25" s="138">
        <f>'PopEst-2023-Worksheet'!B25</f>
        <v>28303</v>
      </c>
      <c r="D25" s="138">
        <f>'PopEst-2023-Worksheet'!C25</f>
        <v>27013</v>
      </c>
      <c r="E25" s="16">
        <f>'PopEst-2023-Worksheet'!D25</f>
        <v>27389</v>
      </c>
      <c r="F25" s="139">
        <f t="shared" si="3"/>
        <v>-914</v>
      </c>
      <c r="G25" s="139">
        <f t="shared" si="4"/>
        <v>376</v>
      </c>
      <c r="H25" s="136">
        <f t="shared" si="5"/>
        <v>-3.2293396459739249E-2</v>
      </c>
      <c r="I25" s="137">
        <f t="shared" si="5"/>
        <v>1.3919224077296117E-2</v>
      </c>
      <c r="J25" s="154"/>
      <c r="K25" s="118"/>
      <c r="L25" s="118"/>
    </row>
    <row r="26" spans="2:12" ht="20.100000000000001" customHeight="1">
      <c r="B26" s="134" t="s">
        <v>28</v>
      </c>
      <c r="C26" s="138">
        <f>'PopEst-2023-Worksheet'!B26</f>
        <v>218245</v>
      </c>
      <c r="D26" s="138">
        <f>'PopEst-2023-Worksheet'!C26</f>
        <v>225553</v>
      </c>
      <c r="E26" s="16">
        <f>'PopEst-2023-Worksheet'!D26</f>
        <v>231042</v>
      </c>
      <c r="F26" s="139">
        <f t="shared" si="3"/>
        <v>12797</v>
      </c>
      <c r="G26" s="139">
        <f t="shared" si="4"/>
        <v>5489</v>
      </c>
      <c r="H26" s="136">
        <f t="shared" si="5"/>
        <v>5.8635936676670712E-2</v>
      </c>
      <c r="I26" s="137">
        <f t="shared" si="5"/>
        <v>2.4335743705470553E-2</v>
      </c>
      <c r="J26" s="154"/>
      <c r="K26" s="118"/>
      <c r="L26" s="118"/>
    </row>
    <row r="27" spans="2:12" ht="20.100000000000001" customHeight="1">
      <c r="B27" s="134" t="s">
        <v>29</v>
      </c>
      <c r="C27" s="138">
        <f>'PopEst-2023-Worksheet'!B27</f>
        <v>69698</v>
      </c>
      <c r="D27" s="138">
        <f>'PopEst-2023-Worksheet'!C27</f>
        <v>71525</v>
      </c>
      <c r="E27" s="16">
        <f>'PopEst-2023-Worksheet'!D27</f>
        <v>72191</v>
      </c>
      <c r="F27" s="139">
        <f t="shared" si="3"/>
        <v>2493</v>
      </c>
      <c r="G27" s="139">
        <f t="shared" si="4"/>
        <v>666</v>
      </c>
      <c r="H27" s="136">
        <f t="shared" si="5"/>
        <v>3.5768601681540363E-2</v>
      </c>
      <c r="I27" s="137">
        <f t="shared" si="5"/>
        <v>9.3114295700803922E-3</v>
      </c>
      <c r="J27" s="154"/>
      <c r="K27" s="118"/>
      <c r="L27" s="118"/>
    </row>
    <row r="28" spans="2:12" ht="20.100000000000001" customHeight="1">
      <c r="B28" s="134" t="s">
        <v>30</v>
      </c>
      <c r="C28" s="138">
        <f>'PopEst-2023-Worksheet'!B28</f>
        <v>16759</v>
      </c>
      <c r="D28" s="138">
        <f>'PopEst-2023-Worksheet'!C28</f>
        <v>16988</v>
      </c>
      <c r="E28" s="16">
        <f>'PopEst-2023-Worksheet'!D28</f>
        <v>17271</v>
      </c>
      <c r="F28" s="139">
        <f t="shared" si="3"/>
        <v>512</v>
      </c>
      <c r="G28" s="139">
        <f t="shared" si="4"/>
        <v>283</v>
      </c>
      <c r="H28" s="136">
        <f t="shared" si="5"/>
        <v>3.0550748851363448E-2</v>
      </c>
      <c r="I28" s="137">
        <f t="shared" si="5"/>
        <v>1.6658817989168826E-2</v>
      </c>
      <c r="J28" s="154"/>
      <c r="K28" s="118"/>
      <c r="L28" s="118"/>
    </row>
    <row r="29" spans="2:12" ht="20.100000000000001" customHeight="1">
      <c r="B29" s="134" t="s">
        <v>31</v>
      </c>
      <c r="C29" s="138">
        <f>'PopEst-2023-Worksheet'!B29</f>
        <v>995567</v>
      </c>
      <c r="D29" s="138">
        <f>'PopEst-2023-Worksheet'!C29</f>
        <v>1033533</v>
      </c>
      <c r="E29" s="16">
        <f>'PopEst-2023-Worksheet'!D29</f>
        <v>1051278</v>
      </c>
      <c r="F29" s="139">
        <f t="shared" si="3"/>
        <v>55711</v>
      </c>
      <c r="G29" s="139">
        <f t="shared" si="4"/>
        <v>17745</v>
      </c>
      <c r="H29" s="136">
        <f t="shared" si="5"/>
        <v>5.5959066541980601E-2</v>
      </c>
      <c r="I29" s="137">
        <f t="shared" si="5"/>
        <v>1.7169263100452525E-2</v>
      </c>
      <c r="J29" s="154"/>
      <c r="K29" s="118"/>
      <c r="L29" s="118"/>
    </row>
    <row r="30" spans="2:12" ht="20.100000000000001" customHeight="1">
      <c r="B30" s="134" t="s">
        <v>32</v>
      </c>
      <c r="C30" s="138">
        <f>'PopEst-2023-Worksheet'!B30</f>
        <v>17864</v>
      </c>
      <c r="D30" s="138">
        <f>'PopEst-2023-Worksheet'!C30</f>
        <v>18841</v>
      </c>
      <c r="E30" s="16">
        <f>'PopEst-2023-Worksheet'!D30</f>
        <v>19123</v>
      </c>
      <c r="F30" s="139">
        <f t="shared" si="3"/>
        <v>1259</v>
      </c>
      <c r="G30" s="139">
        <f t="shared" si="4"/>
        <v>282</v>
      </c>
      <c r="H30" s="136">
        <f t="shared" si="5"/>
        <v>7.0476936856247202E-2</v>
      </c>
      <c r="I30" s="137">
        <f t="shared" si="5"/>
        <v>1.4967358420466006E-2</v>
      </c>
      <c r="J30" s="154"/>
      <c r="K30" s="118"/>
      <c r="L30" s="118"/>
    </row>
    <row r="31" spans="2:12" ht="20.100000000000001" customHeight="1">
      <c r="B31" s="134" t="s">
        <v>33</v>
      </c>
      <c r="C31" s="16">
        <f>'PopEst-2023-Worksheet'!B31</f>
        <v>14004</v>
      </c>
      <c r="D31" s="16">
        <f>'PopEst-2023-Worksheet'!C31</f>
        <v>13395</v>
      </c>
      <c r="E31" s="16">
        <f>'PopEst-2023-Worksheet'!D31</f>
        <v>13671</v>
      </c>
      <c r="F31" s="139">
        <f t="shared" si="3"/>
        <v>-333</v>
      </c>
      <c r="G31" s="139">
        <f t="shared" si="4"/>
        <v>276</v>
      </c>
      <c r="H31" s="136">
        <f t="shared" si="5"/>
        <v>-2.377892030848329E-2</v>
      </c>
      <c r="I31" s="137">
        <f t="shared" si="5"/>
        <v>2.0604703247480403E-2</v>
      </c>
      <c r="J31" s="154"/>
      <c r="K31" s="118"/>
      <c r="L31" s="118"/>
    </row>
    <row r="32" spans="2:12" ht="20.100000000000001" customHeight="1">
      <c r="B32" s="134" t="s">
        <v>34</v>
      </c>
      <c r="C32" s="138">
        <f>'PopEst-2023-Worksheet'!B32</f>
        <v>8226</v>
      </c>
      <c r="D32" s="138">
        <f>'PopEst-2023-Worksheet'!C32</f>
        <v>7808</v>
      </c>
      <c r="E32" s="16">
        <f>'PopEst-2023-Worksheet'!D32</f>
        <v>8074</v>
      </c>
      <c r="F32" s="139">
        <f t="shared" si="3"/>
        <v>-152</v>
      </c>
      <c r="G32" s="139">
        <f t="shared" si="4"/>
        <v>266</v>
      </c>
      <c r="H32" s="136">
        <f t="shared" si="5"/>
        <v>-1.8477996596158522E-2</v>
      </c>
      <c r="I32" s="137">
        <f t="shared" si="5"/>
        <v>3.4067622950819672E-2</v>
      </c>
      <c r="J32" s="154"/>
      <c r="K32" s="118"/>
      <c r="L32" s="118"/>
    </row>
    <row r="33" spans="2:12" ht="20.100000000000001" customHeight="1">
      <c r="B33" s="134" t="s">
        <v>35</v>
      </c>
      <c r="C33" s="138">
        <f>'PopEst-2023-Worksheet'!B33</f>
        <v>42915</v>
      </c>
      <c r="D33" s="138">
        <f>'PopEst-2023-Worksheet'!C33</f>
        <v>44288</v>
      </c>
      <c r="E33" s="16">
        <f>'PopEst-2023-Worksheet'!D33</f>
        <v>45283</v>
      </c>
      <c r="F33" s="139">
        <f t="shared" si="3"/>
        <v>2368</v>
      </c>
      <c r="G33" s="139">
        <f t="shared" si="4"/>
        <v>995</v>
      </c>
      <c r="H33" s="136">
        <f t="shared" si="5"/>
        <v>5.517884189677269E-2</v>
      </c>
      <c r="I33" s="137">
        <f t="shared" si="5"/>
        <v>2.2466582369942197E-2</v>
      </c>
      <c r="J33" s="154"/>
      <c r="K33" s="118"/>
      <c r="L33" s="118"/>
    </row>
    <row r="34" spans="2:12" ht="20.100000000000001" customHeight="1">
      <c r="B34" s="134" t="s">
        <v>36</v>
      </c>
      <c r="C34" s="138">
        <f>'PopEst-2023-Worksheet'!B34</f>
        <v>17968</v>
      </c>
      <c r="D34" s="138">
        <f>'PopEst-2023-Worksheet'!C34</f>
        <v>18438</v>
      </c>
      <c r="E34" s="16">
        <f>'PopEst-2023-Worksheet'!D34</f>
        <v>18698</v>
      </c>
      <c r="F34" s="139">
        <f t="shared" si="3"/>
        <v>730</v>
      </c>
      <c r="G34" s="139">
        <f t="shared" si="4"/>
        <v>260</v>
      </c>
      <c r="H34" s="136">
        <f t="shared" si="5"/>
        <v>4.0627782724844165E-2</v>
      </c>
      <c r="I34" s="137">
        <f t="shared" si="5"/>
        <v>1.4101312506779477E-2</v>
      </c>
      <c r="J34" s="154"/>
      <c r="K34" s="118"/>
      <c r="L34" s="118"/>
    </row>
    <row r="35" spans="2:12" ht="20.100000000000001" customHeight="1">
      <c r="B35" s="134" t="s">
        <v>37</v>
      </c>
      <c r="C35" s="138">
        <f>'PopEst-2023-Worksheet'!B35</f>
        <v>90352</v>
      </c>
      <c r="D35" s="138">
        <f>'PopEst-2023-Worksheet'!C35</f>
        <v>95809</v>
      </c>
      <c r="E35" s="16">
        <f>'PopEst-2023-Worksheet'!D35</f>
        <v>100763</v>
      </c>
      <c r="F35" s="139">
        <f t="shared" si="3"/>
        <v>10411</v>
      </c>
      <c r="G35" s="139">
        <f t="shared" si="4"/>
        <v>4954</v>
      </c>
      <c r="H35" s="136">
        <f t="shared" si="5"/>
        <v>0.1152271117407473</v>
      </c>
      <c r="I35" s="137">
        <f t="shared" si="5"/>
        <v>5.1707042135916252E-2</v>
      </c>
      <c r="J35" s="154"/>
      <c r="K35" s="118"/>
      <c r="L35" s="118"/>
    </row>
    <row r="36" spans="2:12" ht="20.100000000000001" customHeight="1">
      <c r="B36" s="134" t="s">
        <v>38</v>
      </c>
      <c r="C36" s="138">
        <f>'PopEst-2023-Worksheet'!B36</f>
        <v>73321</v>
      </c>
      <c r="D36" s="138">
        <f>'PopEst-2023-Worksheet'!C36</f>
        <v>74249</v>
      </c>
      <c r="E36" s="16">
        <f>'PopEst-2023-Worksheet'!D36</f>
        <v>75906</v>
      </c>
      <c r="F36" s="139">
        <f t="shared" si="3"/>
        <v>2585</v>
      </c>
      <c r="G36" s="139">
        <f t="shared" si="4"/>
        <v>1657</v>
      </c>
      <c r="H36" s="136">
        <f t="shared" si="5"/>
        <v>3.5255929406309242E-2</v>
      </c>
      <c r="I36" s="137">
        <f t="shared" si="5"/>
        <v>2.2316798879446188E-2</v>
      </c>
      <c r="J36" s="154"/>
      <c r="K36" s="118"/>
      <c r="L36" s="118"/>
    </row>
    <row r="37" spans="2:12" ht="20.100000000000001" customHeight="1">
      <c r="B37" s="134" t="s">
        <v>39</v>
      </c>
      <c r="C37" s="138">
        <f>'PopEst-2023-Worksheet'!B37</f>
        <v>273425</v>
      </c>
      <c r="D37" s="138">
        <f>'PopEst-2023-Worksheet'!C37</f>
        <v>296919</v>
      </c>
      <c r="E37" s="16">
        <f>'PopEst-2023-Worksheet'!D37</f>
        <v>315317</v>
      </c>
      <c r="F37" s="139">
        <f t="shared" si="3"/>
        <v>41892</v>
      </c>
      <c r="G37" s="139">
        <f t="shared" si="4"/>
        <v>18398</v>
      </c>
      <c r="H37" s="136">
        <f t="shared" si="5"/>
        <v>0.15321203255005944</v>
      </c>
      <c r="I37" s="137">
        <f t="shared" si="5"/>
        <v>6.1963026953478897E-2</v>
      </c>
      <c r="J37" s="154"/>
      <c r="K37" s="118"/>
      <c r="L37" s="118"/>
    </row>
    <row r="38" spans="2:12" ht="20.100000000000001" customHeight="1">
      <c r="B38" s="134" t="s">
        <v>40</v>
      </c>
      <c r="C38" s="138">
        <f>'PopEst-2023-Worksheet'!B38</f>
        <v>43474</v>
      </c>
      <c r="D38" s="138">
        <f>'PopEst-2023-Worksheet'!C38</f>
        <v>44688</v>
      </c>
      <c r="E38" s="16">
        <f>'PopEst-2023-Worksheet'!D38</f>
        <v>45448</v>
      </c>
      <c r="F38" s="139">
        <f t="shared" si="3"/>
        <v>1974</v>
      </c>
      <c r="G38" s="139">
        <f t="shared" si="4"/>
        <v>760</v>
      </c>
      <c r="H38" s="136">
        <f t="shared" si="5"/>
        <v>4.5406449832083542E-2</v>
      </c>
      <c r="I38" s="137">
        <f t="shared" si="5"/>
        <v>1.7006802721088437E-2</v>
      </c>
      <c r="J38" s="154"/>
      <c r="K38" s="118"/>
      <c r="L38" s="118"/>
    </row>
    <row r="39" spans="2:12" ht="20.100000000000001" customHeight="1">
      <c r="B39" s="134" t="s">
        <v>41</v>
      </c>
      <c r="C39" s="138">
        <f>'PopEst-2023-Worksheet'!B39</f>
        <v>21796</v>
      </c>
      <c r="D39" s="138">
        <f>'PopEst-2023-Worksheet'!C39</f>
        <v>21375</v>
      </c>
      <c r="E39" s="16">
        <f>'PopEst-2023-Worksheet'!D39</f>
        <v>21686</v>
      </c>
      <c r="F39" s="139">
        <f t="shared" si="3"/>
        <v>-110</v>
      </c>
      <c r="G39" s="139">
        <f t="shared" si="4"/>
        <v>311</v>
      </c>
      <c r="H39" s="136">
        <f t="shared" si="5"/>
        <v>-5.0467975775371626E-3</v>
      </c>
      <c r="I39" s="137">
        <f t="shared" si="5"/>
        <v>1.4549707602339181E-2</v>
      </c>
      <c r="J39" s="154"/>
      <c r="K39" s="118"/>
      <c r="L39" s="118"/>
    </row>
    <row r="40" spans="2:12" ht="20.100000000000001" customHeight="1">
      <c r="B40" s="134" t="s">
        <v>42</v>
      </c>
      <c r="C40" s="138">
        <f>'PopEst-2023-Worksheet'!B40</f>
        <v>16147</v>
      </c>
      <c r="D40" s="138">
        <f>'PopEst-2023-Worksheet'!C40</f>
        <v>15550</v>
      </c>
      <c r="E40" s="16">
        <f>'PopEst-2023-Worksheet'!D40</f>
        <v>16137</v>
      </c>
      <c r="F40" s="139">
        <f t="shared" si="3"/>
        <v>-10</v>
      </c>
      <c r="G40" s="139">
        <f t="shared" si="4"/>
        <v>587</v>
      </c>
      <c r="H40" s="136">
        <f t="shared" si="5"/>
        <v>-6.193100885613427E-4</v>
      </c>
      <c r="I40" s="137">
        <f t="shared" si="5"/>
        <v>3.7749196141479098E-2</v>
      </c>
      <c r="J40" s="154"/>
      <c r="K40" s="118"/>
      <c r="L40" s="118"/>
    </row>
    <row r="41" spans="2:12" ht="5.0999999999999996" customHeight="1">
      <c r="B41" s="121"/>
      <c r="C41" s="116"/>
      <c r="D41" s="116"/>
      <c r="E41" s="116"/>
      <c r="F41" s="122"/>
      <c r="G41" s="122"/>
      <c r="H41" s="117"/>
      <c r="I41" s="117"/>
      <c r="J41" s="154"/>
      <c r="K41" s="118"/>
      <c r="L41" s="118"/>
    </row>
    <row r="42" spans="2:12" ht="20.100000000000001" customHeight="1">
      <c r="B42" s="121" t="s">
        <v>43</v>
      </c>
      <c r="C42" s="140">
        <f>SUM(C43:C62)</f>
        <v>1496947</v>
      </c>
      <c r="D42" s="140">
        <f>SUM(D43:D62)</f>
        <v>1542781</v>
      </c>
      <c r="E42" s="140">
        <f>SUM(E43:E62)</f>
        <v>1569562</v>
      </c>
      <c r="F42" s="140">
        <f>SUM(F43:F62)</f>
        <v>72615</v>
      </c>
      <c r="G42" s="140">
        <f>SUM(G43:G62)</f>
        <v>26781</v>
      </c>
      <c r="H42" s="141">
        <f>F42/C42</f>
        <v>4.8508731438053586E-2</v>
      </c>
      <c r="I42" s="141">
        <f>G42/D42</f>
        <v>1.7358912250021227E-2</v>
      </c>
      <c r="J42" s="154"/>
      <c r="K42" s="115"/>
      <c r="L42" s="115"/>
    </row>
    <row r="43" spans="2:12" ht="20.100000000000001" customHeight="1">
      <c r="B43" s="134" t="s">
        <v>44</v>
      </c>
      <c r="C43" s="138">
        <f>'PopEst-2023-Worksheet'!B43</f>
        <v>175216</v>
      </c>
      <c r="D43" s="138">
        <f>'PopEst-2023-Worksheet'!C43</f>
        <v>184002</v>
      </c>
      <c r="E43" s="16">
        <f>'PopEst-2023-Worksheet'!D43</f>
        <v>187545</v>
      </c>
      <c r="F43" s="139">
        <f t="shared" ref="F43:F51" si="6">E43-C43</f>
        <v>12329</v>
      </c>
      <c r="G43" s="139">
        <f t="shared" ref="G43:G51" si="7">E43-D43</f>
        <v>3543</v>
      </c>
      <c r="H43" s="136">
        <f t="shared" ref="H43:I51" si="8">F43/C43</f>
        <v>7.0364578577298872E-2</v>
      </c>
      <c r="I43" s="137">
        <f t="shared" si="8"/>
        <v>1.9255225486679493E-2</v>
      </c>
      <c r="J43" s="154"/>
      <c r="K43" s="118"/>
      <c r="L43" s="118"/>
    </row>
    <row r="44" spans="2:12" ht="20.100000000000001" customHeight="1">
      <c r="B44" s="134" t="s">
        <v>45</v>
      </c>
      <c r="C44" s="138">
        <f>'PopEst-2023-Worksheet'!B44</f>
        <v>13648</v>
      </c>
      <c r="D44" s="138">
        <f>'PopEst-2023-Worksheet'!C44</f>
        <v>13740</v>
      </c>
      <c r="E44" s="16">
        <f>'PopEst-2023-Worksheet'!D44</f>
        <v>13816</v>
      </c>
      <c r="F44" s="139">
        <f t="shared" si="6"/>
        <v>168</v>
      </c>
      <c r="G44" s="139">
        <f t="shared" si="7"/>
        <v>76</v>
      </c>
      <c r="H44" s="136">
        <f t="shared" si="8"/>
        <v>1.23094958968347E-2</v>
      </c>
      <c r="I44" s="137">
        <f t="shared" si="8"/>
        <v>5.531295487627365E-3</v>
      </c>
      <c r="J44" s="154"/>
      <c r="K44" s="118"/>
      <c r="L44" s="118"/>
    </row>
    <row r="45" spans="2:12" ht="20.100000000000001" customHeight="1">
      <c r="B45" s="134" t="s">
        <v>46</v>
      </c>
      <c r="C45" s="16">
        <f>'PopEst-2023-Worksheet'!B45</f>
        <v>321905</v>
      </c>
      <c r="D45" s="16">
        <f>'PopEst-2023-Worksheet'!C45</f>
        <v>329583</v>
      </c>
      <c r="E45" s="16">
        <f>'PopEst-2023-Worksheet'!D45</f>
        <v>333452</v>
      </c>
      <c r="F45" s="139">
        <f t="shared" si="6"/>
        <v>11547</v>
      </c>
      <c r="G45" s="139">
        <f t="shared" si="7"/>
        <v>3869</v>
      </c>
      <c r="H45" s="136">
        <f t="shared" si="8"/>
        <v>3.5870831456485612E-2</v>
      </c>
      <c r="I45" s="137">
        <f t="shared" si="8"/>
        <v>1.173907634799125E-2</v>
      </c>
      <c r="J45" s="154"/>
      <c r="K45" s="115"/>
      <c r="L45" s="115"/>
    </row>
    <row r="46" spans="2:12" ht="20.100000000000001" customHeight="1">
      <c r="B46" s="134" t="s">
        <v>47</v>
      </c>
      <c r="C46" s="138">
        <f>'PopEst-2023-Worksheet'!B46</f>
        <v>12451</v>
      </c>
      <c r="D46" s="138">
        <f>'PopEst-2023-Worksheet'!C46</f>
        <v>12729</v>
      </c>
      <c r="E46" s="16">
        <f>'PopEst-2023-Worksheet'!D46</f>
        <v>12971</v>
      </c>
      <c r="F46" s="139">
        <f t="shared" si="6"/>
        <v>520</v>
      </c>
      <c r="G46" s="139">
        <f t="shared" si="7"/>
        <v>242</v>
      </c>
      <c r="H46" s="136">
        <f t="shared" si="8"/>
        <v>4.1763713757931087E-2</v>
      </c>
      <c r="I46" s="137">
        <f t="shared" si="8"/>
        <v>1.9011705554246208E-2</v>
      </c>
      <c r="J46" s="154"/>
      <c r="K46" s="118"/>
      <c r="L46" s="118"/>
    </row>
    <row r="47" spans="2:12" ht="20.100000000000001" customHeight="1">
      <c r="B47" s="134" t="s">
        <v>48</v>
      </c>
      <c r="C47" s="138">
        <f>'PopEst-2023-Worksheet'!B47</f>
        <v>43826</v>
      </c>
      <c r="D47" s="138">
        <f>'PopEst-2023-Worksheet'!C47</f>
        <v>43967</v>
      </c>
      <c r="E47" s="16">
        <f>'PopEst-2023-Worksheet'!D47</f>
        <v>44421</v>
      </c>
      <c r="F47" s="139">
        <f t="shared" si="6"/>
        <v>595</v>
      </c>
      <c r="G47" s="139">
        <f t="shared" si="7"/>
        <v>454</v>
      </c>
      <c r="H47" s="136">
        <f t="shared" si="8"/>
        <v>1.3576415826221877E-2</v>
      </c>
      <c r="I47" s="137">
        <f t="shared" si="8"/>
        <v>1.0325926262878978E-2</v>
      </c>
      <c r="J47" s="154"/>
      <c r="K47" s="115"/>
      <c r="L47" s="115"/>
    </row>
    <row r="48" spans="2:12" ht="20.100000000000001" customHeight="1">
      <c r="B48" s="134" t="s">
        <v>49</v>
      </c>
      <c r="C48" s="138">
        <f>'PopEst-2023-Worksheet'!B48</f>
        <v>14192</v>
      </c>
      <c r="D48" s="138">
        <f>'PopEst-2023-Worksheet'!C48</f>
        <v>15938</v>
      </c>
      <c r="E48" s="16">
        <f>'PopEst-2023-Worksheet'!D48</f>
        <v>16323</v>
      </c>
      <c r="F48" s="139">
        <f t="shared" si="6"/>
        <v>2131</v>
      </c>
      <c r="G48" s="139">
        <f t="shared" si="7"/>
        <v>385</v>
      </c>
      <c r="H48" s="136">
        <f t="shared" si="8"/>
        <v>0.15015501691093575</v>
      </c>
      <c r="I48" s="137">
        <f t="shared" si="8"/>
        <v>2.4156104906512738E-2</v>
      </c>
      <c r="J48" s="154"/>
      <c r="K48" s="118"/>
      <c r="L48" s="118"/>
    </row>
    <row r="49" spans="1:12" ht="20.100000000000001" customHeight="1">
      <c r="B49" s="134" t="s">
        <v>50</v>
      </c>
      <c r="C49" s="138">
        <f>'PopEst-2023-Worksheet'!B49</f>
        <v>19653</v>
      </c>
      <c r="D49" s="138">
        <f>'PopEst-2023-Worksheet'!C49</f>
        <v>19784</v>
      </c>
      <c r="E49" s="16">
        <f>'PopEst-2023-Worksheet'!D49</f>
        <v>19910</v>
      </c>
      <c r="F49" s="139">
        <f t="shared" si="6"/>
        <v>257</v>
      </c>
      <c r="G49" s="139">
        <f t="shared" si="7"/>
        <v>126</v>
      </c>
      <c r="H49" s="136">
        <f t="shared" si="8"/>
        <v>1.3076883936294713E-2</v>
      </c>
      <c r="I49" s="137">
        <f t="shared" si="8"/>
        <v>6.3687828548321876E-3</v>
      </c>
      <c r="J49" s="154"/>
      <c r="K49" s="115"/>
      <c r="L49" s="115"/>
    </row>
    <row r="50" spans="1:12" ht="20.100000000000001" customHeight="1">
      <c r="B50" s="134" t="s">
        <v>51</v>
      </c>
      <c r="C50" s="138">
        <f>'PopEst-2023-Worksheet'!B50</f>
        <v>47319</v>
      </c>
      <c r="D50" s="138">
        <f>'PopEst-2023-Worksheet'!C50</f>
        <v>48395</v>
      </c>
      <c r="E50" s="16">
        <f>'PopEst-2023-Worksheet'!D50</f>
        <v>48982</v>
      </c>
      <c r="F50" s="139">
        <f t="shared" si="6"/>
        <v>1663</v>
      </c>
      <c r="G50" s="139">
        <f t="shared" si="7"/>
        <v>587</v>
      </c>
      <c r="H50" s="136">
        <f t="shared" si="8"/>
        <v>3.5144445148883111E-2</v>
      </c>
      <c r="I50" s="137">
        <f t="shared" si="8"/>
        <v>1.2129352205806385E-2</v>
      </c>
      <c r="J50" s="154"/>
      <c r="K50" s="118"/>
      <c r="L50" s="118"/>
    </row>
    <row r="51" spans="1:12" ht="20.100000000000001" customHeight="1">
      <c r="B51" s="134" t="s">
        <v>52</v>
      </c>
      <c r="C51" s="138">
        <f>'PopEst-2023-Worksheet'!B51</f>
        <v>14510</v>
      </c>
      <c r="D51" s="138">
        <f>'PopEst-2023-Worksheet'!C51</f>
        <v>14923</v>
      </c>
      <c r="E51" s="16">
        <f>'PopEst-2023-Worksheet'!D51</f>
        <v>15402</v>
      </c>
      <c r="F51" s="139">
        <f t="shared" si="6"/>
        <v>892</v>
      </c>
      <c r="G51" s="139">
        <f t="shared" si="7"/>
        <v>479</v>
      </c>
      <c r="H51" s="136">
        <f t="shared" si="8"/>
        <v>6.1474844934527914E-2</v>
      </c>
      <c r="I51" s="137">
        <f t="shared" si="8"/>
        <v>3.2098103598472157E-2</v>
      </c>
      <c r="J51" s="154"/>
      <c r="K51" s="115"/>
      <c r="L51" s="115"/>
    </row>
    <row r="52" spans="1:12" ht="20.100000000000001" customHeight="1">
      <c r="B52" s="142"/>
      <c r="C52" s="143"/>
      <c r="D52" s="143"/>
      <c r="E52" s="143"/>
      <c r="F52" s="144"/>
      <c r="G52" s="144"/>
      <c r="H52" s="145"/>
      <c r="I52" s="145"/>
      <c r="J52" s="153"/>
      <c r="K52" s="118"/>
      <c r="L52" s="118"/>
    </row>
    <row r="53" spans="1:12" ht="20.100000000000001" customHeight="1">
      <c r="A53" s="154"/>
      <c r="B53" s="142"/>
      <c r="C53" s="143"/>
      <c r="D53" s="143"/>
      <c r="E53" s="143"/>
      <c r="F53" s="144"/>
      <c r="G53" s="144"/>
      <c r="H53" s="145"/>
      <c r="I53" s="145"/>
      <c r="J53" s="153"/>
      <c r="K53" s="118"/>
      <c r="L53" s="118"/>
    </row>
    <row r="54" spans="1:12" s="4" customFormat="1" ht="20.100000000000001" hidden="1" customHeight="1">
      <c r="A54" s="159"/>
      <c r="B54" s="160"/>
      <c r="C54" s="161"/>
      <c r="D54" s="161"/>
      <c r="E54" s="161"/>
      <c r="F54" s="162"/>
      <c r="G54" s="162"/>
      <c r="H54" s="163"/>
      <c r="I54" s="163"/>
      <c r="J54" s="164"/>
      <c r="K54" s="44"/>
      <c r="L54" s="44"/>
    </row>
    <row r="55" spans="1:12" ht="25.35" customHeight="1">
      <c r="A55" s="154"/>
      <c r="B55" s="146" t="s">
        <v>53</v>
      </c>
      <c r="C55" s="147"/>
      <c r="D55" s="148"/>
      <c r="E55" s="149"/>
      <c r="F55" s="150"/>
      <c r="G55" s="150"/>
      <c r="H55" s="151"/>
      <c r="I55" s="152"/>
      <c r="J55" s="153"/>
      <c r="K55" s="118"/>
      <c r="L55" s="118"/>
    </row>
    <row r="56" spans="1:12" ht="20.100000000000001" customHeight="1">
      <c r="B56" s="134" t="s">
        <v>54</v>
      </c>
      <c r="C56" s="138">
        <f>'PopEst-2023-Worksheet'!B54</f>
        <v>292198</v>
      </c>
      <c r="D56" s="138">
        <f>'PopEst-2023-Worksheet'!C54</f>
        <v>299130</v>
      </c>
      <c r="E56" s="16">
        <f>'PopEst-2023-Worksheet'!D54</f>
        <v>301724</v>
      </c>
      <c r="F56" s="139">
        <f>'PopEst-2023-Worksheet'!E54</f>
        <v>9526</v>
      </c>
      <c r="G56" s="139">
        <f>'PopEst-2023-Worksheet'!F54</f>
        <v>2594</v>
      </c>
      <c r="H56" s="136">
        <f t="shared" ref="H56:I62" si="9">F56/C56</f>
        <v>3.2601181390700826E-2</v>
      </c>
      <c r="I56" s="137">
        <f t="shared" si="9"/>
        <v>8.6718149299635609E-3</v>
      </c>
      <c r="J56" s="154"/>
      <c r="K56" s="118"/>
      <c r="L56" s="118"/>
    </row>
    <row r="57" spans="1:12" ht="20.100000000000001" customHeight="1">
      <c r="B57" s="134" t="s">
        <v>55</v>
      </c>
      <c r="C57" s="138">
        <f>'PopEst-2023-Worksheet'!B55</f>
        <v>7974</v>
      </c>
      <c r="D57" s="138">
        <f>'PopEst-2023-Worksheet'!C55</f>
        <v>7831</v>
      </c>
      <c r="E57" s="16">
        <f>'PopEst-2023-Worksheet'!D55</f>
        <v>7977</v>
      </c>
      <c r="F57" s="139">
        <f>'PopEst-2023-Worksheet'!E55</f>
        <v>3</v>
      </c>
      <c r="G57" s="139">
        <f>'PopEst-2023-Worksheet'!F55</f>
        <v>146</v>
      </c>
      <c r="H57" s="136">
        <f t="shared" si="9"/>
        <v>3.7622272385252068E-4</v>
      </c>
      <c r="I57" s="137">
        <f t="shared" si="9"/>
        <v>1.864385135997957E-2</v>
      </c>
      <c r="J57" s="154"/>
      <c r="K57" s="118"/>
      <c r="L57" s="118"/>
    </row>
    <row r="58" spans="1:12" ht="20.100000000000001" customHeight="1">
      <c r="B58" s="134" t="s">
        <v>56</v>
      </c>
      <c r="C58" s="138">
        <f>'PopEst-2023-Worksheet'!B56</f>
        <v>211668</v>
      </c>
      <c r="D58" s="138">
        <f>'PopEst-2023-Worksheet'!C56</f>
        <v>215751</v>
      </c>
      <c r="E58" s="16">
        <f>'PopEst-2023-Worksheet'!D56</f>
        <v>219260</v>
      </c>
      <c r="F58" s="139">
        <f>'PopEst-2023-Worksheet'!E56</f>
        <v>7592</v>
      </c>
      <c r="G58" s="139">
        <f>'PopEst-2023-Worksheet'!F56</f>
        <v>3509</v>
      </c>
      <c r="H58" s="136">
        <f t="shared" si="9"/>
        <v>3.5867490598484417E-2</v>
      </c>
      <c r="I58" s="137">
        <f t="shared" si="9"/>
        <v>1.6264119285658005E-2</v>
      </c>
      <c r="J58" s="154"/>
      <c r="K58" s="118"/>
      <c r="L58" s="118"/>
    </row>
    <row r="59" spans="1:12" ht="20.100000000000001" customHeight="1">
      <c r="B59" s="134" t="s">
        <v>57</v>
      </c>
      <c r="C59" s="138">
        <f>'PopEst-2023-Worksheet'!B57</f>
        <v>188000</v>
      </c>
      <c r="D59" s="138">
        <f>'PopEst-2023-Worksheet'!C57</f>
        <v>196834</v>
      </c>
      <c r="E59" s="16">
        <f>'PopEst-2023-Worksheet'!D57</f>
        <v>202772</v>
      </c>
      <c r="F59" s="139">
        <f>'PopEst-2023-Worksheet'!E57</f>
        <v>14772</v>
      </c>
      <c r="G59" s="139">
        <f>'PopEst-2023-Worksheet'!F57</f>
        <v>5938</v>
      </c>
      <c r="H59" s="136">
        <f t="shared" si="9"/>
        <v>7.8574468085106389E-2</v>
      </c>
      <c r="I59" s="137">
        <f t="shared" si="9"/>
        <v>3.0167552353760022E-2</v>
      </c>
      <c r="J59" s="154"/>
      <c r="K59" s="118"/>
      <c r="L59" s="118"/>
    </row>
    <row r="60" spans="1:12" ht="20.100000000000001" customHeight="1">
      <c r="B60" s="134" t="s">
        <v>58</v>
      </c>
      <c r="C60" s="138">
        <f>'PopEst-2023-Worksheet'!B58</f>
        <v>33764</v>
      </c>
      <c r="D60" s="138">
        <f>'PopEst-2023-Worksheet'!C58</f>
        <v>35169</v>
      </c>
      <c r="E60" s="16">
        <f>'PopEst-2023-Worksheet'!D58</f>
        <v>36168</v>
      </c>
      <c r="F60" s="139">
        <f>'PopEst-2023-Worksheet'!E58</f>
        <v>2404</v>
      </c>
      <c r="G60" s="139">
        <f>'PopEst-2023-Worksheet'!F58</f>
        <v>999</v>
      </c>
      <c r="H60" s="136">
        <f t="shared" si="9"/>
        <v>7.120009477550053E-2</v>
      </c>
      <c r="I60" s="137">
        <f t="shared" si="9"/>
        <v>2.8405698200119425E-2</v>
      </c>
      <c r="J60" s="154"/>
      <c r="K60" s="118"/>
      <c r="L60" s="118"/>
    </row>
    <row r="61" spans="1:12" ht="20.100000000000001" customHeight="1">
      <c r="B61" s="134" t="s">
        <v>59</v>
      </c>
      <c r="C61" s="138">
        <f>'PopEst-2023-Worksheet'!B59</f>
        <v>75305</v>
      </c>
      <c r="D61" s="138">
        <f>'PopEst-2023-Worksheet'!C59</f>
        <v>79544</v>
      </c>
      <c r="E61" s="16">
        <f>'PopEst-2023-Worksheet'!D59</f>
        <v>83342</v>
      </c>
      <c r="F61" s="139">
        <f>'PopEst-2023-Worksheet'!E59</f>
        <v>8037</v>
      </c>
      <c r="G61" s="139">
        <f>'PopEst-2023-Worksheet'!F59</f>
        <v>3798</v>
      </c>
      <c r="H61" s="136">
        <f t="shared" si="9"/>
        <v>0.10672598101055707</v>
      </c>
      <c r="I61" s="137">
        <f t="shared" si="9"/>
        <v>4.774715880518958E-2</v>
      </c>
      <c r="J61" s="154"/>
      <c r="K61" s="118"/>
      <c r="L61" s="118"/>
    </row>
    <row r="62" spans="1:12" ht="20.100000000000001" customHeight="1">
      <c r="B62" s="134" t="s">
        <v>60</v>
      </c>
      <c r="C62" s="138">
        <f>'PopEst-2023-Worksheet'!B60</f>
        <v>25318</v>
      </c>
      <c r="D62" s="138">
        <f>'PopEst-2023-Worksheet'!C60</f>
        <v>25461</v>
      </c>
      <c r="E62" s="16">
        <f>'PopEst-2023-Worksheet'!D60</f>
        <v>25497</v>
      </c>
      <c r="F62" s="139">
        <f>'PopEst-2023-Worksheet'!E60</f>
        <v>179</v>
      </c>
      <c r="G62" s="139">
        <f>'PopEst-2023-Worksheet'!F60</f>
        <v>36</v>
      </c>
      <c r="H62" s="136">
        <f t="shared" si="9"/>
        <v>7.0700687258077261E-3</v>
      </c>
      <c r="I62" s="137">
        <f t="shared" si="9"/>
        <v>1.4139271827500884E-3</v>
      </c>
      <c r="J62" s="154"/>
      <c r="K62" s="118"/>
      <c r="L62" s="118"/>
    </row>
    <row r="63" spans="1:12" ht="5.0999999999999996" customHeight="1">
      <c r="B63" s="123"/>
      <c r="C63" s="119"/>
      <c r="D63" s="119"/>
      <c r="E63" s="130"/>
      <c r="F63" s="122"/>
      <c r="G63" s="122"/>
      <c r="H63" s="117"/>
      <c r="I63" s="117"/>
      <c r="J63" s="154"/>
      <c r="K63" s="118"/>
      <c r="L63" s="118"/>
    </row>
    <row r="64" spans="1:12" ht="20.100000000000001" customHeight="1">
      <c r="B64" s="121" t="s">
        <v>61</v>
      </c>
      <c r="C64" s="140">
        <f>SUM(C65:C69)</f>
        <v>4084011</v>
      </c>
      <c r="D64" s="140">
        <f>SUM(D65:D69)</f>
        <v>4164983</v>
      </c>
      <c r="E64" s="140">
        <f>SUM(E65:E69)</f>
        <v>4205553</v>
      </c>
      <c r="F64" s="140">
        <f>SUM(F65:F69)</f>
        <v>121542</v>
      </c>
      <c r="G64" s="140">
        <f>SUM(G65:G69)</f>
        <v>40570</v>
      </c>
      <c r="H64" s="141">
        <f>F64/C64</f>
        <v>2.9760448735324171E-2</v>
      </c>
      <c r="I64" s="141">
        <f>G64/D64</f>
        <v>9.7407360366176757E-3</v>
      </c>
      <c r="J64" s="154"/>
      <c r="K64" s="115"/>
      <c r="L64" s="115"/>
    </row>
    <row r="65" spans="2:12" ht="20.100000000000001" customHeight="1">
      <c r="B65" s="134" t="s">
        <v>62</v>
      </c>
      <c r="C65" s="138">
        <f>'PopEst-2023-Worksheet'!B63</f>
        <v>1944375</v>
      </c>
      <c r="D65" s="138">
        <f>'PopEst-2023-Worksheet'!C63</f>
        <v>1969099</v>
      </c>
      <c r="E65" s="16">
        <f>'PopEst-2023-Worksheet'!D63</f>
        <v>1973579</v>
      </c>
      <c r="F65" s="139">
        <f t="shared" ref="F65:F69" si="10">E65-C65</f>
        <v>29204</v>
      </c>
      <c r="G65" s="139">
        <f t="shared" ref="G65:G69" si="11">E65-D65</f>
        <v>4480</v>
      </c>
      <c r="H65" s="136">
        <f t="shared" ref="H65:I69" si="12">F65/C65</f>
        <v>1.5019736419157827E-2</v>
      </c>
      <c r="I65" s="137">
        <f t="shared" si="12"/>
        <v>2.2751522396791627E-3</v>
      </c>
      <c r="J65" s="154"/>
      <c r="K65" s="118"/>
      <c r="L65" s="118"/>
    </row>
    <row r="66" spans="2:12" ht="20.100000000000001" customHeight="1">
      <c r="B66" s="134" t="s">
        <v>63</v>
      </c>
      <c r="C66" s="16">
        <f>'PopEst-2023-Worksheet'!B64</f>
        <v>159788</v>
      </c>
      <c r="D66" s="16">
        <f>'PopEst-2023-Worksheet'!C64</f>
        <v>165559</v>
      </c>
      <c r="E66" s="16">
        <f>'PopEst-2023-Worksheet'!D64</f>
        <v>167781</v>
      </c>
      <c r="F66" s="139">
        <f t="shared" si="10"/>
        <v>7993</v>
      </c>
      <c r="G66" s="139">
        <f t="shared" si="11"/>
        <v>2222</v>
      </c>
      <c r="H66" s="136">
        <f t="shared" si="12"/>
        <v>5.0022529852053972E-2</v>
      </c>
      <c r="I66" s="137">
        <f t="shared" si="12"/>
        <v>1.3421197277103631E-2</v>
      </c>
      <c r="J66" s="154"/>
      <c r="K66" s="118"/>
      <c r="L66" s="118"/>
    </row>
    <row r="67" spans="2:12" ht="20.100000000000001" customHeight="1">
      <c r="B67" s="134" t="s">
        <v>64</v>
      </c>
      <c r="C67" s="138">
        <f>'PopEst-2023-Worksheet'!B65</f>
        <v>158431</v>
      </c>
      <c r="D67" s="138">
        <f>'PopEst-2023-Worksheet'!C65</f>
        <v>161655</v>
      </c>
      <c r="E67" s="16">
        <f>'PopEst-2023-Worksheet'!D65</f>
        <v>162847</v>
      </c>
      <c r="F67" s="139">
        <f t="shared" si="10"/>
        <v>4416</v>
      </c>
      <c r="G67" s="139">
        <f t="shared" si="11"/>
        <v>1192</v>
      </c>
      <c r="H67" s="136">
        <f t="shared" si="12"/>
        <v>2.7873332870460957E-2</v>
      </c>
      <c r="I67" s="137">
        <f t="shared" si="12"/>
        <v>7.3737280009897625E-3</v>
      </c>
      <c r="J67" s="154"/>
      <c r="K67" s="115"/>
      <c r="L67" s="115"/>
    </row>
    <row r="68" spans="2:12" ht="20.100000000000001" customHeight="1">
      <c r="B68" s="134" t="s">
        <v>65</v>
      </c>
      <c r="C68" s="138">
        <f>'PopEst-2023-Worksheet'!B66</f>
        <v>1492191</v>
      </c>
      <c r="D68" s="138">
        <f>'PopEst-2023-Worksheet'!C66</f>
        <v>1518152</v>
      </c>
      <c r="E68" s="16">
        <f>'PopEst-2023-Worksheet'!D66</f>
        <v>1532718</v>
      </c>
      <c r="F68" s="139">
        <f t="shared" si="10"/>
        <v>40527</v>
      </c>
      <c r="G68" s="139">
        <f t="shared" si="11"/>
        <v>14566</v>
      </c>
      <c r="H68" s="136">
        <f t="shared" si="12"/>
        <v>2.7159391793677889E-2</v>
      </c>
      <c r="I68" s="137">
        <f t="shared" si="12"/>
        <v>9.5945597015318629E-3</v>
      </c>
      <c r="J68" s="154"/>
      <c r="K68" s="118"/>
      <c r="L68" s="118"/>
    </row>
    <row r="69" spans="2:12" ht="20.100000000000001" customHeight="1">
      <c r="B69" s="134" t="s">
        <v>66</v>
      </c>
      <c r="C69" s="138">
        <f>'PopEst-2023-Worksheet'!B67</f>
        <v>329226</v>
      </c>
      <c r="D69" s="138">
        <f>'PopEst-2023-Worksheet'!C67</f>
        <v>350518</v>
      </c>
      <c r="E69" s="16">
        <f>'PopEst-2023-Worksheet'!D67</f>
        <v>368628</v>
      </c>
      <c r="F69" s="139">
        <f t="shared" si="10"/>
        <v>39402</v>
      </c>
      <c r="G69" s="139">
        <f t="shared" si="11"/>
        <v>18110</v>
      </c>
      <c r="H69" s="136">
        <f t="shared" si="12"/>
        <v>0.11968070565508192</v>
      </c>
      <c r="I69" s="137">
        <f t="shared" si="12"/>
        <v>5.1666390884348309E-2</v>
      </c>
      <c r="J69" s="154"/>
      <c r="K69" s="118"/>
      <c r="L69" s="118"/>
    </row>
    <row r="70" spans="2:12" ht="5.0999999999999996" customHeight="1">
      <c r="B70" s="123"/>
      <c r="C70" s="119"/>
      <c r="D70" s="119"/>
      <c r="E70" s="130"/>
      <c r="F70" s="122"/>
      <c r="G70" s="122"/>
      <c r="H70" s="117"/>
      <c r="I70" s="117"/>
      <c r="J70" s="154"/>
      <c r="K70" s="118"/>
      <c r="L70" s="118"/>
    </row>
    <row r="71" spans="2:12" ht="20.100000000000001" customHeight="1">
      <c r="B71" s="121" t="s">
        <v>67</v>
      </c>
      <c r="C71" s="140">
        <f>SUM(C72:C80)</f>
        <v>4454569</v>
      </c>
      <c r="D71" s="140">
        <f>SUM(D72:D80)</f>
        <v>4652142</v>
      </c>
      <c r="E71" s="140">
        <f>SUM(E72:E80)</f>
        <v>4748082</v>
      </c>
      <c r="F71" s="140">
        <f>SUM(F72:F80)</f>
        <v>293513</v>
      </c>
      <c r="G71" s="140">
        <f>SUM(G72:G80)</f>
        <v>95940</v>
      </c>
      <c r="H71" s="141">
        <f>F71/C71</f>
        <v>6.5890325191954591E-2</v>
      </c>
      <c r="I71" s="141">
        <f>G71/D71</f>
        <v>2.0622758290697058E-2</v>
      </c>
      <c r="J71" s="154"/>
      <c r="K71" s="115"/>
      <c r="L71" s="115"/>
    </row>
    <row r="72" spans="2:12" ht="20.100000000000001" customHeight="1">
      <c r="B72" s="134" t="s">
        <v>68</v>
      </c>
      <c r="C72" s="138">
        <f>'PopEst-2023-Worksheet'!B70</f>
        <v>606612</v>
      </c>
      <c r="D72" s="138">
        <f>'PopEst-2023-Worksheet'!C70</f>
        <v>627544</v>
      </c>
      <c r="E72" s="16">
        <f>'PopEst-2023-Worksheet'!D70</f>
        <v>640773</v>
      </c>
      <c r="F72" s="139">
        <f t="shared" ref="F72:F80" si="13">E72-C72</f>
        <v>34161</v>
      </c>
      <c r="G72" s="139">
        <f t="shared" ref="G72:G80" si="14">E72-D72</f>
        <v>13229</v>
      </c>
      <c r="H72" s="136">
        <f t="shared" ref="H72:I80" si="15">F72/C72</f>
        <v>5.6314415145100986E-2</v>
      </c>
      <c r="I72" s="137">
        <f t="shared" si="15"/>
        <v>2.1080593552005915E-2</v>
      </c>
      <c r="J72" s="154"/>
      <c r="K72" s="118"/>
      <c r="L72" s="118"/>
    </row>
    <row r="73" spans="2:12" ht="20.100000000000001" customHeight="1">
      <c r="B73" s="134" t="s">
        <v>69</v>
      </c>
      <c r="C73" s="138">
        <f>'PopEst-2023-Worksheet'!B71</f>
        <v>115378</v>
      </c>
      <c r="D73" s="138">
        <f>'PopEst-2023-Worksheet'!C71</f>
        <v>124202</v>
      </c>
      <c r="E73" s="16">
        <f>'PopEst-2023-Worksheet'!D71</f>
        <v>130756</v>
      </c>
      <c r="F73" s="139">
        <f t="shared" si="13"/>
        <v>15378</v>
      </c>
      <c r="G73" s="139">
        <f t="shared" si="14"/>
        <v>6554</v>
      </c>
      <c r="H73" s="136">
        <f t="shared" si="15"/>
        <v>0.13328364159545147</v>
      </c>
      <c r="I73" s="137">
        <f t="shared" si="15"/>
        <v>5.2768876507624678E-2</v>
      </c>
      <c r="J73" s="154"/>
      <c r="K73" s="118"/>
      <c r="L73" s="118"/>
    </row>
    <row r="74" spans="2:12" ht="20.100000000000001" customHeight="1">
      <c r="B74" s="134" t="s">
        <v>70</v>
      </c>
      <c r="C74" s="138">
        <f>'PopEst-2023-Worksheet'!B72</f>
        <v>383956</v>
      </c>
      <c r="D74" s="138">
        <f>'PopEst-2023-Worksheet'!C72</f>
        <v>403857</v>
      </c>
      <c r="E74" s="16">
        <f>'PopEst-2023-Worksheet'!D72</f>
        <v>414749</v>
      </c>
      <c r="F74" s="139">
        <f t="shared" si="13"/>
        <v>30793</v>
      </c>
      <c r="G74" s="139">
        <f t="shared" si="14"/>
        <v>10892</v>
      </c>
      <c r="H74" s="136">
        <f t="shared" si="15"/>
        <v>8.0199293669066252E-2</v>
      </c>
      <c r="I74" s="137">
        <f t="shared" si="15"/>
        <v>2.6969942331072631E-2</v>
      </c>
      <c r="J74" s="154"/>
      <c r="K74" s="118"/>
      <c r="L74" s="118"/>
    </row>
    <row r="75" spans="2:12" ht="20.100000000000001" customHeight="1">
      <c r="B75" s="134" t="s">
        <v>71</v>
      </c>
      <c r="C75" s="138">
        <f>'PopEst-2023-Worksheet'!B73</f>
        <v>375908</v>
      </c>
      <c r="D75" s="138">
        <f>'PopEst-2023-Worksheet'!C73</f>
        <v>391983</v>
      </c>
      <c r="E75" s="16">
        <f>'PopEst-2023-Worksheet'!D73</f>
        <v>403966</v>
      </c>
      <c r="F75" s="139">
        <f t="shared" si="13"/>
        <v>28058</v>
      </c>
      <c r="G75" s="139">
        <f t="shared" si="14"/>
        <v>11983</v>
      </c>
      <c r="H75" s="136">
        <f t="shared" si="15"/>
        <v>7.4640603551932916E-2</v>
      </c>
      <c r="I75" s="137">
        <f t="shared" si="15"/>
        <v>3.0570203299632892E-2</v>
      </c>
      <c r="J75" s="154"/>
      <c r="K75" s="118"/>
      <c r="L75" s="118"/>
    </row>
    <row r="76" spans="2:12" ht="20.100000000000001" customHeight="1">
      <c r="B76" s="134" t="s">
        <v>72</v>
      </c>
      <c r="C76" s="138">
        <f>'PopEst-2023-Worksheet'!B74</f>
        <v>1429908</v>
      </c>
      <c r="D76" s="138">
        <f>'PopEst-2023-Worksheet'!C74</f>
        <v>1481321</v>
      </c>
      <c r="E76" s="16">
        <f>'PopEst-2023-Worksheet'!D74</f>
        <v>1492951</v>
      </c>
      <c r="F76" s="139">
        <f t="shared" si="13"/>
        <v>63043</v>
      </c>
      <c r="G76" s="139">
        <f t="shared" si="14"/>
        <v>11630</v>
      </c>
      <c r="H76" s="136">
        <f t="shared" si="15"/>
        <v>4.4088850471498867E-2</v>
      </c>
      <c r="I76" s="137">
        <f t="shared" si="15"/>
        <v>7.8511004704584619E-3</v>
      </c>
      <c r="J76" s="154"/>
      <c r="K76" s="118"/>
      <c r="L76" s="118"/>
    </row>
    <row r="77" spans="2:12" ht="20.100000000000001" customHeight="1">
      <c r="B77" s="134" t="s">
        <v>73</v>
      </c>
      <c r="C77" s="138">
        <f>'PopEst-2023-Worksheet'!B75</f>
        <v>388656</v>
      </c>
      <c r="D77" s="138">
        <f>'PopEst-2023-Worksheet'!C75</f>
        <v>424946</v>
      </c>
      <c r="E77" s="16">
        <f>'PopEst-2023-Worksheet'!D75</f>
        <v>439225</v>
      </c>
      <c r="F77" s="139">
        <f t="shared" si="13"/>
        <v>50569</v>
      </c>
      <c r="G77" s="139">
        <f t="shared" si="14"/>
        <v>14279</v>
      </c>
      <c r="H77" s="136">
        <f t="shared" si="15"/>
        <v>0.13011249022271623</v>
      </c>
      <c r="I77" s="137">
        <f t="shared" si="15"/>
        <v>3.3601916478799662E-2</v>
      </c>
      <c r="J77" s="154"/>
      <c r="K77" s="118"/>
      <c r="L77" s="118"/>
    </row>
    <row r="78" spans="2:12" ht="20.100000000000001" customHeight="1">
      <c r="B78" s="134" t="s">
        <v>74</v>
      </c>
      <c r="C78" s="138">
        <f>'PopEst-2023-Worksheet'!B76</f>
        <v>470856</v>
      </c>
      <c r="D78" s="138">
        <f>'PopEst-2023-Worksheet'!C76</f>
        <v>484054</v>
      </c>
      <c r="E78" s="16">
        <f>'PopEst-2023-Worksheet'!D76</f>
        <v>486839</v>
      </c>
      <c r="F78" s="139">
        <f t="shared" si="13"/>
        <v>15983</v>
      </c>
      <c r="G78" s="139">
        <f t="shared" si="14"/>
        <v>2785</v>
      </c>
      <c r="H78" s="136">
        <f t="shared" si="15"/>
        <v>3.3944560545049865E-2</v>
      </c>
      <c r="I78" s="137">
        <f t="shared" si="15"/>
        <v>5.7534903130642447E-3</v>
      </c>
      <c r="J78" s="154"/>
      <c r="K78" s="118"/>
      <c r="L78" s="118"/>
    </row>
    <row r="79" spans="2:12" ht="20.100000000000001" customHeight="1">
      <c r="B79" s="134" t="s">
        <v>75</v>
      </c>
      <c r="C79" s="138">
        <f>'PopEst-2023-Worksheet'!B77</f>
        <v>129752</v>
      </c>
      <c r="D79" s="138">
        <f>'PopEst-2023-Worksheet'!C77</f>
        <v>141420</v>
      </c>
      <c r="E79" s="16">
        <f>'PopEst-2023-Worksheet'!D77</f>
        <v>155318</v>
      </c>
      <c r="F79" s="139">
        <f t="shared" si="13"/>
        <v>25566</v>
      </c>
      <c r="G79" s="139">
        <f t="shared" si="14"/>
        <v>13898</v>
      </c>
      <c r="H79" s="136">
        <f t="shared" si="15"/>
        <v>0.19703742524200013</v>
      </c>
      <c r="I79" s="137">
        <f t="shared" si="15"/>
        <v>9.8274642907650964E-2</v>
      </c>
      <c r="J79" s="154"/>
      <c r="K79" s="115"/>
      <c r="L79" s="115"/>
    </row>
    <row r="80" spans="2:12" ht="20.100000000000001" customHeight="1">
      <c r="B80" s="134" t="s">
        <v>76</v>
      </c>
      <c r="C80" s="138">
        <f>'PopEst-2023-Worksheet'!B78</f>
        <v>553543</v>
      </c>
      <c r="D80" s="138">
        <f>'PopEst-2023-Worksheet'!C78</f>
        <v>572815</v>
      </c>
      <c r="E80" s="16">
        <f>'PopEst-2023-Worksheet'!D78</f>
        <v>583505</v>
      </c>
      <c r="F80" s="139">
        <f t="shared" si="13"/>
        <v>29962</v>
      </c>
      <c r="G80" s="139">
        <f t="shared" si="14"/>
        <v>10690</v>
      </c>
      <c r="H80" s="136">
        <f t="shared" si="15"/>
        <v>5.4127682944233778E-2</v>
      </c>
      <c r="I80" s="137">
        <f t="shared" si="15"/>
        <v>1.8662220786815988E-2</v>
      </c>
      <c r="J80" s="154"/>
      <c r="K80" s="118"/>
      <c r="L80" s="118"/>
    </row>
    <row r="81" spans="2:12" ht="5.0999999999999996" customHeight="1">
      <c r="B81" s="123"/>
      <c r="C81" s="119"/>
      <c r="D81" s="119"/>
      <c r="E81" s="130"/>
      <c r="F81" s="122"/>
      <c r="G81" s="122"/>
      <c r="H81" s="117"/>
      <c r="I81" s="117"/>
      <c r="J81" s="154"/>
      <c r="K81" s="118"/>
      <c r="L81" s="118"/>
    </row>
    <row r="82" spans="2:12" ht="20.100000000000001" customHeight="1">
      <c r="B82" s="121" t="s">
        <v>77</v>
      </c>
      <c r="C82" s="140">
        <f>SUM(C83:C84)</f>
        <v>2784641</v>
      </c>
      <c r="D82" s="140">
        <f>SUM(D83:D84)</f>
        <v>2841553</v>
      </c>
      <c r="E82" s="140">
        <f>SUM(E83:E84)</f>
        <v>2853465</v>
      </c>
      <c r="F82" s="140">
        <f>SUM(F83:F84)</f>
        <v>68824</v>
      </c>
      <c r="G82" s="140">
        <f>SUM(G83:G84)</f>
        <v>11912</v>
      </c>
      <c r="H82" s="141">
        <f>F82/C82</f>
        <v>2.4715573749003912E-2</v>
      </c>
      <c r="I82" s="141">
        <f>G82/D82</f>
        <v>4.1920738413114235E-3</v>
      </c>
      <c r="J82" s="154"/>
      <c r="K82" s="115"/>
      <c r="L82" s="115"/>
    </row>
    <row r="83" spans="2:12" ht="20.100000000000001" customHeight="1">
      <c r="B83" s="134" t="s">
        <v>78</v>
      </c>
      <c r="C83" s="138">
        <f>'PopEst-2023-Worksheet'!B81</f>
        <v>2701767</v>
      </c>
      <c r="D83" s="138">
        <f>'PopEst-2023-Worksheet'!C81</f>
        <v>2757592</v>
      </c>
      <c r="E83" s="16">
        <f>'PopEst-2023-Worksheet'!D81</f>
        <v>2768954</v>
      </c>
      <c r="F83" s="139">
        <f t="shared" ref="F83:F84" si="16">E83-C83</f>
        <v>67187</v>
      </c>
      <c r="G83" s="139">
        <f t="shared" ref="G83:G84" si="17">E83-D83</f>
        <v>11362</v>
      </c>
      <c r="H83" s="136">
        <f t="shared" ref="H83:I84" si="18">F83/C83</f>
        <v>2.4867799480858269E-2</v>
      </c>
      <c r="I83" s="137">
        <f t="shared" si="18"/>
        <v>4.1202614454930245E-3</v>
      </c>
      <c r="J83" s="154"/>
      <c r="K83" s="118"/>
      <c r="L83" s="118"/>
    </row>
    <row r="84" spans="2:12" ht="20.100000000000001" customHeight="1">
      <c r="B84" s="134" t="s">
        <v>79</v>
      </c>
      <c r="C84" s="138">
        <f>'PopEst-2023-Worksheet'!B82</f>
        <v>82874</v>
      </c>
      <c r="D84" s="138">
        <f>'PopEst-2023-Worksheet'!C82</f>
        <v>83961</v>
      </c>
      <c r="E84" s="16">
        <f>'PopEst-2023-Worksheet'!D82</f>
        <v>84511</v>
      </c>
      <c r="F84" s="139">
        <f t="shared" si="16"/>
        <v>1637</v>
      </c>
      <c r="G84" s="139">
        <f t="shared" si="17"/>
        <v>550</v>
      </c>
      <c r="H84" s="136">
        <f t="shared" si="18"/>
        <v>1.9752877862779641E-2</v>
      </c>
      <c r="I84" s="137">
        <f t="shared" si="18"/>
        <v>6.550660425673825E-3</v>
      </c>
      <c r="J84" s="154"/>
      <c r="K84" s="118"/>
      <c r="L84" s="118"/>
    </row>
    <row r="85" spans="2:12" ht="5.0999999999999996" customHeight="1">
      <c r="B85" s="123"/>
      <c r="C85" s="119"/>
      <c r="D85" s="119"/>
      <c r="E85" s="130"/>
      <c r="F85" s="122"/>
      <c r="G85" s="122"/>
      <c r="H85" s="117"/>
      <c r="I85" s="117"/>
      <c r="J85" s="154"/>
      <c r="K85" s="118"/>
      <c r="L85" s="118"/>
    </row>
    <row r="86" spans="2:12" ht="20.100000000000001" customHeight="1">
      <c r="B86" s="121" t="s">
        <v>80</v>
      </c>
      <c r="C86" s="140">
        <f>SUM(C87:C91)</f>
        <v>3329118</v>
      </c>
      <c r="D86" s="140">
        <f>SUM(D87:D91)</f>
        <v>3443266</v>
      </c>
      <c r="E86" s="140">
        <f>SUM(E87:E91)</f>
        <v>3493468</v>
      </c>
      <c r="F86" s="140">
        <f>SUM(F87:F91)</f>
        <v>164350</v>
      </c>
      <c r="G86" s="140">
        <f>SUM(G87:G91)</f>
        <v>50202</v>
      </c>
      <c r="H86" s="141">
        <f>F86/C86</f>
        <v>4.9367430052043818E-2</v>
      </c>
      <c r="I86" s="141">
        <f>G86/D86</f>
        <v>1.4579762353532954E-2</v>
      </c>
      <c r="J86" s="154"/>
      <c r="K86" s="115"/>
      <c r="L86" s="115"/>
    </row>
    <row r="87" spans="2:12" ht="20.100000000000001" customHeight="1">
      <c r="B87" s="134" t="s">
        <v>81</v>
      </c>
      <c r="C87" s="138">
        <f>'PopEst-2023-Worksheet'!B85</f>
        <v>153843</v>
      </c>
      <c r="D87" s="138">
        <f>'PopEst-2023-Worksheet'!C85</f>
        <v>158009</v>
      </c>
      <c r="E87" s="16">
        <f>'PopEst-2023-Worksheet'!D85</f>
        <v>162240</v>
      </c>
      <c r="F87" s="139">
        <f t="shared" ref="F87:F91" si="19">E87-C87</f>
        <v>8397</v>
      </c>
      <c r="G87" s="139">
        <f t="shared" ref="G87:G91" si="20">E87-D87</f>
        <v>4231</v>
      </c>
      <c r="H87" s="136">
        <f t="shared" ref="H87:I91" si="21">F87/C87</f>
        <v>5.4581618923187927E-2</v>
      </c>
      <c r="I87" s="137">
        <f t="shared" si="21"/>
        <v>2.6776955743027298E-2</v>
      </c>
      <c r="J87" s="154"/>
      <c r="K87" s="118"/>
      <c r="L87" s="118"/>
    </row>
    <row r="88" spans="2:12" ht="20.100000000000001" customHeight="1">
      <c r="B88" s="134" t="s">
        <v>82</v>
      </c>
      <c r="C88" s="138">
        <f>'PopEst-2023-Worksheet'!B86</f>
        <v>194515</v>
      </c>
      <c r="D88" s="138">
        <f>'PopEst-2023-Worksheet'!C86</f>
        <v>199207</v>
      </c>
      <c r="E88" s="16">
        <f>'PopEst-2023-Worksheet'!D86</f>
        <v>204265</v>
      </c>
      <c r="F88" s="139">
        <f t="shared" si="19"/>
        <v>9750</v>
      </c>
      <c r="G88" s="139">
        <f t="shared" si="20"/>
        <v>5058</v>
      </c>
      <c r="H88" s="136">
        <f t="shared" si="21"/>
        <v>5.012466904865949E-2</v>
      </c>
      <c r="I88" s="137">
        <f t="shared" si="21"/>
        <v>2.5390674022499209E-2</v>
      </c>
      <c r="J88" s="154"/>
      <c r="K88" s="115"/>
      <c r="L88" s="115"/>
    </row>
    <row r="89" spans="2:12" ht="20.100000000000001" customHeight="1">
      <c r="B89" s="134" t="s">
        <v>83</v>
      </c>
      <c r="C89" s="138">
        <f>'PopEst-2023-Worksheet'!B87</f>
        <v>1459762</v>
      </c>
      <c r="D89" s="138">
        <f>'PopEst-2023-Worksheet'!C87</f>
        <v>1520529</v>
      </c>
      <c r="E89" s="16">
        <f>'PopEst-2023-Worksheet'!D87</f>
        <v>1541531</v>
      </c>
      <c r="F89" s="139">
        <f t="shared" si="19"/>
        <v>81769</v>
      </c>
      <c r="G89" s="139">
        <f t="shared" si="20"/>
        <v>21002</v>
      </c>
      <c r="H89" s="136">
        <f t="shared" si="21"/>
        <v>5.6015295644084445E-2</v>
      </c>
      <c r="I89" s="137">
        <f t="shared" si="21"/>
        <v>1.3812298219895838E-2</v>
      </c>
      <c r="J89" s="154"/>
      <c r="K89" s="118"/>
      <c r="L89" s="118"/>
    </row>
    <row r="90" spans="2:12" ht="20.100000000000001" customHeight="1">
      <c r="B90" s="134" t="s">
        <v>84</v>
      </c>
      <c r="C90" s="138">
        <f>'PopEst-2023-Worksheet'!B88</f>
        <v>561891</v>
      </c>
      <c r="D90" s="138">
        <f>'PopEst-2023-Worksheet'!C88</f>
        <v>592669</v>
      </c>
      <c r="E90" s="16">
        <f>'PopEst-2023-Worksheet'!D88</f>
        <v>610743</v>
      </c>
      <c r="F90" s="139">
        <f t="shared" si="19"/>
        <v>48852</v>
      </c>
      <c r="G90" s="139">
        <f t="shared" si="20"/>
        <v>18074</v>
      </c>
      <c r="H90" s="136">
        <f t="shared" si="21"/>
        <v>8.6942129345371252E-2</v>
      </c>
      <c r="I90" s="137">
        <f t="shared" si="21"/>
        <v>3.0495942929358547E-2</v>
      </c>
      <c r="J90" s="154"/>
      <c r="K90" s="118"/>
      <c r="L90" s="118"/>
    </row>
    <row r="91" spans="2:12" ht="20.100000000000001" customHeight="1">
      <c r="B91" s="134" t="s">
        <v>85</v>
      </c>
      <c r="C91" s="138">
        <f>'PopEst-2023-Worksheet'!B89</f>
        <v>959107</v>
      </c>
      <c r="D91" s="138">
        <f>'PopEst-2023-Worksheet'!C89</f>
        <v>972852</v>
      </c>
      <c r="E91" s="16">
        <f>'PopEst-2023-Worksheet'!D89</f>
        <v>974689</v>
      </c>
      <c r="F91" s="139">
        <f t="shared" si="19"/>
        <v>15582</v>
      </c>
      <c r="G91" s="139">
        <f t="shared" si="20"/>
        <v>1837</v>
      </c>
      <c r="H91" s="136">
        <f t="shared" si="21"/>
        <v>1.6246362501785516E-2</v>
      </c>
      <c r="I91" s="137">
        <f t="shared" si="21"/>
        <v>1.8882625517550461E-3</v>
      </c>
      <c r="J91" s="154"/>
      <c r="K91" s="118"/>
      <c r="L91" s="118"/>
    </row>
    <row r="92" spans="2:12" ht="5.0999999999999996" customHeight="1">
      <c r="B92" s="123"/>
      <c r="C92" s="119"/>
      <c r="D92" s="119"/>
      <c r="E92" s="130"/>
      <c r="F92" s="122"/>
      <c r="G92" s="122"/>
      <c r="H92" s="117"/>
      <c r="I92" s="117"/>
      <c r="J92" s="154"/>
      <c r="K92" s="118"/>
      <c r="L92" s="118"/>
    </row>
    <row r="93" spans="2:12" ht="20.100000000000001" customHeight="1">
      <c r="B93" s="201" t="s">
        <v>86</v>
      </c>
      <c r="C93" s="202">
        <f>C8+C22+C42+C64+C71+C82+C86</f>
        <v>21538187</v>
      </c>
      <c r="D93" s="202">
        <f>D8+D22+D42+D64+D71+D82+D86</f>
        <v>22276132</v>
      </c>
      <c r="E93" s="202">
        <f>E8+E22+E42+E64+E71+E82+E86</f>
        <v>22634867</v>
      </c>
      <c r="F93" s="202">
        <f t="shared" ref="F93" si="22">E93-C93</f>
        <v>1096680</v>
      </c>
      <c r="G93" s="202">
        <f>E93-D93</f>
        <v>358735</v>
      </c>
      <c r="H93" s="203">
        <f>F93/C93</f>
        <v>5.0917934736103836E-2</v>
      </c>
      <c r="I93" s="203">
        <f>G93/D93</f>
        <v>1.6104007643696849E-2</v>
      </c>
      <c r="J93" s="154"/>
      <c r="K93" s="115"/>
      <c r="L93" s="115"/>
    </row>
    <row r="94" spans="2:12" ht="20.25" customHeight="1">
      <c r="D94" s="124"/>
      <c r="E94" s="124"/>
      <c r="F94" s="125"/>
      <c r="G94" s="125"/>
      <c r="H94" s="126"/>
      <c r="I94" s="126"/>
      <c r="J94" s="154"/>
    </row>
    <row r="95" spans="2:12">
      <c r="B95" s="204"/>
      <c r="J95" s="154"/>
    </row>
    <row r="96" spans="2:12" ht="13.5" customHeight="1">
      <c r="B96" s="127"/>
      <c r="J96" s="154"/>
    </row>
    <row r="97" spans="1:10">
      <c r="B97" s="127"/>
      <c r="J97" s="154"/>
    </row>
    <row r="98" spans="1:10">
      <c r="B98" s="111" t="s">
        <v>87</v>
      </c>
      <c r="J98" s="154"/>
    </row>
    <row r="99" spans="1:10">
      <c r="B99" s="127" t="s">
        <v>88</v>
      </c>
      <c r="J99" s="154"/>
    </row>
    <row r="100" spans="1:10" ht="14.45" customHeight="1">
      <c r="B100" s="127" t="s">
        <v>92</v>
      </c>
      <c r="J100" s="154"/>
    </row>
    <row r="101" spans="1:10">
      <c r="B101" s="127" t="s">
        <v>93</v>
      </c>
      <c r="J101" s="154"/>
    </row>
    <row r="102" spans="1:10">
      <c r="B102" s="127"/>
      <c r="J102" s="154"/>
    </row>
    <row r="103" spans="1:10">
      <c r="A103" s="156"/>
      <c r="B103" s="156"/>
      <c r="C103" s="156"/>
      <c r="D103" s="156"/>
      <c r="E103" s="156"/>
      <c r="F103" s="156"/>
      <c r="G103" s="156"/>
      <c r="H103" s="156"/>
      <c r="I103" s="156"/>
      <c r="J103" s="155"/>
    </row>
  </sheetData>
  <mergeCells count="5">
    <mergeCell ref="B1:I1"/>
    <mergeCell ref="B2:I2"/>
    <mergeCell ref="B4:B6"/>
    <mergeCell ref="F4:G4"/>
    <mergeCell ref="H4:I4"/>
  </mergeCells>
  <printOptions horizontalCentered="1"/>
  <pageMargins left="0.25" right="0.25" top="0.75" bottom="0.5" header="0.3" footer="0.3"/>
  <pageSetup scale="69" fitToHeight="2" orientation="portrait" r:id="rId1"/>
  <headerFooter alignWithMargins="0">
    <oddFooter>&amp;L&amp;"Arial,Regular"&amp;12April 2024&amp;C&amp;"Arial,Regular"&amp;12Systems Forecasting and Trends Office
https://www.fdot.gov/planning/fto/default.shtm&amp;R&amp;"Arial,Regular"&amp;12Page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63D9-842E-4B3C-9C9D-30BE8E516114}">
  <dimension ref="A1:K99"/>
  <sheetViews>
    <sheetView zoomScaleNormal="100" workbookViewId="0">
      <selection activeCell="H85" sqref="H85"/>
    </sheetView>
  </sheetViews>
  <sheetFormatPr defaultColWidth="9.125" defaultRowHeight="14.1"/>
  <cols>
    <col min="1" max="1" width="18" style="4" customWidth="1"/>
    <col min="2" max="8" width="17" style="4" customWidth="1"/>
    <col min="9" max="10" width="9.125" style="4"/>
    <col min="11" max="11" width="12.875" style="4" customWidth="1"/>
    <col min="12" max="16384" width="9.125" style="4"/>
  </cols>
  <sheetData>
    <row r="1" spans="1:11" s="3" customFormat="1" ht="30" customHeight="1">
      <c r="A1" s="300" t="s">
        <v>94</v>
      </c>
      <c r="B1" s="300"/>
      <c r="C1" s="300"/>
      <c r="D1" s="300"/>
      <c r="E1" s="300"/>
      <c r="F1" s="300"/>
      <c r="G1" s="300"/>
      <c r="H1" s="300"/>
    </row>
    <row r="2" spans="1:11" s="3" customFormat="1" ht="30" customHeight="1">
      <c r="A2" s="301">
        <v>45017</v>
      </c>
      <c r="B2" s="301"/>
      <c r="C2" s="301"/>
      <c r="D2" s="301"/>
      <c r="E2" s="301"/>
      <c r="F2" s="301"/>
      <c r="G2" s="301"/>
      <c r="H2" s="301"/>
    </row>
    <row r="3" spans="1:11" ht="20.100000000000001" customHeight="1"/>
    <row r="4" spans="1:11" ht="18" customHeight="1">
      <c r="A4" s="314" t="s">
        <v>0</v>
      </c>
      <c r="B4" s="292" t="s">
        <v>1</v>
      </c>
      <c r="C4" s="292" t="s">
        <v>2</v>
      </c>
      <c r="D4" s="292" t="s">
        <v>3</v>
      </c>
      <c r="E4" s="316" t="s">
        <v>95</v>
      </c>
      <c r="F4" s="316"/>
      <c r="G4" s="316" t="s">
        <v>96</v>
      </c>
      <c r="H4" s="316"/>
    </row>
    <row r="5" spans="1:11" ht="18" customHeight="1">
      <c r="A5" s="315"/>
      <c r="B5" s="5" t="s">
        <v>6</v>
      </c>
      <c r="C5" s="5" t="s">
        <v>7</v>
      </c>
      <c r="D5" s="5" t="s">
        <v>7</v>
      </c>
      <c r="E5" s="292">
        <v>2020</v>
      </c>
      <c r="F5" s="292">
        <v>2022</v>
      </c>
      <c r="G5" s="292">
        <v>2020</v>
      </c>
      <c r="H5" s="292">
        <v>2022</v>
      </c>
    </row>
    <row r="6" spans="1:11" ht="18" customHeight="1">
      <c r="A6" s="315"/>
      <c r="B6" s="5" t="s">
        <v>8</v>
      </c>
      <c r="C6" s="5" t="s">
        <v>9</v>
      </c>
      <c r="D6" s="5" t="s">
        <v>10</v>
      </c>
      <c r="E6" s="292">
        <v>2023</v>
      </c>
      <c r="F6" s="292">
        <v>2023</v>
      </c>
      <c r="G6" s="292">
        <v>2023</v>
      </c>
      <c r="H6" s="292">
        <v>2023</v>
      </c>
    </row>
    <row r="7" spans="1:11" ht="19.7" customHeight="1">
      <c r="A7" s="6"/>
      <c r="B7" s="7"/>
      <c r="C7" s="7"/>
      <c r="D7" s="8"/>
      <c r="E7" s="9"/>
      <c r="F7" s="9"/>
      <c r="G7" s="9"/>
      <c r="H7" s="9"/>
    </row>
    <row r="8" spans="1:11" ht="20.100000000000001" customHeight="1">
      <c r="A8" s="10" t="s">
        <v>11</v>
      </c>
      <c r="B8" s="11">
        <f>SUM(B9:B20)</f>
        <v>3134110</v>
      </c>
      <c r="C8" s="11">
        <f>SUM(C9:C20)</f>
        <v>3289682</v>
      </c>
      <c r="D8" s="12">
        <f>SUM(D9:D20)</f>
        <v>3364081</v>
      </c>
      <c r="E8" s="11">
        <f>SUM(E9:E20)</f>
        <v>229971</v>
      </c>
      <c r="F8" s="11">
        <f>SUM(F9:F20)</f>
        <v>74399</v>
      </c>
      <c r="G8" s="13">
        <f>E8/B8</f>
        <v>7.3376811917896953E-2</v>
      </c>
      <c r="H8" s="14">
        <f>F8/C8</f>
        <v>2.2615863782578377E-2</v>
      </c>
      <c r="J8" s="229">
        <f>D8-B8</f>
        <v>229971</v>
      </c>
      <c r="K8" s="229">
        <f>D8-C8</f>
        <v>74399</v>
      </c>
    </row>
    <row r="9" spans="1:11" ht="20.100000000000001" customHeight="1">
      <c r="A9" s="15" t="s">
        <v>12</v>
      </c>
      <c r="B9" s="16">
        <f>ROUND(VLOOKUP(A9,County2023!$A$10:$C$76,3,FALSE),0)</f>
        <v>186847</v>
      </c>
      <c r="C9" s="16">
        <f>ROUND(VLOOKUP(A9,County2022!$A$10:$C$76,2,FALSE),0)</f>
        <v>196742</v>
      </c>
      <c r="D9" s="17">
        <f>ROUND(VLOOKUP(A9,County2023!$A$10:$C$76,2,FALSE),0)</f>
        <v>204126</v>
      </c>
      <c r="E9" s="18">
        <f>D9-B9</f>
        <v>17279</v>
      </c>
      <c r="F9" s="18">
        <f>D9-C9</f>
        <v>7384</v>
      </c>
      <c r="G9" s="19">
        <f>E9/B9</f>
        <v>9.2476732299689057E-2</v>
      </c>
      <c r="H9" s="19">
        <f>F9/C9</f>
        <v>3.7531386282542621E-2</v>
      </c>
      <c r="J9" s="229">
        <f t="shared" ref="J9:J20" si="0">D9-B9</f>
        <v>17279</v>
      </c>
      <c r="K9" s="229">
        <f t="shared" ref="K9:K20" si="1">D9-C9</f>
        <v>7384</v>
      </c>
    </row>
    <row r="10" spans="1:11" ht="20.100000000000001" customHeight="1">
      <c r="A10" s="20" t="s">
        <v>97</v>
      </c>
      <c r="B10" s="16">
        <f>ROUND(VLOOKUP(A10,County2023!$A$10:$C$76,3,FALSE),0)</f>
        <v>375752</v>
      </c>
      <c r="C10" s="16">
        <f>ROUND(VLOOKUP(A10,County2022!$A$10:$C$76,2,FALSE),0)</f>
        <v>390912</v>
      </c>
      <c r="D10" s="17">
        <f>ROUND(VLOOKUP(A10,County2023!$A$10:$C$76,2,FALSE),0)</f>
        <v>399480</v>
      </c>
      <c r="E10" s="18">
        <f t="shared" ref="E10:E20" si="2">D10-B10</f>
        <v>23728</v>
      </c>
      <c r="F10" s="18">
        <f t="shared" ref="F10:F20" si="3">D10-C10</f>
        <v>8568</v>
      </c>
      <c r="G10" s="19">
        <f t="shared" ref="G10:G20" si="4">E10/B10</f>
        <v>6.3148033809533946E-2</v>
      </c>
      <c r="H10" s="19">
        <f t="shared" ref="H10:H20" si="5">F10/C10</f>
        <v>2.1917976424361493E-2</v>
      </c>
      <c r="J10" s="229">
        <f t="shared" si="0"/>
        <v>23728</v>
      </c>
      <c r="K10" s="229">
        <f t="shared" si="1"/>
        <v>8568</v>
      </c>
    </row>
    <row r="11" spans="1:11" ht="20.100000000000001" customHeight="1">
      <c r="A11" s="20" t="s">
        <v>98</v>
      </c>
      <c r="B11" s="16">
        <f>ROUND(VLOOKUP(A11,County2023!$A$10:$C$76,3,FALSE),0)</f>
        <v>33976</v>
      </c>
      <c r="C11" s="16">
        <f>ROUND(VLOOKUP(A11,County2022!$A$10:$C$76,2,FALSE),0)</f>
        <v>34748</v>
      </c>
      <c r="D11" s="17">
        <f>ROUND(VLOOKUP(A11,County2023!$A$10:$C$76,2,FALSE),0)</f>
        <v>34974</v>
      </c>
      <c r="E11" s="18">
        <f t="shared" si="2"/>
        <v>998</v>
      </c>
      <c r="F11" s="18">
        <f t="shared" si="3"/>
        <v>226</v>
      </c>
      <c r="G11" s="19">
        <f t="shared" si="4"/>
        <v>2.9373675535672238E-2</v>
      </c>
      <c r="H11" s="19">
        <f t="shared" si="5"/>
        <v>6.5039714515943365E-3</v>
      </c>
      <c r="J11" s="229">
        <f t="shared" si="0"/>
        <v>998</v>
      </c>
      <c r="K11" s="229">
        <f t="shared" si="1"/>
        <v>226</v>
      </c>
    </row>
    <row r="12" spans="1:11" ht="20.100000000000001" customHeight="1">
      <c r="A12" s="20" t="s">
        <v>99</v>
      </c>
      <c r="B12" s="16">
        <f>ROUND(VLOOKUP(A12,County2023!$A$10:$C$76,3,FALSE),0)</f>
        <v>12126</v>
      </c>
      <c r="C12" s="16">
        <f>ROUND(VLOOKUP(A12,County2022!$A$10:$C$76,2,FALSE),0)</f>
        <v>12273</v>
      </c>
      <c r="D12" s="17">
        <f>ROUND(VLOOKUP(A12,County2023!$A$10:$C$76,2,FALSE),0)</f>
        <v>12591</v>
      </c>
      <c r="E12" s="18">
        <f t="shared" si="2"/>
        <v>465</v>
      </c>
      <c r="F12" s="18">
        <f t="shared" si="3"/>
        <v>318</v>
      </c>
      <c r="G12" s="19">
        <f t="shared" si="4"/>
        <v>3.8347352795645717E-2</v>
      </c>
      <c r="H12" s="19">
        <f t="shared" si="5"/>
        <v>2.5910535321437302E-2</v>
      </c>
      <c r="J12" s="229">
        <f t="shared" si="0"/>
        <v>465</v>
      </c>
      <c r="K12" s="229">
        <f t="shared" si="1"/>
        <v>318</v>
      </c>
    </row>
    <row r="13" spans="1:11" ht="20.100000000000001" customHeight="1">
      <c r="A13" s="20" t="s">
        <v>100</v>
      </c>
      <c r="B13" s="16">
        <f>ROUND(VLOOKUP(A13,County2023!$A$10:$C$76,3,FALSE),0)</f>
        <v>25327</v>
      </c>
      <c r="C13" s="16">
        <f>ROUND(VLOOKUP(A13,County2022!$A$10:$C$76,2,FALSE),0)</f>
        <v>25544</v>
      </c>
      <c r="D13" s="17">
        <f>ROUND(VLOOKUP(A13,County2023!$A$10:$C$76,2,FALSE),0)</f>
        <v>25645</v>
      </c>
      <c r="E13" s="18">
        <f t="shared" si="2"/>
        <v>318</v>
      </c>
      <c r="F13" s="18">
        <f t="shared" si="3"/>
        <v>101</v>
      </c>
      <c r="G13" s="19">
        <f t="shared" si="4"/>
        <v>1.2555770521577763E-2</v>
      </c>
      <c r="H13" s="19">
        <f t="shared" si="5"/>
        <v>3.9539617914187281E-3</v>
      </c>
      <c r="J13" s="229">
        <f t="shared" si="0"/>
        <v>318</v>
      </c>
      <c r="K13" s="229">
        <f t="shared" si="1"/>
        <v>101</v>
      </c>
    </row>
    <row r="14" spans="1:11" ht="20.100000000000001" customHeight="1">
      <c r="A14" s="20" t="s">
        <v>101</v>
      </c>
      <c r="B14" s="16">
        <f>ROUND(VLOOKUP(A14,County2023!$A$10:$C$76,3,FALSE),0)</f>
        <v>39619</v>
      </c>
      <c r="C14" s="16">
        <f>ROUND(VLOOKUP(A14,County2022!$A$10:$C$76,2,FALSE),0)</f>
        <v>40633</v>
      </c>
      <c r="D14" s="17">
        <f>ROUND(VLOOKUP(A14,County2023!$A$10:$C$76,2,FALSE),0)</f>
        <v>40895</v>
      </c>
      <c r="E14" s="18">
        <f t="shared" si="2"/>
        <v>1276</v>
      </c>
      <c r="F14" s="18">
        <f t="shared" si="3"/>
        <v>262</v>
      </c>
      <c r="G14" s="19">
        <f t="shared" si="4"/>
        <v>3.2206769479290243E-2</v>
      </c>
      <c r="H14" s="19">
        <f t="shared" si="5"/>
        <v>6.4479610169074402E-3</v>
      </c>
      <c r="J14" s="229">
        <f t="shared" si="0"/>
        <v>1276</v>
      </c>
      <c r="K14" s="229">
        <f t="shared" si="1"/>
        <v>262</v>
      </c>
    </row>
    <row r="15" spans="1:11" ht="20.100000000000001" customHeight="1">
      <c r="A15" s="20" t="s">
        <v>102</v>
      </c>
      <c r="B15" s="16">
        <f>ROUND(VLOOKUP(A15,County2023!$A$10:$C$76,3,FALSE),0)</f>
        <v>101235</v>
      </c>
      <c r="C15" s="16">
        <f>ROUND(VLOOKUP(A15,County2022!$A$10:$C$76,2,FALSE),0)</f>
        <v>103102</v>
      </c>
      <c r="D15" s="17">
        <f>ROUND(VLOOKUP(A15,County2023!$A$10:$C$76,2,FALSE),0)</f>
        <v>104385</v>
      </c>
      <c r="E15" s="18">
        <f t="shared" si="2"/>
        <v>3150</v>
      </c>
      <c r="F15" s="18">
        <f t="shared" si="3"/>
        <v>1283</v>
      </c>
      <c r="G15" s="19">
        <f t="shared" si="4"/>
        <v>3.1115720847532967E-2</v>
      </c>
      <c r="H15" s="19">
        <f t="shared" si="5"/>
        <v>1.2443987507516827E-2</v>
      </c>
      <c r="J15" s="229">
        <f t="shared" si="0"/>
        <v>3150</v>
      </c>
      <c r="K15" s="229">
        <f t="shared" si="1"/>
        <v>1283</v>
      </c>
    </row>
    <row r="16" spans="1:11" ht="20.100000000000001" customHeight="1">
      <c r="A16" s="15" t="s">
        <v>19</v>
      </c>
      <c r="B16" s="16">
        <f>ROUND(VLOOKUP(A16,County2023!$A$10:$C$76,3,FALSE),0)</f>
        <v>760822</v>
      </c>
      <c r="C16" s="16">
        <f>ROUND(VLOOKUP(A16,County2022!$A$10:$C$76,2,FALSE),0)</f>
        <v>802178</v>
      </c>
      <c r="D16" s="17">
        <f>ROUND(VLOOKUP(A16,County2023!$A$10:$C$76,2,FALSE),0)</f>
        <v>800989</v>
      </c>
      <c r="E16" s="18">
        <f t="shared" si="2"/>
        <v>40167</v>
      </c>
      <c r="F16" s="18">
        <f t="shared" si="3"/>
        <v>-1189</v>
      </c>
      <c r="G16" s="19">
        <f t="shared" si="4"/>
        <v>5.2794214678334749E-2</v>
      </c>
      <c r="H16" s="19">
        <f t="shared" si="5"/>
        <v>-1.482214670559402E-3</v>
      </c>
      <c r="J16" s="229">
        <f t="shared" si="0"/>
        <v>40167</v>
      </c>
      <c r="K16" s="229">
        <f t="shared" si="1"/>
        <v>-1189</v>
      </c>
    </row>
    <row r="17" spans="1:11" ht="20.100000000000001" customHeight="1">
      <c r="A17" s="20" t="s">
        <v>103</v>
      </c>
      <c r="B17" s="16">
        <f>ROUND(VLOOKUP(A17,County2023!$A$10:$C$76,3,FALSE),0)</f>
        <v>399710</v>
      </c>
      <c r="C17" s="16">
        <f>ROUND(VLOOKUP(A17,County2022!$A$10:$C$76,2,FALSE),0)</f>
        <v>421768</v>
      </c>
      <c r="D17" s="17">
        <f>ROUND(VLOOKUP(A17,County2023!$A$10:$C$76,2,FALSE),0)</f>
        <v>439566</v>
      </c>
      <c r="E17" s="18">
        <f t="shared" si="2"/>
        <v>39856</v>
      </c>
      <c r="F17" s="18">
        <f t="shared" si="3"/>
        <v>17798</v>
      </c>
      <c r="G17" s="19">
        <f t="shared" si="4"/>
        <v>9.9712291411273177E-2</v>
      </c>
      <c r="H17" s="19">
        <f t="shared" si="5"/>
        <v>4.2198554655640069E-2</v>
      </c>
      <c r="J17" s="229">
        <f t="shared" si="0"/>
        <v>39856</v>
      </c>
      <c r="K17" s="229">
        <f t="shared" si="1"/>
        <v>17798</v>
      </c>
    </row>
    <row r="18" spans="1:11" ht="20.100000000000001" customHeight="1">
      <c r="A18" s="20" t="s">
        <v>104</v>
      </c>
      <c r="B18" s="16">
        <f>ROUND(VLOOKUP(A18,County2023!$A$10:$C$76,3,FALSE),0)</f>
        <v>39644</v>
      </c>
      <c r="C18" s="16">
        <f>ROUND(VLOOKUP(A18,County2022!$A$10:$C$76,2,FALSE),0)</f>
        <v>39385</v>
      </c>
      <c r="D18" s="17">
        <f>ROUND(VLOOKUP(A18,County2023!$A$10:$C$76,2,FALSE),0)</f>
        <v>39591</v>
      </c>
      <c r="E18" s="18">
        <f t="shared" si="2"/>
        <v>-53</v>
      </c>
      <c r="F18" s="18">
        <f t="shared" si="3"/>
        <v>206</v>
      </c>
      <c r="G18" s="19">
        <f t="shared" si="4"/>
        <v>-1.3368983957219251E-3</v>
      </c>
      <c r="H18" s="19">
        <f t="shared" si="5"/>
        <v>5.2304176717024248E-3</v>
      </c>
      <c r="J18" s="229">
        <f t="shared" si="0"/>
        <v>-53</v>
      </c>
      <c r="K18" s="229">
        <f t="shared" si="1"/>
        <v>206</v>
      </c>
    </row>
    <row r="19" spans="1:11" ht="20.100000000000001" customHeight="1">
      <c r="A19" s="20" t="s">
        <v>105</v>
      </c>
      <c r="B19" s="16">
        <f>ROUND(VLOOKUP(A19,County2023!$A$10:$C$76,3,FALSE),0)</f>
        <v>725046</v>
      </c>
      <c r="C19" s="16">
        <f>ROUND(VLOOKUP(A19,County2022!$A$10:$C$76,2,FALSE),0)</f>
        <v>770019</v>
      </c>
      <c r="D19" s="17">
        <f>ROUND(VLOOKUP(A19,County2023!$A$10:$C$76,2,FALSE),0)</f>
        <v>797616</v>
      </c>
      <c r="E19" s="18">
        <f t="shared" si="2"/>
        <v>72570</v>
      </c>
      <c r="F19" s="18">
        <f t="shared" si="3"/>
        <v>27597</v>
      </c>
      <c r="G19" s="19">
        <f t="shared" si="4"/>
        <v>0.10009020117344279</v>
      </c>
      <c r="H19" s="19">
        <f t="shared" si="5"/>
        <v>3.5839375392035779E-2</v>
      </c>
      <c r="J19" s="229">
        <f t="shared" si="0"/>
        <v>72570</v>
      </c>
      <c r="K19" s="229">
        <f t="shared" si="1"/>
        <v>27597</v>
      </c>
    </row>
    <row r="20" spans="1:11" ht="20.100000000000001" customHeight="1">
      <c r="A20" s="15" t="s">
        <v>23</v>
      </c>
      <c r="B20" s="16">
        <f>ROUND(VLOOKUP(A20,County2023!$A$10:$C$76,3,FALSE),0)</f>
        <v>434006</v>
      </c>
      <c r="C20" s="16">
        <f>ROUND(VLOOKUP(A20,County2022!$A$10:$C$76,2,FALSE),0)</f>
        <v>452378</v>
      </c>
      <c r="D20" s="17">
        <f>ROUND(VLOOKUP(A20,County2023!$A$10:$C$76,2,FALSE),0)</f>
        <v>464223</v>
      </c>
      <c r="E20" s="18">
        <f t="shared" si="2"/>
        <v>30217</v>
      </c>
      <c r="F20" s="18">
        <f t="shared" si="3"/>
        <v>11845</v>
      </c>
      <c r="G20" s="19">
        <f t="shared" si="4"/>
        <v>6.9623461426800551E-2</v>
      </c>
      <c r="H20" s="19">
        <f t="shared" si="5"/>
        <v>2.6183855094633248E-2</v>
      </c>
      <c r="J20" s="229">
        <f t="shared" si="0"/>
        <v>30217</v>
      </c>
      <c r="K20" s="229">
        <f t="shared" si="1"/>
        <v>11845</v>
      </c>
    </row>
    <row r="21" spans="1:11" ht="20.100000000000001" customHeight="1">
      <c r="A21" s="22"/>
      <c r="B21" s="16"/>
      <c r="C21" s="16"/>
      <c r="D21" s="17"/>
      <c r="E21" s="18"/>
      <c r="F21" s="18"/>
      <c r="G21" s="19"/>
      <c r="H21" s="19"/>
    </row>
    <row r="22" spans="1:11" ht="20.100000000000001" customHeight="1">
      <c r="A22" s="10" t="s">
        <v>24</v>
      </c>
      <c r="B22" s="23">
        <f>SUM(B23:B40)</f>
        <v>2254791</v>
      </c>
      <c r="C22" s="24">
        <f>SUM(C23:C40)</f>
        <v>2341725</v>
      </c>
      <c r="D22" s="24">
        <f>SUM(D23:D40)</f>
        <v>2400656</v>
      </c>
      <c r="E22" s="23">
        <f>SUM(E23:E40)</f>
        <v>145865</v>
      </c>
      <c r="F22" s="23">
        <f>SUM(F23:F40)</f>
        <v>58931</v>
      </c>
      <c r="G22" s="13">
        <f>E22/B22</f>
        <v>6.4691139888353288E-2</v>
      </c>
      <c r="H22" s="14">
        <f>F22/C22</f>
        <v>2.5165636443220275E-2</v>
      </c>
    </row>
    <row r="23" spans="1:11" ht="20.100000000000001" customHeight="1">
      <c r="A23" s="20" t="s">
        <v>106</v>
      </c>
      <c r="B23" s="16">
        <f>ROUND(VLOOKUP(A23,County2023!$A$10:$C$76,3,FALSE),0)</f>
        <v>278468</v>
      </c>
      <c r="C23" s="16">
        <f>ROUND(VLOOKUP(A23,County2022!$A$10:$C$76,2,FALSE),0)</f>
        <v>287872</v>
      </c>
      <c r="D23" s="17">
        <f>ROUND(VLOOKUP(A23,County2023!$A$10:$C$76,2,FALSE),0)</f>
        <v>293040</v>
      </c>
      <c r="E23" s="18">
        <f>D23-B23</f>
        <v>14572</v>
      </c>
      <c r="F23" s="18">
        <f>D23-C23</f>
        <v>5168</v>
      </c>
      <c r="G23" s="19">
        <f>E23/B23</f>
        <v>5.2329172472240976E-2</v>
      </c>
      <c r="H23" s="19">
        <f>F23/C23</f>
        <v>1.7952423299244107E-2</v>
      </c>
    </row>
    <row r="24" spans="1:11" ht="20.100000000000001" customHeight="1">
      <c r="A24" s="20" t="s">
        <v>107</v>
      </c>
      <c r="B24" s="16">
        <f>ROUND(VLOOKUP(A24,County2023!$A$10:$C$76,3,FALSE),0)</f>
        <v>28259</v>
      </c>
      <c r="C24" s="16">
        <f>ROUND(VLOOKUP(A24,County2022!$A$10:$C$76,2,FALSE),0)</f>
        <v>27881</v>
      </c>
      <c r="D24" s="17">
        <f>ROUND(VLOOKUP(A24,County2023!$A$10:$C$76,2,FALSE),0)</f>
        <v>28339</v>
      </c>
      <c r="E24" s="18">
        <f t="shared" ref="E24:E40" si="6">D24-B24</f>
        <v>80</v>
      </c>
      <c r="F24" s="18">
        <f t="shared" ref="F24:F40" si="7">D24-C24</f>
        <v>458</v>
      </c>
      <c r="G24" s="19">
        <f t="shared" ref="G24:G40" si="8">E24/B24</f>
        <v>2.8309565094306239E-3</v>
      </c>
      <c r="H24" s="19">
        <f t="shared" ref="H24:H40" si="9">F24/C24</f>
        <v>1.6426957426204224E-2</v>
      </c>
    </row>
    <row r="25" spans="1:11" ht="20.100000000000001" customHeight="1">
      <c r="A25" s="20" t="s">
        <v>108</v>
      </c>
      <c r="B25" s="16">
        <f>ROUND(VLOOKUP(A25,County2023!$A$10:$C$76,3,FALSE),0)</f>
        <v>28303</v>
      </c>
      <c r="C25" s="16">
        <f>ROUND(VLOOKUP(A25,County2022!$A$10:$C$76,2,FALSE),0)</f>
        <v>27013</v>
      </c>
      <c r="D25" s="17">
        <f>ROUND(VLOOKUP(A25,County2023!$A$10:$C$76,2,FALSE),0)</f>
        <v>27389</v>
      </c>
      <c r="E25" s="18">
        <f t="shared" si="6"/>
        <v>-914</v>
      </c>
      <c r="F25" s="18">
        <f t="shared" si="7"/>
        <v>376</v>
      </c>
      <c r="G25" s="19">
        <f t="shared" si="8"/>
        <v>-3.2293396459739249E-2</v>
      </c>
      <c r="H25" s="19">
        <f t="shared" si="9"/>
        <v>1.3919224077296117E-2</v>
      </c>
    </row>
    <row r="26" spans="1:11" ht="20.100000000000001" customHeight="1">
      <c r="A26" s="20" t="s">
        <v>109</v>
      </c>
      <c r="B26" s="16">
        <f>ROUND(VLOOKUP(A26,County2023!$A$10:$C$76,3,FALSE),0)</f>
        <v>218245</v>
      </c>
      <c r="C26" s="16">
        <f>ROUND(VLOOKUP(A26,County2022!$A$10:$C$76,2,FALSE),0)</f>
        <v>225553</v>
      </c>
      <c r="D26" s="17">
        <f>ROUND(VLOOKUP(A26,County2023!$A$10:$C$76,2,FALSE),0)</f>
        <v>231042</v>
      </c>
      <c r="E26" s="18">
        <f t="shared" si="6"/>
        <v>12797</v>
      </c>
      <c r="F26" s="18">
        <f t="shared" si="7"/>
        <v>5489</v>
      </c>
      <c r="G26" s="19">
        <f t="shared" si="8"/>
        <v>5.8635936676670712E-2</v>
      </c>
      <c r="H26" s="19">
        <f t="shared" si="9"/>
        <v>2.4335743705470553E-2</v>
      </c>
    </row>
    <row r="27" spans="1:11" ht="20.100000000000001" customHeight="1">
      <c r="A27" s="20" t="s">
        <v>110</v>
      </c>
      <c r="B27" s="16">
        <f>ROUND(VLOOKUP(A27,County2023!$A$10:$C$76,3,FALSE),0)</f>
        <v>69698</v>
      </c>
      <c r="C27" s="16">
        <f>ROUND(VLOOKUP(A27,County2022!$A$10:$C$76,2,FALSE),0)</f>
        <v>71525</v>
      </c>
      <c r="D27" s="17">
        <f>ROUND(VLOOKUP(A27,County2023!$A$10:$C$76,2,FALSE),0)</f>
        <v>72191</v>
      </c>
      <c r="E27" s="18">
        <f t="shared" si="6"/>
        <v>2493</v>
      </c>
      <c r="F27" s="18">
        <f t="shared" si="7"/>
        <v>666</v>
      </c>
      <c r="G27" s="19">
        <f t="shared" si="8"/>
        <v>3.5768601681540363E-2</v>
      </c>
      <c r="H27" s="19">
        <f t="shared" si="9"/>
        <v>9.3114295700803922E-3</v>
      </c>
    </row>
    <row r="28" spans="1:11" ht="20.100000000000001" customHeight="1">
      <c r="A28" s="20" t="s">
        <v>111</v>
      </c>
      <c r="B28" s="16">
        <f>ROUND(VLOOKUP(A28,County2023!$A$10:$C$76,3,FALSE),0)</f>
        <v>16759</v>
      </c>
      <c r="C28" s="16">
        <f>ROUND(VLOOKUP(A28,County2022!$A$10:$C$76,2,FALSE),0)</f>
        <v>16988</v>
      </c>
      <c r="D28" s="17">
        <f>ROUND(VLOOKUP(A28,County2023!$A$10:$C$76,2,FALSE),0)</f>
        <v>17271</v>
      </c>
      <c r="E28" s="18">
        <f t="shared" si="6"/>
        <v>512</v>
      </c>
      <c r="F28" s="18">
        <f t="shared" si="7"/>
        <v>283</v>
      </c>
      <c r="G28" s="19">
        <f t="shared" si="8"/>
        <v>3.0550748851363448E-2</v>
      </c>
      <c r="H28" s="19">
        <f t="shared" si="9"/>
        <v>1.6658817989168826E-2</v>
      </c>
    </row>
    <row r="29" spans="1:11" ht="20.100000000000001" customHeight="1">
      <c r="A29" s="20" t="s">
        <v>112</v>
      </c>
      <c r="B29" s="16">
        <f>ROUND(VLOOKUP(A29,County2023!$A$10:$C$76,3,FALSE),0)</f>
        <v>995567</v>
      </c>
      <c r="C29" s="16">
        <f>ROUND(VLOOKUP(A29,County2022!$A$10:$C$76,2,FALSE),0)</f>
        <v>1033533</v>
      </c>
      <c r="D29" s="17">
        <f>ROUND(VLOOKUP(A29,County2023!$A$10:$C$76,2,FALSE),0)</f>
        <v>1051278</v>
      </c>
      <c r="E29" s="18">
        <f t="shared" si="6"/>
        <v>55711</v>
      </c>
      <c r="F29" s="18">
        <f t="shared" si="7"/>
        <v>17745</v>
      </c>
      <c r="G29" s="19">
        <f t="shared" si="8"/>
        <v>5.5959066541980601E-2</v>
      </c>
      <c r="H29" s="19">
        <f t="shared" si="9"/>
        <v>1.7169263100452525E-2</v>
      </c>
    </row>
    <row r="30" spans="1:11" ht="20.100000000000001" customHeight="1">
      <c r="A30" s="20" t="s">
        <v>113</v>
      </c>
      <c r="B30" s="16">
        <f>ROUND(VLOOKUP(A30,County2023!$A$10:$C$76,3,FALSE),0)</f>
        <v>17864</v>
      </c>
      <c r="C30" s="16">
        <f>ROUND(VLOOKUP(A30,County2022!$A$10:$C$76,2,FALSE),0)</f>
        <v>18841</v>
      </c>
      <c r="D30" s="17">
        <f>ROUND(VLOOKUP(A30,County2023!$A$10:$C$76,2,FALSE),0)</f>
        <v>19123</v>
      </c>
      <c r="E30" s="18">
        <f t="shared" si="6"/>
        <v>1259</v>
      </c>
      <c r="F30" s="18">
        <f t="shared" si="7"/>
        <v>282</v>
      </c>
      <c r="G30" s="19">
        <f t="shared" si="8"/>
        <v>7.0476936856247202E-2</v>
      </c>
      <c r="H30" s="19">
        <f t="shared" si="9"/>
        <v>1.4967358420466006E-2</v>
      </c>
    </row>
    <row r="31" spans="1:11" ht="20.100000000000001" customHeight="1">
      <c r="A31" s="15" t="s">
        <v>33</v>
      </c>
      <c r="B31" s="16">
        <f>ROUND(VLOOKUP(A31,County2023!$A$10:$C$76,3,FALSE),0)</f>
        <v>14004</v>
      </c>
      <c r="C31" s="16">
        <f>ROUND(VLOOKUP(A31,County2022!$A$10:$C$76,2,FALSE),0)</f>
        <v>13395</v>
      </c>
      <c r="D31" s="17">
        <f>ROUND(VLOOKUP(A31,County2023!$A$10:$C$76,2,FALSE),0)</f>
        <v>13671</v>
      </c>
      <c r="E31" s="18">
        <f t="shared" si="6"/>
        <v>-333</v>
      </c>
      <c r="F31" s="18">
        <f t="shared" si="7"/>
        <v>276</v>
      </c>
      <c r="G31" s="19">
        <f t="shared" si="8"/>
        <v>-2.377892030848329E-2</v>
      </c>
      <c r="H31" s="19">
        <f t="shared" si="9"/>
        <v>2.0604703247480403E-2</v>
      </c>
    </row>
    <row r="32" spans="1:11" ht="20.100000000000001" customHeight="1">
      <c r="A32" s="20" t="s">
        <v>114</v>
      </c>
      <c r="B32" s="16">
        <f>ROUND(VLOOKUP(A32,County2023!$A$10:$C$76,3,FALSE),0)</f>
        <v>8226</v>
      </c>
      <c r="C32" s="16">
        <f>ROUND(VLOOKUP(A32,County2022!$A$10:$C$76,2,FALSE),0)</f>
        <v>7808</v>
      </c>
      <c r="D32" s="17">
        <f>ROUND(VLOOKUP(A32,County2023!$A$10:$C$76,2,FALSE),0)</f>
        <v>8074</v>
      </c>
      <c r="E32" s="18">
        <f t="shared" si="6"/>
        <v>-152</v>
      </c>
      <c r="F32" s="18">
        <f t="shared" si="7"/>
        <v>266</v>
      </c>
      <c r="G32" s="19">
        <f t="shared" si="8"/>
        <v>-1.8477996596158522E-2</v>
      </c>
      <c r="H32" s="19">
        <f t="shared" si="9"/>
        <v>3.4067622950819672E-2</v>
      </c>
    </row>
    <row r="33" spans="1:8" ht="20.100000000000001" customHeight="1">
      <c r="A33" s="20" t="s">
        <v>115</v>
      </c>
      <c r="B33" s="16">
        <f>ROUND(VLOOKUP(A33,County2023!$A$10:$C$76,3,FALSE),0)</f>
        <v>42915</v>
      </c>
      <c r="C33" s="16">
        <f>ROUND(VLOOKUP(A33,County2022!$A$10:$C$76,2,FALSE),0)</f>
        <v>44288</v>
      </c>
      <c r="D33" s="17">
        <f>ROUND(VLOOKUP(A33,County2023!$A$10:$C$76,2,FALSE),0)</f>
        <v>45283</v>
      </c>
      <c r="E33" s="18">
        <f t="shared" si="6"/>
        <v>2368</v>
      </c>
      <c r="F33" s="18">
        <f t="shared" si="7"/>
        <v>995</v>
      </c>
      <c r="G33" s="19">
        <f t="shared" si="8"/>
        <v>5.517884189677269E-2</v>
      </c>
      <c r="H33" s="19">
        <f t="shared" si="9"/>
        <v>2.2466582369942197E-2</v>
      </c>
    </row>
    <row r="34" spans="1:8" ht="20.100000000000001" customHeight="1">
      <c r="A34" s="20" t="s">
        <v>116</v>
      </c>
      <c r="B34" s="16">
        <f>ROUND(VLOOKUP(A34,County2023!$A$10:$C$76,3,FALSE),0)</f>
        <v>17968</v>
      </c>
      <c r="C34" s="16">
        <f>ROUND(VLOOKUP(A34,County2022!$A$10:$C$76,2,FALSE),0)</f>
        <v>18438</v>
      </c>
      <c r="D34" s="17">
        <f>ROUND(VLOOKUP(A34,County2023!$A$10:$C$76,2,FALSE),0)</f>
        <v>18698</v>
      </c>
      <c r="E34" s="18">
        <f t="shared" si="6"/>
        <v>730</v>
      </c>
      <c r="F34" s="18">
        <f t="shared" si="7"/>
        <v>260</v>
      </c>
      <c r="G34" s="19">
        <f t="shared" si="8"/>
        <v>4.0627782724844165E-2</v>
      </c>
      <c r="H34" s="19">
        <f t="shared" si="9"/>
        <v>1.4101312506779477E-2</v>
      </c>
    </row>
    <row r="35" spans="1:8" ht="20.100000000000001" customHeight="1">
      <c r="A35" s="20" t="s">
        <v>117</v>
      </c>
      <c r="B35" s="16">
        <f>ROUND(VLOOKUP(A35,County2023!$A$10:$C$76,3,FALSE),0)</f>
        <v>90352</v>
      </c>
      <c r="C35" s="16">
        <f>ROUND(VLOOKUP(A35,County2022!$A$10:$C$76,2,FALSE),0)</f>
        <v>95809</v>
      </c>
      <c r="D35" s="17">
        <f>ROUND(VLOOKUP(A35,County2023!$A$10:$C$76,2,FALSE),0)</f>
        <v>100763</v>
      </c>
      <c r="E35" s="18">
        <f t="shared" si="6"/>
        <v>10411</v>
      </c>
      <c r="F35" s="18">
        <f t="shared" si="7"/>
        <v>4954</v>
      </c>
      <c r="G35" s="19">
        <f t="shared" si="8"/>
        <v>0.1152271117407473</v>
      </c>
      <c r="H35" s="19">
        <f t="shared" si="9"/>
        <v>5.1707042135916252E-2</v>
      </c>
    </row>
    <row r="36" spans="1:8" ht="20.100000000000001" customHeight="1">
      <c r="A36" s="20" t="s">
        <v>38</v>
      </c>
      <c r="B36" s="16">
        <f>ROUND(VLOOKUP(A36,County2023!$A$10:$C$76,3,FALSE),0)</f>
        <v>73321</v>
      </c>
      <c r="C36" s="16">
        <f>ROUND(VLOOKUP(A36,County2022!$A$10:$C$76,2,FALSE),0)</f>
        <v>74249</v>
      </c>
      <c r="D36" s="17">
        <f>ROUND(VLOOKUP(A36,County2023!$A$10:$C$76,2,FALSE),0)</f>
        <v>75906</v>
      </c>
      <c r="E36" s="18">
        <f t="shared" si="6"/>
        <v>2585</v>
      </c>
      <c r="F36" s="18">
        <f t="shared" si="7"/>
        <v>1657</v>
      </c>
      <c r="G36" s="19">
        <f t="shared" si="8"/>
        <v>3.5255929406309242E-2</v>
      </c>
      <c r="H36" s="19">
        <f t="shared" si="9"/>
        <v>2.2316798879446188E-2</v>
      </c>
    </row>
    <row r="37" spans="1:8" ht="20.100000000000001" customHeight="1">
      <c r="A37" s="20" t="s">
        <v>118</v>
      </c>
      <c r="B37" s="16">
        <f>ROUND(VLOOKUP(A37,County2023!$A$10:$C$76,3,FALSE),0)</f>
        <v>273425</v>
      </c>
      <c r="C37" s="16">
        <f>ROUND(VLOOKUP(A37,County2022!$A$10:$C$76,2,FALSE),0)</f>
        <v>296919</v>
      </c>
      <c r="D37" s="17">
        <f>ROUND(VLOOKUP(A37,County2023!$A$10:$C$76,2,FALSE),0)</f>
        <v>315317</v>
      </c>
      <c r="E37" s="18">
        <f t="shared" si="6"/>
        <v>41892</v>
      </c>
      <c r="F37" s="18">
        <f t="shared" si="7"/>
        <v>18398</v>
      </c>
      <c r="G37" s="19">
        <f t="shared" si="8"/>
        <v>0.15321203255005944</v>
      </c>
      <c r="H37" s="19">
        <f t="shared" si="9"/>
        <v>6.1963026953478897E-2</v>
      </c>
    </row>
    <row r="38" spans="1:8" ht="20.100000000000001" customHeight="1">
      <c r="A38" s="20" t="s">
        <v>119</v>
      </c>
      <c r="B38" s="16">
        <f>ROUND(VLOOKUP(A38,County2023!$A$10:$C$76,3,FALSE),0)</f>
        <v>43474</v>
      </c>
      <c r="C38" s="16">
        <f>ROUND(VLOOKUP(A38,County2022!$A$10:$C$76,2,FALSE),0)</f>
        <v>44688</v>
      </c>
      <c r="D38" s="17">
        <f>ROUND(VLOOKUP(A38,County2023!$A$10:$C$76,2,FALSE),0)</f>
        <v>45448</v>
      </c>
      <c r="E38" s="18">
        <f t="shared" si="6"/>
        <v>1974</v>
      </c>
      <c r="F38" s="18">
        <f t="shared" si="7"/>
        <v>760</v>
      </c>
      <c r="G38" s="19">
        <f t="shared" si="8"/>
        <v>4.5406449832083542E-2</v>
      </c>
      <c r="H38" s="19">
        <f t="shared" si="9"/>
        <v>1.7006802721088437E-2</v>
      </c>
    </row>
    <row r="39" spans="1:8" ht="20.100000000000001" customHeight="1">
      <c r="A39" s="20" t="s">
        <v>120</v>
      </c>
      <c r="B39" s="16">
        <f>ROUND(VLOOKUP(A39,County2023!$A$10:$C$76,3,FALSE),0)</f>
        <v>21796</v>
      </c>
      <c r="C39" s="16">
        <f>ROUND(VLOOKUP(A39,County2022!$A$10:$C$76,2,FALSE),0)</f>
        <v>21375</v>
      </c>
      <c r="D39" s="17">
        <f>ROUND(VLOOKUP(A39,County2023!$A$10:$C$76,2,FALSE),0)</f>
        <v>21686</v>
      </c>
      <c r="E39" s="18">
        <f t="shared" si="6"/>
        <v>-110</v>
      </c>
      <c r="F39" s="18">
        <f t="shared" si="7"/>
        <v>311</v>
      </c>
      <c r="G39" s="19">
        <f t="shared" si="8"/>
        <v>-5.0467975775371626E-3</v>
      </c>
      <c r="H39" s="19">
        <f t="shared" si="9"/>
        <v>1.4549707602339181E-2</v>
      </c>
    </row>
    <row r="40" spans="1:8" ht="20.100000000000001" customHeight="1">
      <c r="A40" s="20" t="s">
        <v>121</v>
      </c>
      <c r="B40" s="16">
        <f>ROUND(VLOOKUP(A40,County2023!$A$10:$C$76,3,FALSE),0)</f>
        <v>16147</v>
      </c>
      <c r="C40" s="16">
        <f>ROUND(VLOOKUP(A40,County2022!$A$10:$C$76,2,FALSE),0)</f>
        <v>15550</v>
      </c>
      <c r="D40" s="17">
        <f>ROUND(VLOOKUP(A40,County2023!$A$10:$C$76,2,FALSE),0)</f>
        <v>16137</v>
      </c>
      <c r="E40" s="18">
        <f t="shared" si="6"/>
        <v>-10</v>
      </c>
      <c r="F40" s="18">
        <f t="shared" si="7"/>
        <v>587</v>
      </c>
      <c r="G40" s="19">
        <f t="shared" si="8"/>
        <v>-6.193100885613427E-4</v>
      </c>
      <c r="H40" s="19">
        <f t="shared" si="9"/>
        <v>3.7749196141479098E-2</v>
      </c>
    </row>
    <row r="41" spans="1:8" ht="20.100000000000001" customHeight="1">
      <c r="A41" s="25"/>
      <c r="B41" s="21"/>
      <c r="C41" s="21"/>
      <c r="D41" s="26"/>
      <c r="E41" s="18"/>
      <c r="F41" s="18"/>
      <c r="G41" s="19"/>
      <c r="H41" s="19"/>
    </row>
    <row r="42" spans="1:8" ht="20.100000000000001" customHeight="1">
      <c r="A42" s="27" t="s">
        <v>43</v>
      </c>
      <c r="B42" s="23">
        <f>SUM(B43:B60)</f>
        <v>1496947</v>
      </c>
      <c r="C42" s="24">
        <f>SUM(C43:C60)</f>
        <v>1542781</v>
      </c>
      <c r="D42" s="24">
        <f>SUM(D43:D60)</f>
        <v>1569562</v>
      </c>
      <c r="E42" s="23">
        <f>SUM(E43:E60)</f>
        <v>72615</v>
      </c>
      <c r="F42" s="23">
        <f>SUM(F43:F60)</f>
        <v>26781</v>
      </c>
      <c r="G42" s="13">
        <f>E42/B42</f>
        <v>4.8508731438053586E-2</v>
      </c>
      <c r="H42" s="14">
        <f>F42/C42</f>
        <v>1.7358912250021227E-2</v>
      </c>
    </row>
    <row r="43" spans="1:8" ht="20.100000000000001" customHeight="1">
      <c r="A43" s="20" t="s">
        <v>122</v>
      </c>
      <c r="B43" s="21">
        <f>ROUND(VLOOKUP(A43,County2023!$A$10:$C$76,3,FALSE),0)</f>
        <v>175216</v>
      </c>
      <c r="C43" s="21">
        <f>ROUND(VLOOKUP(A43,County2022!$A$10:$C$76,2,FALSE),0)</f>
        <v>184002</v>
      </c>
      <c r="D43" s="17">
        <f>ROUND(VLOOKUP(A43,County2023!$A$10:$C$76,2,FALSE),0)</f>
        <v>187545</v>
      </c>
      <c r="E43" s="18">
        <f>D43-B43</f>
        <v>12329</v>
      </c>
      <c r="F43" s="18">
        <f>D43-C43</f>
        <v>3543</v>
      </c>
      <c r="G43" s="19">
        <f>E43/B43</f>
        <v>7.0364578577298872E-2</v>
      </c>
      <c r="H43" s="19">
        <f>F43/C43</f>
        <v>1.9255225486679493E-2</v>
      </c>
    </row>
    <row r="44" spans="1:8" ht="20.100000000000001" customHeight="1">
      <c r="A44" s="20" t="s">
        <v>123</v>
      </c>
      <c r="B44" s="21">
        <f>ROUND(VLOOKUP(A44,County2023!$A$10:$C$76,3,FALSE),0)</f>
        <v>13648</v>
      </c>
      <c r="C44" s="21">
        <f>ROUND(VLOOKUP(A44,County2022!$A$10:$C$76,2,FALSE),0)</f>
        <v>13740</v>
      </c>
      <c r="D44" s="17">
        <f>ROUND(VLOOKUP(A44,County2023!$A$10:$C$76,2,FALSE),0)</f>
        <v>13816</v>
      </c>
      <c r="E44" s="18">
        <f t="shared" ref="E44:E51" si="10">D44-B44</f>
        <v>168</v>
      </c>
      <c r="F44" s="18">
        <f t="shared" ref="F44:F51" si="11">D44-C44</f>
        <v>76</v>
      </c>
      <c r="G44" s="19">
        <f t="shared" ref="G44:G51" si="12">E44/B44</f>
        <v>1.23094958968347E-2</v>
      </c>
      <c r="H44" s="19">
        <f t="shared" ref="H44:H51" si="13">F44/C44</f>
        <v>5.531295487627365E-3</v>
      </c>
    </row>
    <row r="45" spans="1:8" ht="20.100000000000001" customHeight="1">
      <c r="A45" s="15" t="s">
        <v>46</v>
      </c>
      <c r="B45" s="16">
        <f>ROUND(VLOOKUP(A45,County2023!$A$10:$C$76,3,FALSE),0)</f>
        <v>321905</v>
      </c>
      <c r="C45" s="16">
        <f>ROUND(VLOOKUP(A45,County2022!$A$10:$C$76,2,FALSE),0)</f>
        <v>329583</v>
      </c>
      <c r="D45" s="17">
        <f>ROUND(VLOOKUP(A45,County2023!$A$10:$C$76,2,FALSE),0)</f>
        <v>333452</v>
      </c>
      <c r="E45" s="18">
        <f t="shared" si="10"/>
        <v>11547</v>
      </c>
      <c r="F45" s="18">
        <f t="shared" si="11"/>
        <v>3869</v>
      </c>
      <c r="G45" s="19">
        <f t="shared" si="12"/>
        <v>3.5870831456485612E-2</v>
      </c>
      <c r="H45" s="19">
        <f t="shared" si="13"/>
        <v>1.173907634799125E-2</v>
      </c>
    </row>
    <row r="46" spans="1:8" ht="20.100000000000001" customHeight="1">
      <c r="A46" s="20" t="s">
        <v>124</v>
      </c>
      <c r="B46" s="21">
        <f>ROUND(VLOOKUP(A46,County2023!$A$10:$C$76,3,FALSE),0)</f>
        <v>12451</v>
      </c>
      <c r="C46" s="21">
        <f>ROUND(VLOOKUP(A46,County2022!$A$10:$C$76,2,FALSE),0)</f>
        <v>12729</v>
      </c>
      <c r="D46" s="17">
        <f>ROUND(VLOOKUP(A46,County2023!$A$10:$C$76,2,FALSE),0)</f>
        <v>12971</v>
      </c>
      <c r="E46" s="18">
        <f t="shared" si="10"/>
        <v>520</v>
      </c>
      <c r="F46" s="18">
        <f t="shared" si="11"/>
        <v>242</v>
      </c>
      <c r="G46" s="19">
        <f t="shared" si="12"/>
        <v>4.1763713757931087E-2</v>
      </c>
      <c r="H46" s="19">
        <f t="shared" si="13"/>
        <v>1.9011705554246208E-2</v>
      </c>
    </row>
    <row r="47" spans="1:8" ht="20.100000000000001" customHeight="1">
      <c r="A47" s="20" t="s">
        <v>125</v>
      </c>
      <c r="B47" s="21">
        <f>ROUND(VLOOKUP(A47,County2023!$A$10:$C$76,3,FALSE),0)</f>
        <v>43826</v>
      </c>
      <c r="C47" s="21">
        <f>ROUND(VLOOKUP(A47,County2022!$A$10:$C$76,2,FALSE),0)</f>
        <v>43967</v>
      </c>
      <c r="D47" s="17">
        <f>ROUND(VLOOKUP(A47,County2023!$A$10:$C$76,2,FALSE),0)</f>
        <v>44421</v>
      </c>
      <c r="E47" s="18">
        <f t="shared" si="10"/>
        <v>595</v>
      </c>
      <c r="F47" s="18">
        <f t="shared" si="11"/>
        <v>454</v>
      </c>
      <c r="G47" s="19">
        <f t="shared" si="12"/>
        <v>1.3576415826221877E-2</v>
      </c>
      <c r="H47" s="19">
        <f t="shared" si="13"/>
        <v>1.0325926262878978E-2</v>
      </c>
    </row>
    <row r="48" spans="1:8" ht="20.100000000000001" customHeight="1">
      <c r="A48" s="20" t="s">
        <v>126</v>
      </c>
      <c r="B48" s="21">
        <f>ROUND(VLOOKUP(A48,County2023!$A$10:$C$76,3,FALSE),0)</f>
        <v>14192</v>
      </c>
      <c r="C48" s="21">
        <f>ROUND(VLOOKUP(A48,County2022!$A$10:$C$76,2,FALSE),0)</f>
        <v>15938</v>
      </c>
      <c r="D48" s="17">
        <f>ROUND(VLOOKUP(A48,County2023!$A$10:$C$76,2,FALSE),0)</f>
        <v>16323</v>
      </c>
      <c r="E48" s="18">
        <f t="shared" si="10"/>
        <v>2131</v>
      </c>
      <c r="F48" s="18">
        <f t="shared" si="11"/>
        <v>385</v>
      </c>
      <c r="G48" s="19">
        <f t="shared" si="12"/>
        <v>0.15015501691093575</v>
      </c>
      <c r="H48" s="19">
        <f t="shared" si="13"/>
        <v>2.4156104906512738E-2</v>
      </c>
    </row>
    <row r="49" spans="1:8" ht="20.100000000000001" customHeight="1">
      <c r="A49" s="20" t="s">
        <v>127</v>
      </c>
      <c r="B49" s="21">
        <f>ROUND(VLOOKUP(A49,County2023!$A$10:$C$76,3,FALSE),0)</f>
        <v>19653</v>
      </c>
      <c r="C49" s="21">
        <f>ROUND(VLOOKUP(A49,County2022!$A$10:$C$76,2,FALSE),0)</f>
        <v>19784</v>
      </c>
      <c r="D49" s="17">
        <f>ROUND(VLOOKUP(A49,County2023!$A$10:$C$76,2,FALSE),0)</f>
        <v>19910</v>
      </c>
      <c r="E49" s="18">
        <f t="shared" si="10"/>
        <v>257</v>
      </c>
      <c r="F49" s="18">
        <f t="shared" si="11"/>
        <v>126</v>
      </c>
      <c r="G49" s="19">
        <f t="shared" si="12"/>
        <v>1.3076883936294713E-2</v>
      </c>
      <c r="H49" s="19">
        <f t="shared" si="13"/>
        <v>6.3687828548321876E-3</v>
      </c>
    </row>
    <row r="50" spans="1:8" ht="20.100000000000001" customHeight="1">
      <c r="A50" s="20" t="s">
        <v>128</v>
      </c>
      <c r="B50" s="21">
        <f>ROUND(VLOOKUP(A50,County2023!$A$10:$C$76,3,FALSE),0)</f>
        <v>47319</v>
      </c>
      <c r="C50" s="21">
        <f>ROUND(VLOOKUP(A50,County2022!$A$10:$C$76,2,FALSE),0)</f>
        <v>48395</v>
      </c>
      <c r="D50" s="17">
        <f>ROUND(VLOOKUP(A50,County2023!$A$10:$C$76,2,FALSE),0)</f>
        <v>48982</v>
      </c>
      <c r="E50" s="18">
        <f t="shared" si="10"/>
        <v>1663</v>
      </c>
      <c r="F50" s="18">
        <f t="shared" si="11"/>
        <v>587</v>
      </c>
      <c r="G50" s="19">
        <f t="shared" si="12"/>
        <v>3.5144445148883111E-2</v>
      </c>
      <c r="H50" s="19">
        <f t="shared" si="13"/>
        <v>1.2129352205806385E-2</v>
      </c>
    </row>
    <row r="51" spans="1:8" ht="20.100000000000001" customHeight="1">
      <c r="A51" s="28" t="s">
        <v>129</v>
      </c>
      <c r="B51" s="29">
        <f>ROUND(VLOOKUP(A51,County2023!$A$10:$C$76,3,FALSE),0)</f>
        <v>14510</v>
      </c>
      <c r="C51" s="29">
        <f>ROUND(VLOOKUP(A51,County2022!$A$10:$C$76,2,FALSE),0)</f>
        <v>14923</v>
      </c>
      <c r="D51" s="30">
        <f>ROUND(VLOOKUP(A51,County2023!$A$10:$C$76,2,FALSE),0)</f>
        <v>15402</v>
      </c>
      <c r="E51" s="31">
        <f t="shared" si="10"/>
        <v>892</v>
      </c>
      <c r="F51" s="32">
        <f t="shared" si="11"/>
        <v>479</v>
      </c>
      <c r="G51" s="33">
        <f t="shared" si="12"/>
        <v>6.1474844934527914E-2</v>
      </c>
      <c r="H51" s="33">
        <f t="shared" si="13"/>
        <v>3.2098103598472157E-2</v>
      </c>
    </row>
    <row r="52" spans="1:8" ht="20.100000000000001" customHeight="1">
      <c r="A52" s="20"/>
      <c r="B52" s="21"/>
      <c r="C52" s="21"/>
      <c r="D52" s="17"/>
      <c r="E52" s="18"/>
      <c r="F52" s="18"/>
      <c r="G52" s="19"/>
      <c r="H52" s="19"/>
    </row>
    <row r="53" spans="1:8" ht="20.100000000000001" customHeight="1">
      <c r="A53" s="25" t="s">
        <v>53</v>
      </c>
      <c r="B53" s="21"/>
      <c r="C53" s="21"/>
      <c r="D53" s="34"/>
      <c r="E53" s="18"/>
      <c r="F53" s="18"/>
      <c r="G53" s="19"/>
      <c r="H53" s="19"/>
    </row>
    <row r="54" spans="1:8" ht="20.100000000000001" customHeight="1">
      <c r="A54" s="20" t="s">
        <v>130</v>
      </c>
      <c r="B54" s="21">
        <f>ROUND(VLOOKUP(A54,County2023!$A$10:$C$76,3,FALSE),0)</f>
        <v>292198</v>
      </c>
      <c r="C54" s="21">
        <f>ROUND(VLOOKUP(A54,County2022!$A$10:$C$76,2,FALSE),0)</f>
        <v>299130</v>
      </c>
      <c r="D54" s="17">
        <f>ROUND(VLOOKUP(A54,County2023!$A$10:$C$76,2,FALSE),0)</f>
        <v>301724</v>
      </c>
      <c r="E54" s="18">
        <f t="shared" ref="E54:E60" si="14">D54-B54</f>
        <v>9526</v>
      </c>
      <c r="F54" s="18">
        <f t="shared" ref="F54:F60" si="15">D54-C54</f>
        <v>2594</v>
      </c>
      <c r="G54" s="19">
        <f t="shared" ref="G54:G60" si="16">E54/B54</f>
        <v>3.2601181390700826E-2</v>
      </c>
      <c r="H54" s="19">
        <f t="shared" ref="H54:H60" si="17">F54/C54</f>
        <v>8.6718149299635609E-3</v>
      </c>
    </row>
    <row r="55" spans="1:8" ht="20.100000000000001" customHeight="1">
      <c r="A55" s="20" t="s">
        <v>131</v>
      </c>
      <c r="B55" s="21">
        <f>ROUND(VLOOKUP(A55,County2023!$A$10:$C$76,3,FALSE),0)</f>
        <v>7974</v>
      </c>
      <c r="C55" s="21">
        <f>ROUND(VLOOKUP(A55,County2022!$A$10:$C$76,2,FALSE),0)</f>
        <v>7831</v>
      </c>
      <c r="D55" s="17">
        <f>ROUND(VLOOKUP(A55,County2023!$A$10:$C$76,2,FALSE),0)</f>
        <v>7977</v>
      </c>
      <c r="E55" s="18">
        <f t="shared" si="14"/>
        <v>3</v>
      </c>
      <c r="F55" s="18">
        <f t="shared" si="15"/>
        <v>146</v>
      </c>
      <c r="G55" s="19">
        <f t="shared" si="16"/>
        <v>3.7622272385252068E-4</v>
      </c>
      <c r="H55" s="19">
        <f t="shared" si="17"/>
        <v>1.864385135997957E-2</v>
      </c>
    </row>
    <row r="56" spans="1:8" ht="20.100000000000001" customHeight="1">
      <c r="A56" s="20" t="s">
        <v>132</v>
      </c>
      <c r="B56" s="21">
        <f>ROUND(VLOOKUP(A56,County2023!$A$10:$C$76,3,FALSE),0)</f>
        <v>211668</v>
      </c>
      <c r="C56" s="21">
        <f>ROUND(VLOOKUP(A56,County2022!$A$10:$C$76,2,FALSE),0)</f>
        <v>215751</v>
      </c>
      <c r="D56" s="17">
        <f>ROUND(VLOOKUP(A56,County2023!$A$10:$C$76,2,FALSE),0)</f>
        <v>219260</v>
      </c>
      <c r="E56" s="18">
        <f t="shared" si="14"/>
        <v>7592</v>
      </c>
      <c r="F56" s="18">
        <f t="shared" si="15"/>
        <v>3509</v>
      </c>
      <c r="G56" s="19">
        <f t="shared" si="16"/>
        <v>3.5867490598484417E-2</v>
      </c>
      <c r="H56" s="19">
        <f t="shared" si="17"/>
        <v>1.6264119285658005E-2</v>
      </c>
    </row>
    <row r="57" spans="1:8" ht="20.100000000000001" customHeight="1">
      <c r="A57" s="20" t="s">
        <v>57</v>
      </c>
      <c r="B57" s="21">
        <f>ROUND(VLOOKUP(A57,County2023!$A$10:$C$76,3,FALSE),0)</f>
        <v>188000</v>
      </c>
      <c r="C57" s="21">
        <f>ROUND(VLOOKUP(A57,County2022!$A$10:$C$76,2,FALSE),0)</f>
        <v>196834</v>
      </c>
      <c r="D57" s="17">
        <f>ROUND(VLOOKUP(A57,County2023!$A$10:$C$76,2,FALSE),0)</f>
        <v>202772</v>
      </c>
      <c r="E57" s="18">
        <f t="shared" si="14"/>
        <v>14772</v>
      </c>
      <c r="F57" s="18">
        <f t="shared" si="15"/>
        <v>5938</v>
      </c>
      <c r="G57" s="19">
        <f t="shared" si="16"/>
        <v>7.8574468085106389E-2</v>
      </c>
      <c r="H57" s="19">
        <f t="shared" si="17"/>
        <v>3.0167552353760022E-2</v>
      </c>
    </row>
    <row r="58" spans="1:8" ht="20.100000000000001" customHeight="1">
      <c r="A58" s="20" t="s">
        <v>133</v>
      </c>
      <c r="B58" s="21">
        <f>ROUND(VLOOKUP(A58,County2023!$A$10:$C$76,3,FALSE),0)</f>
        <v>33764</v>
      </c>
      <c r="C58" s="21">
        <f>ROUND(VLOOKUP(A58,County2022!$A$10:$C$76,2,FALSE),0)</f>
        <v>35169</v>
      </c>
      <c r="D58" s="17">
        <f>ROUND(VLOOKUP(A58,County2023!$A$10:$C$76,2,FALSE),0)</f>
        <v>36168</v>
      </c>
      <c r="E58" s="18">
        <f t="shared" si="14"/>
        <v>2404</v>
      </c>
      <c r="F58" s="18">
        <f t="shared" si="15"/>
        <v>999</v>
      </c>
      <c r="G58" s="19">
        <f t="shared" si="16"/>
        <v>7.120009477550053E-2</v>
      </c>
      <c r="H58" s="19">
        <f t="shared" si="17"/>
        <v>2.8405698200119425E-2</v>
      </c>
    </row>
    <row r="59" spans="1:8" ht="20.100000000000001" customHeight="1">
      <c r="A59" s="20" t="s">
        <v>134</v>
      </c>
      <c r="B59" s="21">
        <f>ROUND(VLOOKUP(A59,County2023!$A$10:$C$76,3,FALSE),0)</f>
        <v>75305</v>
      </c>
      <c r="C59" s="21">
        <f>ROUND(VLOOKUP(A59,County2022!$A$10:$C$76,2,FALSE),0)</f>
        <v>79544</v>
      </c>
      <c r="D59" s="17">
        <f>ROUND(VLOOKUP(A59,County2023!$A$10:$C$76,2,FALSE),0)</f>
        <v>83342</v>
      </c>
      <c r="E59" s="18">
        <f t="shared" si="14"/>
        <v>8037</v>
      </c>
      <c r="F59" s="18">
        <f t="shared" si="15"/>
        <v>3798</v>
      </c>
      <c r="G59" s="19">
        <f t="shared" si="16"/>
        <v>0.10672598101055707</v>
      </c>
      <c r="H59" s="19">
        <f t="shared" si="17"/>
        <v>4.774715880518958E-2</v>
      </c>
    </row>
    <row r="60" spans="1:8" ht="20.100000000000001" customHeight="1">
      <c r="A60" s="20" t="s">
        <v>135</v>
      </c>
      <c r="B60" s="21">
        <f>ROUND(VLOOKUP(A60,County2023!$A$10:$C$76,3,FALSE),0)</f>
        <v>25318</v>
      </c>
      <c r="C60" s="21">
        <f>ROUND(VLOOKUP(A60,County2022!$A$10:$C$76,2,FALSE),0)</f>
        <v>25461</v>
      </c>
      <c r="D60" s="17">
        <f>ROUND(VLOOKUP(A60,County2023!$A$10:$C$76,2,FALSE),0)</f>
        <v>25497</v>
      </c>
      <c r="E60" s="18">
        <f t="shared" si="14"/>
        <v>179</v>
      </c>
      <c r="F60" s="18">
        <f t="shared" si="15"/>
        <v>36</v>
      </c>
      <c r="G60" s="19">
        <f t="shared" si="16"/>
        <v>7.0700687258077261E-3</v>
      </c>
      <c r="H60" s="19">
        <f t="shared" si="17"/>
        <v>1.4139271827500884E-3</v>
      </c>
    </row>
    <row r="61" spans="1:8" ht="20.100000000000001" customHeight="1">
      <c r="A61" s="25"/>
      <c r="B61" s="21"/>
      <c r="C61" s="21"/>
      <c r="D61" s="34"/>
      <c r="E61" s="18"/>
      <c r="F61" s="18"/>
      <c r="G61" s="19"/>
      <c r="H61" s="19"/>
    </row>
    <row r="62" spans="1:8" ht="20.100000000000001" customHeight="1">
      <c r="A62" s="27" t="s">
        <v>61</v>
      </c>
      <c r="B62" s="23">
        <f>SUM(B63:B67)</f>
        <v>4084011</v>
      </c>
      <c r="C62" s="23">
        <f>SUM(C63:C67)</f>
        <v>4164983</v>
      </c>
      <c r="D62" s="35">
        <f>SUM(D63:D67)</f>
        <v>4205553</v>
      </c>
      <c r="E62" s="36">
        <f>SUM(E63:E67)</f>
        <v>121542</v>
      </c>
      <c r="F62" s="36">
        <f>SUM(F63:F67)</f>
        <v>40570</v>
      </c>
      <c r="G62" s="13">
        <f>E62/B62</f>
        <v>2.9760448735324171E-2</v>
      </c>
      <c r="H62" s="14">
        <f>F62/C62</f>
        <v>9.7407360366176757E-3</v>
      </c>
    </row>
    <row r="63" spans="1:8" ht="20.100000000000001" customHeight="1">
      <c r="A63" s="20" t="s">
        <v>136</v>
      </c>
      <c r="B63" s="21">
        <f>ROUND(VLOOKUP(A63,County2023!$A$10:$C$76,3,FALSE),0)</f>
        <v>1944375</v>
      </c>
      <c r="C63" s="21">
        <f>ROUND(VLOOKUP(A63,County2022!$A$10:$C$76,2,FALSE),0)</f>
        <v>1969099</v>
      </c>
      <c r="D63" s="17">
        <f>ROUND(VLOOKUP(A63,County2023!$A$10:$C$76,2,FALSE),0)</f>
        <v>1973579</v>
      </c>
      <c r="E63" s="18">
        <f t="shared" ref="E63:E67" si="18">D63-B63</f>
        <v>29204</v>
      </c>
      <c r="F63" s="18">
        <f t="shared" ref="F63:F67" si="19">D63-C63</f>
        <v>4480</v>
      </c>
      <c r="G63" s="19">
        <f t="shared" ref="G63:G67" si="20">E63/B63</f>
        <v>1.5019736419157827E-2</v>
      </c>
      <c r="H63" s="19">
        <f t="shared" ref="H63:H67" si="21">F63/C63</f>
        <v>2.2751522396791627E-3</v>
      </c>
    </row>
    <row r="64" spans="1:8" ht="20.100000000000001" customHeight="1">
      <c r="A64" s="15" t="s">
        <v>63</v>
      </c>
      <c r="B64" s="16">
        <f>ROUND(VLOOKUP(A64,County2023!$A$10:$C$76,3,FALSE),0)</f>
        <v>159788</v>
      </c>
      <c r="C64" s="16">
        <f>ROUND(VLOOKUP(A64,County2022!$A$10:$C$76,2,FALSE),0)</f>
        <v>165559</v>
      </c>
      <c r="D64" s="17">
        <f>ROUND(VLOOKUP(A64,County2023!$A$10:$C$76,2,FALSE),0)</f>
        <v>167781</v>
      </c>
      <c r="E64" s="18">
        <f t="shared" si="18"/>
        <v>7993</v>
      </c>
      <c r="F64" s="18">
        <f t="shared" si="19"/>
        <v>2222</v>
      </c>
      <c r="G64" s="19">
        <f t="shared" si="20"/>
        <v>5.0022529852053972E-2</v>
      </c>
      <c r="H64" s="19">
        <f t="shared" si="21"/>
        <v>1.3421197277103631E-2</v>
      </c>
    </row>
    <row r="65" spans="1:8" ht="20.100000000000001" customHeight="1">
      <c r="A65" s="20" t="s">
        <v>137</v>
      </c>
      <c r="B65" s="21">
        <f>ROUND(VLOOKUP(A65,County2023!$A$10:$C$76,3,FALSE),0)</f>
        <v>158431</v>
      </c>
      <c r="C65" s="21">
        <f>ROUND(VLOOKUP(A65,County2022!$A$10:$C$76,2,FALSE),0)</f>
        <v>161655</v>
      </c>
      <c r="D65" s="17">
        <f>ROUND(VLOOKUP(A65,County2023!$A$10:$C$76,2,FALSE),0)</f>
        <v>162847</v>
      </c>
      <c r="E65" s="18">
        <f t="shared" si="18"/>
        <v>4416</v>
      </c>
      <c r="F65" s="18">
        <f t="shared" si="19"/>
        <v>1192</v>
      </c>
      <c r="G65" s="19">
        <f t="shared" si="20"/>
        <v>2.7873332870460957E-2</v>
      </c>
      <c r="H65" s="19">
        <f t="shared" si="21"/>
        <v>7.3737280009897625E-3</v>
      </c>
    </row>
    <row r="66" spans="1:8" ht="20.100000000000001" customHeight="1">
      <c r="A66" s="20" t="s">
        <v>138</v>
      </c>
      <c r="B66" s="21">
        <f>ROUND(VLOOKUP(A66,County2023!$A$10:$C$76,3,FALSE),0)</f>
        <v>1492191</v>
      </c>
      <c r="C66" s="21">
        <f>ROUND(VLOOKUP(A66,County2022!$A$10:$C$76,2,FALSE),0)</f>
        <v>1518152</v>
      </c>
      <c r="D66" s="17">
        <f>ROUND(VLOOKUP(A66,County2023!$A$10:$C$76,2,FALSE),0)</f>
        <v>1532718</v>
      </c>
      <c r="E66" s="18">
        <f t="shared" si="18"/>
        <v>40527</v>
      </c>
      <c r="F66" s="18">
        <f t="shared" si="19"/>
        <v>14566</v>
      </c>
      <c r="G66" s="19">
        <f t="shared" si="20"/>
        <v>2.7159391793677889E-2</v>
      </c>
      <c r="H66" s="19">
        <f t="shared" si="21"/>
        <v>9.5945597015318629E-3</v>
      </c>
    </row>
    <row r="67" spans="1:8" ht="20.100000000000001" customHeight="1">
      <c r="A67" s="20" t="s">
        <v>139</v>
      </c>
      <c r="B67" s="21">
        <f>ROUND(VLOOKUP(A67,County2023!$A$10:$C$76,3,FALSE),0)</f>
        <v>329226</v>
      </c>
      <c r="C67" s="21">
        <f>ROUND(VLOOKUP(A67,County2022!$A$10:$C$76,2,FALSE),0)</f>
        <v>350518</v>
      </c>
      <c r="D67" s="17">
        <f>ROUND(VLOOKUP(A67,County2023!$A$10:$C$76,2,FALSE),0)</f>
        <v>368628</v>
      </c>
      <c r="E67" s="18">
        <f t="shared" si="18"/>
        <v>39402</v>
      </c>
      <c r="F67" s="18">
        <f t="shared" si="19"/>
        <v>18110</v>
      </c>
      <c r="G67" s="19">
        <f t="shared" si="20"/>
        <v>0.11968070565508192</v>
      </c>
      <c r="H67" s="19">
        <f t="shared" si="21"/>
        <v>5.1666390884348309E-2</v>
      </c>
    </row>
    <row r="68" spans="1:8" ht="20.100000000000001" customHeight="1">
      <c r="A68" s="25"/>
      <c r="B68" s="21"/>
      <c r="C68" s="21"/>
      <c r="D68" s="34"/>
      <c r="E68" s="18"/>
      <c r="F68" s="18"/>
      <c r="G68" s="19"/>
      <c r="H68" s="19"/>
    </row>
    <row r="69" spans="1:8" ht="20.100000000000001" customHeight="1">
      <c r="A69" s="27" t="s">
        <v>67</v>
      </c>
      <c r="B69" s="23">
        <f>SUM(B70:B78)</f>
        <v>4454569</v>
      </c>
      <c r="C69" s="23">
        <f>SUM(C70:C78)</f>
        <v>4652142</v>
      </c>
      <c r="D69" s="35">
        <f>SUM(D70:D78)</f>
        <v>4748082</v>
      </c>
      <c r="E69" s="36">
        <f>SUM(E70:E78)</f>
        <v>293513</v>
      </c>
      <c r="F69" s="36">
        <f>SUM(F70:F78)</f>
        <v>95940</v>
      </c>
      <c r="G69" s="13">
        <f>E69/B69</f>
        <v>6.5890325191954591E-2</v>
      </c>
      <c r="H69" s="14">
        <f>F69/C69</f>
        <v>2.0622758290697058E-2</v>
      </c>
    </row>
    <row r="70" spans="1:8" ht="20.100000000000001" customHeight="1">
      <c r="A70" s="20" t="s">
        <v>140</v>
      </c>
      <c r="B70" s="21">
        <f>ROUND(VLOOKUP(A70,County2023!$A$10:$C$76,3,FALSE),0)</f>
        <v>606612</v>
      </c>
      <c r="C70" s="21">
        <f>ROUND(VLOOKUP(A70,County2022!$A$10:$C$76,2,FALSE),0)</f>
        <v>627544</v>
      </c>
      <c r="D70" s="17">
        <f>ROUND(VLOOKUP(A70,County2023!$A$10:$C$76,2,FALSE),0)</f>
        <v>640773</v>
      </c>
      <c r="E70" s="18">
        <f t="shared" ref="E70:E78" si="22">D70-B70</f>
        <v>34161</v>
      </c>
      <c r="F70" s="18">
        <f t="shared" ref="F70:F78" si="23">D70-C70</f>
        <v>13229</v>
      </c>
      <c r="G70" s="19">
        <f t="shared" ref="G70:G78" si="24">E70/B70</f>
        <v>5.6314415145100986E-2</v>
      </c>
      <c r="H70" s="19">
        <f t="shared" ref="H70:H78" si="25">F70/C70</f>
        <v>2.1080593552005915E-2</v>
      </c>
    </row>
    <row r="71" spans="1:8" ht="20.100000000000001" customHeight="1">
      <c r="A71" s="20" t="s">
        <v>141</v>
      </c>
      <c r="B71" s="21">
        <f>ROUND(VLOOKUP(A71,County2023!$A$10:$C$76,3,FALSE),0)</f>
        <v>115378</v>
      </c>
      <c r="C71" s="21">
        <f>ROUND(VLOOKUP(A71,County2022!$A$10:$C$76,2,FALSE),0)</f>
        <v>124202</v>
      </c>
      <c r="D71" s="17">
        <f>ROUND(VLOOKUP(A71,County2023!$A$10:$C$76,2,FALSE),0)</f>
        <v>130756</v>
      </c>
      <c r="E71" s="18">
        <f t="shared" si="22"/>
        <v>15378</v>
      </c>
      <c r="F71" s="18">
        <f t="shared" si="23"/>
        <v>6554</v>
      </c>
      <c r="G71" s="19">
        <f t="shared" si="24"/>
        <v>0.13328364159545147</v>
      </c>
      <c r="H71" s="19">
        <f t="shared" si="25"/>
        <v>5.2768876507624678E-2</v>
      </c>
    </row>
    <row r="72" spans="1:8" ht="20.100000000000001" customHeight="1">
      <c r="A72" s="20" t="s">
        <v>142</v>
      </c>
      <c r="B72" s="21">
        <f>ROUND(VLOOKUP(A72,County2023!$A$10:$C$76,3,FALSE),0)</f>
        <v>383956</v>
      </c>
      <c r="C72" s="21">
        <f>ROUND(VLOOKUP(A72,County2022!$A$10:$C$76,2,FALSE),0)</f>
        <v>403857</v>
      </c>
      <c r="D72" s="17">
        <f>ROUND(VLOOKUP(A72,County2023!$A$10:$C$76,2,FALSE),0)</f>
        <v>414749</v>
      </c>
      <c r="E72" s="18">
        <f t="shared" si="22"/>
        <v>30793</v>
      </c>
      <c r="F72" s="18">
        <f t="shared" si="23"/>
        <v>10892</v>
      </c>
      <c r="G72" s="19">
        <f t="shared" si="24"/>
        <v>8.0199293669066252E-2</v>
      </c>
      <c r="H72" s="19">
        <f t="shared" si="25"/>
        <v>2.6969942331072631E-2</v>
      </c>
    </row>
    <row r="73" spans="1:8" ht="20.100000000000001" customHeight="1">
      <c r="A73" s="20" t="s">
        <v>143</v>
      </c>
      <c r="B73" s="21">
        <f>ROUND(VLOOKUP(A73,County2023!$A$10:$C$76,3,FALSE),0)</f>
        <v>375908</v>
      </c>
      <c r="C73" s="21">
        <f>ROUND(VLOOKUP(A73,County2022!$A$10:$C$76,2,FALSE),0)</f>
        <v>391983</v>
      </c>
      <c r="D73" s="17">
        <f>ROUND(VLOOKUP(A73,County2023!$A$10:$C$76,2,FALSE),0)</f>
        <v>403966</v>
      </c>
      <c r="E73" s="18">
        <f t="shared" si="22"/>
        <v>28058</v>
      </c>
      <c r="F73" s="18">
        <f t="shared" si="23"/>
        <v>11983</v>
      </c>
      <c r="G73" s="19">
        <f t="shared" si="24"/>
        <v>7.4640603551932916E-2</v>
      </c>
      <c r="H73" s="19">
        <f t="shared" si="25"/>
        <v>3.0570203299632892E-2</v>
      </c>
    </row>
    <row r="74" spans="1:8" ht="20.100000000000001" customHeight="1">
      <c r="A74" s="20" t="s">
        <v>144</v>
      </c>
      <c r="B74" s="21">
        <f>ROUND(VLOOKUP(A74,County2023!$A$10:$C$76,3,FALSE),0)</f>
        <v>1429908</v>
      </c>
      <c r="C74" s="21">
        <f>ROUND(VLOOKUP(A74,County2022!$A$10:$C$76,2,FALSE),0)</f>
        <v>1481321</v>
      </c>
      <c r="D74" s="17">
        <f>ROUND(VLOOKUP(A74,County2023!$A$10:$C$76,2,FALSE),0)</f>
        <v>1492951</v>
      </c>
      <c r="E74" s="18">
        <f t="shared" si="22"/>
        <v>63043</v>
      </c>
      <c r="F74" s="18">
        <f t="shared" si="23"/>
        <v>11630</v>
      </c>
      <c r="G74" s="19">
        <f t="shared" si="24"/>
        <v>4.4088850471498867E-2</v>
      </c>
      <c r="H74" s="19">
        <f t="shared" si="25"/>
        <v>7.8511004704584619E-3</v>
      </c>
    </row>
    <row r="75" spans="1:8" ht="20.100000000000001" customHeight="1">
      <c r="A75" s="20" t="s">
        <v>145</v>
      </c>
      <c r="B75" s="21">
        <f>ROUND(VLOOKUP(A75,County2023!$A$10:$C$76,3,FALSE),0)</f>
        <v>388656</v>
      </c>
      <c r="C75" s="21">
        <f>ROUND(VLOOKUP(A75,County2022!$A$10:$C$76,2,FALSE),0)</f>
        <v>424946</v>
      </c>
      <c r="D75" s="17">
        <f>ROUND(VLOOKUP(A75,County2023!$A$10:$C$76,2,FALSE),0)</f>
        <v>439225</v>
      </c>
      <c r="E75" s="18">
        <f t="shared" si="22"/>
        <v>50569</v>
      </c>
      <c r="F75" s="18">
        <f t="shared" si="23"/>
        <v>14279</v>
      </c>
      <c r="G75" s="19">
        <f t="shared" si="24"/>
        <v>0.13011249022271623</v>
      </c>
      <c r="H75" s="19">
        <f t="shared" si="25"/>
        <v>3.3601916478799662E-2</v>
      </c>
    </row>
    <row r="76" spans="1:8" ht="20.100000000000001" customHeight="1">
      <c r="A76" s="20" t="s">
        <v>146</v>
      </c>
      <c r="B76" s="21">
        <f>ROUND(VLOOKUP(A76,County2023!$A$10:$C$76,3,FALSE),0)</f>
        <v>470856</v>
      </c>
      <c r="C76" s="21">
        <f>ROUND(VLOOKUP(A76,County2022!$A$10:$C$76,2,FALSE),0)</f>
        <v>484054</v>
      </c>
      <c r="D76" s="17">
        <f>ROUND(VLOOKUP(A76,County2023!$A$10:$C$76,2,FALSE),0)</f>
        <v>486839</v>
      </c>
      <c r="E76" s="18">
        <f t="shared" si="22"/>
        <v>15983</v>
      </c>
      <c r="F76" s="18">
        <f t="shared" si="23"/>
        <v>2785</v>
      </c>
      <c r="G76" s="19">
        <f t="shared" si="24"/>
        <v>3.3944560545049865E-2</v>
      </c>
      <c r="H76" s="19">
        <f t="shared" si="25"/>
        <v>5.7534903130642447E-3</v>
      </c>
    </row>
    <row r="77" spans="1:8" ht="20.100000000000001" customHeight="1">
      <c r="A77" s="20" t="s">
        <v>147</v>
      </c>
      <c r="B77" s="21">
        <f>ROUND(VLOOKUP(A77,County2023!$A$10:$C$76,3,FALSE),0)</f>
        <v>129752</v>
      </c>
      <c r="C77" s="21">
        <f>ROUND(VLOOKUP(A77,County2022!$A$10:$C$76,2,FALSE),0)</f>
        <v>141420</v>
      </c>
      <c r="D77" s="17">
        <f>ROUND(VLOOKUP(A77,County2023!$A$10:$C$76,2,FALSE),0)</f>
        <v>155318</v>
      </c>
      <c r="E77" s="18">
        <f t="shared" si="22"/>
        <v>25566</v>
      </c>
      <c r="F77" s="18">
        <f t="shared" si="23"/>
        <v>13898</v>
      </c>
      <c r="G77" s="19">
        <f t="shared" si="24"/>
        <v>0.19703742524200013</v>
      </c>
      <c r="H77" s="19">
        <f t="shared" si="25"/>
        <v>9.8274642907650964E-2</v>
      </c>
    </row>
    <row r="78" spans="1:8" ht="20.100000000000001" customHeight="1">
      <c r="A78" s="20" t="s">
        <v>148</v>
      </c>
      <c r="B78" s="21">
        <f>ROUND(VLOOKUP(A78,County2023!$A$10:$C$76,3,FALSE),0)</f>
        <v>553543</v>
      </c>
      <c r="C78" s="21">
        <f>ROUND(VLOOKUP(A78,County2022!$A$10:$C$76,2,FALSE),0)</f>
        <v>572815</v>
      </c>
      <c r="D78" s="17">
        <f>ROUND(VLOOKUP(A78,County2023!$A$10:$C$76,2,FALSE),0)</f>
        <v>583505</v>
      </c>
      <c r="E78" s="18">
        <f t="shared" si="22"/>
        <v>29962</v>
      </c>
      <c r="F78" s="18">
        <f t="shared" si="23"/>
        <v>10690</v>
      </c>
      <c r="G78" s="19">
        <f t="shared" si="24"/>
        <v>5.4127682944233778E-2</v>
      </c>
      <c r="H78" s="19">
        <f t="shared" si="25"/>
        <v>1.8662220786815988E-2</v>
      </c>
    </row>
    <row r="79" spans="1:8" ht="20.100000000000001" customHeight="1">
      <c r="A79" s="25"/>
      <c r="B79" s="21"/>
      <c r="C79" s="21"/>
      <c r="D79" s="34"/>
      <c r="E79" s="18"/>
      <c r="F79" s="18"/>
      <c r="G79" s="19"/>
      <c r="H79" s="19"/>
    </row>
    <row r="80" spans="1:8" ht="20.100000000000001" customHeight="1">
      <c r="A80" s="27" t="s">
        <v>77</v>
      </c>
      <c r="B80" s="23">
        <f>SUM(B81:B82)</f>
        <v>2784641</v>
      </c>
      <c r="C80" s="23">
        <f>SUM(C81:C82)</f>
        <v>2841553</v>
      </c>
      <c r="D80" s="35">
        <f>SUM(D81:D82)</f>
        <v>2853465</v>
      </c>
      <c r="E80" s="36">
        <f>SUM(E81:E82)</f>
        <v>68824</v>
      </c>
      <c r="F80" s="36">
        <f>SUM(F81:F82)</f>
        <v>11912</v>
      </c>
      <c r="G80" s="13">
        <f>E80/B80</f>
        <v>2.4715573749003912E-2</v>
      </c>
      <c r="H80" s="14">
        <f>F80/C80</f>
        <v>4.1920738413114235E-3</v>
      </c>
    </row>
    <row r="81" spans="1:8" ht="20.100000000000001" customHeight="1">
      <c r="A81" s="20" t="s">
        <v>149</v>
      </c>
      <c r="B81" s="21">
        <f>ROUND(VLOOKUP(A81,County2023!$A$10:$C$76,3,FALSE),0)</f>
        <v>2701767</v>
      </c>
      <c r="C81" s="21">
        <f>ROUND(VLOOKUP(A81,County2022!$A$10:$C$76,2,FALSE),0)</f>
        <v>2757592</v>
      </c>
      <c r="D81" s="17">
        <f>ROUND(VLOOKUP(A81,County2023!$A$10:$C$76,2,FALSE),0)</f>
        <v>2768954</v>
      </c>
      <c r="E81" s="18">
        <f t="shared" ref="E81:E82" si="26">D81-B81</f>
        <v>67187</v>
      </c>
      <c r="F81" s="18">
        <f t="shared" ref="F81:F82" si="27">D81-C81</f>
        <v>11362</v>
      </c>
      <c r="G81" s="19">
        <f t="shared" ref="G81:G82" si="28">E81/B81</f>
        <v>2.4867799480858269E-2</v>
      </c>
      <c r="H81" s="19">
        <f t="shared" ref="H81:H82" si="29">F81/C81</f>
        <v>4.1202614454930245E-3</v>
      </c>
    </row>
    <row r="82" spans="1:8" ht="20.100000000000001" customHeight="1">
      <c r="A82" s="20" t="s">
        <v>79</v>
      </c>
      <c r="B82" s="21">
        <f>ROUND(VLOOKUP(A82,County2023!$A$10:$C$76,3,FALSE),0)</f>
        <v>82874</v>
      </c>
      <c r="C82" s="21">
        <f>ROUND(VLOOKUP(A82,County2022!$A$10:$C$76,2,FALSE),0)</f>
        <v>83961</v>
      </c>
      <c r="D82" s="17">
        <f>ROUND(VLOOKUP(A82,County2023!$A$10:$C$76,2,FALSE),0)</f>
        <v>84511</v>
      </c>
      <c r="E82" s="18">
        <f t="shared" si="26"/>
        <v>1637</v>
      </c>
      <c r="F82" s="18">
        <f t="shared" si="27"/>
        <v>550</v>
      </c>
      <c r="G82" s="19">
        <f t="shared" si="28"/>
        <v>1.9752877862779641E-2</v>
      </c>
      <c r="H82" s="19">
        <f t="shared" si="29"/>
        <v>6.550660425673825E-3</v>
      </c>
    </row>
    <row r="83" spans="1:8" ht="20.100000000000001" customHeight="1">
      <c r="A83" s="25"/>
      <c r="B83" s="21"/>
      <c r="C83" s="21"/>
      <c r="D83" s="34"/>
      <c r="E83" s="18"/>
      <c r="F83" s="18"/>
      <c r="G83" s="19"/>
      <c r="H83" s="19"/>
    </row>
    <row r="84" spans="1:8" ht="20.100000000000001" customHeight="1">
      <c r="A84" s="27" t="s">
        <v>80</v>
      </c>
      <c r="B84" s="23">
        <f>SUM(B85:B89)</f>
        <v>3329118</v>
      </c>
      <c r="C84" s="23">
        <f>SUM(C85:C89)</f>
        <v>3443266</v>
      </c>
      <c r="D84" s="35">
        <f>SUM(D85:D89)</f>
        <v>3493468</v>
      </c>
      <c r="E84" s="36">
        <f>SUM(E85:E89)</f>
        <v>164350</v>
      </c>
      <c r="F84" s="36">
        <f>SUM(F85:F89)</f>
        <v>50202</v>
      </c>
      <c r="G84" s="13">
        <f>E84/B84</f>
        <v>4.9367430052043818E-2</v>
      </c>
      <c r="H84" s="14">
        <f>F84/C84</f>
        <v>1.4579762353532954E-2</v>
      </c>
    </row>
    <row r="85" spans="1:8" ht="20.100000000000001" customHeight="1">
      <c r="A85" s="20" t="s">
        <v>150</v>
      </c>
      <c r="B85" s="21">
        <f>ROUND(VLOOKUP(A85,County2023!$A$10:$C$76,3,FALSE),0)</f>
        <v>153843</v>
      </c>
      <c r="C85" s="21">
        <f>ROUND(VLOOKUP(A85,County2022!$A$10:$C$76,2,FALSE),0)</f>
        <v>158009</v>
      </c>
      <c r="D85" s="17">
        <f>ROUND(VLOOKUP(A85,County2023!$A$10:$C$76,2,FALSE),0)</f>
        <v>162240</v>
      </c>
      <c r="E85" s="18">
        <f t="shared" ref="E85:E89" si="30">D85-B85</f>
        <v>8397</v>
      </c>
      <c r="F85" s="18">
        <f t="shared" ref="F85:F89" si="31">D85-C85</f>
        <v>4231</v>
      </c>
      <c r="G85" s="19">
        <f t="shared" ref="G85:G89" si="32">E85/B85</f>
        <v>5.4581618923187927E-2</v>
      </c>
      <c r="H85" s="19">
        <f t="shared" ref="H85:H89" si="33">F85/C85</f>
        <v>2.6776955743027298E-2</v>
      </c>
    </row>
    <row r="86" spans="1:8" ht="20.100000000000001" customHeight="1">
      <c r="A86" s="20" t="s">
        <v>151</v>
      </c>
      <c r="B86" s="21">
        <f>ROUND(VLOOKUP(A86,County2023!$A$10:$C$76,3,FALSE),0)</f>
        <v>194515</v>
      </c>
      <c r="C86" s="21">
        <f>ROUND(VLOOKUP(A86,County2022!$A$10:$C$76,2,FALSE),0)</f>
        <v>199207</v>
      </c>
      <c r="D86" s="17">
        <f>ROUND(VLOOKUP(A86,County2023!$A$10:$C$76,2,FALSE),0)</f>
        <v>204265</v>
      </c>
      <c r="E86" s="18">
        <f t="shared" si="30"/>
        <v>9750</v>
      </c>
      <c r="F86" s="18">
        <f t="shared" si="31"/>
        <v>5058</v>
      </c>
      <c r="G86" s="19">
        <f t="shared" si="32"/>
        <v>5.012466904865949E-2</v>
      </c>
      <c r="H86" s="19">
        <f t="shared" si="33"/>
        <v>2.5390674022499209E-2</v>
      </c>
    </row>
    <row r="87" spans="1:8" ht="20.100000000000001" customHeight="1">
      <c r="A87" s="20" t="s">
        <v>152</v>
      </c>
      <c r="B87" s="21">
        <f>ROUND(VLOOKUP(A87,County2023!$A$10:$C$76,3,FALSE),0)</f>
        <v>1459762</v>
      </c>
      <c r="C87" s="21">
        <f>ROUND(VLOOKUP(A87,County2022!$A$10:$C$76,2,FALSE),0)</f>
        <v>1520529</v>
      </c>
      <c r="D87" s="17">
        <f>ROUND(VLOOKUP(A87,County2023!$A$10:$C$76,2,FALSE),0)</f>
        <v>1541531</v>
      </c>
      <c r="E87" s="18">
        <f t="shared" si="30"/>
        <v>81769</v>
      </c>
      <c r="F87" s="18">
        <f t="shared" si="31"/>
        <v>21002</v>
      </c>
      <c r="G87" s="19">
        <f t="shared" si="32"/>
        <v>5.6015295644084445E-2</v>
      </c>
      <c r="H87" s="19">
        <f t="shared" si="33"/>
        <v>1.3812298219895838E-2</v>
      </c>
    </row>
    <row r="88" spans="1:8" ht="20.100000000000001" customHeight="1">
      <c r="A88" s="20" t="s">
        <v>153</v>
      </c>
      <c r="B88" s="21">
        <f>ROUND(VLOOKUP(A88,County2023!$A$10:$C$76,3,FALSE),0)</f>
        <v>561891</v>
      </c>
      <c r="C88" s="21">
        <f>ROUND(VLOOKUP(A88,County2022!$A$10:$C$76,2,FALSE),0)</f>
        <v>592669</v>
      </c>
      <c r="D88" s="17">
        <f>ROUND(VLOOKUP(A88,County2023!$A$10:$C$76,2,FALSE),0)</f>
        <v>610743</v>
      </c>
      <c r="E88" s="18">
        <f t="shared" si="30"/>
        <v>48852</v>
      </c>
      <c r="F88" s="18">
        <f t="shared" si="31"/>
        <v>18074</v>
      </c>
      <c r="G88" s="19">
        <f t="shared" si="32"/>
        <v>8.6942129345371252E-2</v>
      </c>
      <c r="H88" s="19">
        <f t="shared" si="33"/>
        <v>3.0495942929358547E-2</v>
      </c>
    </row>
    <row r="89" spans="1:8" ht="20.100000000000001" customHeight="1">
      <c r="A89" s="20" t="s">
        <v>154</v>
      </c>
      <c r="B89" s="21">
        <f>ROUND(VLOOKUP(A89,County2023!$A$10:$C$76,3,FALSE),0)</f>
        <v>959107</v>
      </c>
      <c r="C89" s="21">
        <f>ROUND(VLOOKUP(A89,County2022!$A$10:$C$76,2,FALSE),0)</f>
        <v>972852</v>
      </c>
      <c r="D89" s="17">
        <f>ROUND(VLOOKUP(A89,County2023!$A$10:$C$76,2,FALSE),0)</f>
        <v>974689</v>
      </c>
      <c r="E89" s="18">
        <f t="shared" si="30"/>
        <v>15582</v>
      </c>
      <c r="F89" s="18">
        <f t="shared" si="31"/>
        <v>1837</v>
      </c>
      <c r="G89" s="19">
        <f t="shared" si="32"/>
        <v>1.6246362501785516E-2</v>
      </c>
      <c r="H89" s="19">
        <f t="shared" si="33"/>
        <v>1.8882625517550461E-3</v>
      </c>
    </row>
    <row r="90" spans="1:8" ht="20.100000000000001" customHeight="1">
      <c r="A90" s="25"/>
      <c r="B90" s="21"/>
      <c r="C90" s="21"/>
      <c r="D90" s="34"/>
      <c r="E90" s="18"/>
      <c r="F90" s="18"/>
      <c r="G90" s="19"/>
      <c r="H90" s="19"/>
    </row>
    <row r="91" spans="1:8" ht="20.100000000000001" customHeight="1">
      <c r="A91" s="27" t="s">
        <v>86</v>
      </c>
      <c r="B91" s="23">
        <f>B8+B22+B42+B62+B69+B80+B84</f>
        <v>21538187</v>
      </c>
      <c r="C91" s="23">
        <f>C8+C22+C42+C62+C69+C80+C84</f>
        <v>22276132</v>
      </c>
      <c r="D91" s="24">
        <f>D8+D22+D42+D62+D69+D80+D84</f>
        <v>22634867</v>
      </c>
      <c r="E91" s="37">
        <f>D91-B91</f>
        <v>1096680</v>
      </c>
      <c r="F91" s="37">
        <f>D91-C91</f>
        <v>358735</v>
      </c>
      <c r="G91" s="13">
        <f t="shared" ref="G91" si="34">E91/B91</f>
        <v>5.0917934736103836E-2</v>
      </c>
      <c r="H91" s="14">
        <f t="shared" ref="H91" si="35">F91/C91</f>
        <v>1.6104007643696849E-2</v>
      </c>
    </row>
    <row r="92" spans="1:8" ht="4.7" customHeight="1">
      <c r="A92" s="25"/>
      <c r="B92" s="38"/>
      <c r="C92" s="38"/>
      <c r="D92" s="38"/>
      <c r="E92" s="39"/>
      <c r="F92" s="39"/>
      <c r="G92" s="40"/>
      <c r="H92" s="40"/>
    </row>
    <row r="93" spans="1:8">
      <c r="A93" s="4" t="s">
        <v>87</v>
      </c>
    </row>
    <row r="94" spans="1:8">
      <c r="A94" s="41" t="s">
        <v>155</v>
      </c>
    </row>
    <row r="95" spans="1:8">
      <c r="A95" s="41" t="s">
        <v>156</v>
      </c>
    </row>
    <row r="96" spans="1:8">
      <c r="A96" s="41" t="s">
        <v>157</v>
      </c>
    </row>
    <row r="97" spans="1:1" ht="3.6" customHeight="1">
      <c r="A97" s="41"/>
    </row>
    <row r="98" spans="1:1">
      <c r="A98" s="4" t="s">
        <v>158</v>
      </c>
    </row>
    <row r="99" spans="1:1">
      <c r="A99" s="41" t="s">
        <v>159</v>
      </c>
    </row>
  </sheetData>
  <mergeCells count="5">
    <mergeCell ref="A1:H1"/>
    <mergeCell ref="A2:H2"/>
    <mergeCell ref="A4:A6"/>
    <mergeCell ref="E4:F4"/>
    <mergeCell ref="G4:H4"/>
  </mergeCells>
  <printOptions horizontalCentered="1"/>
  <pageMargins left="0.25" right="0.25" top="0.75" bottom="0.75" header="0.3" footer="0.3"/>
  <pageSetup scale="65" orientation="portrait" r:id="rId1"/>
  <headerFooter alignWithMargins="0">
    <oddHeader>&amp;C&amp;"Arial,Bold"&amp;18FLORIDA DEPARTMENT OF TRANSPORTATION</oddHeader>
    <oddFooter>&amp;LOffice of Policy Planning&amp;Chtpp://www.dot.state.fl.us/planning/policy&amp;RJanuary 2016</oddFooter>
  </headerFooter>
  <rowBreaks count="1" manualBreakCount="1">
    <brk id="51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D3563-880A-4EF7-B74C-2677AB62E4D4}">
  <dimension ref="A1:I79"/>
  <sheetViews>
    <sheetView zoomScaleNormal="100" workbookViewId="0">
      <pane ySplit="6" topLeftCell="A7" activePane="bottomLeft" state="frozen"/>
      <selection pane="bottomLeft" activeCell="A10" sqref="A10"/>
      <selection activeCell="O27" sqref="O27"/>
    </sheetView>
  </sheetViews>
  <sheetFormatPr defaultColWidth="8.875" defaultRowHeight="15.6"/>
  <cols>
    <col min="1" max="1" width="30.625" style="205" customWidth="1"/>
    <col min="2" max="3" width="20.625" style="225" customWidth="1"/>
    <col min="4" max="5" width="20.625" style="205" customWidth="1"/>
    <col min="6" max="6" width="20.75" style="205" customWidth="1"/>
    <col min="7" max="8" width="20.75" style="59" customWidth="1"/>
    <col min="9" max="9" width="20.75" style="205" customWidth="1"/>
    <col min="10" max="16384" width="8.875" style="205"/>
  </cols>
  <sheetData>
    <row r="1" spans="1:9" ht="16.5">
      <c r="A1" s="317" t="s">
        <v>160</v>
      </c>
      <c r="B1" s="317"/>
      <c r="C1" s="317"/>
      <c r="D1" s="317"/>
      <c r="E1" s="317"/>
      <c r="F1" s="317"/>
      <c r="G1" s="317"/>
      <c r="H1" s="317"/>
      <c r="I1" s="317"/>
    </row>
    <row r="2" spans="1:9" s="206" customFormat="1">
      <c r="A2" s="318"/>
      <c r="B2" s="318"/>
      <c r="C2" s="318"/>
      <c r="D2" s="318"/>
      <c r="E2" s="318"/>
      <c r="F2" s="318"/>
      <c r="G2" s="318"/>
      <c r="H2" s="318"/>
      <c r="I2" s="318"/>
    </row>
    <row r="3" spans="1:9" s="206" customFormat="1">
      <c r="A3" s="293"/>
      <c r="B3" s="293"/>
      <c r="C3" s="293"/>
      <c r="D3" s="293"/>
      <c r="E3" s="293"/>
      <c r="F3" s="293"/>
      <c r="G3" s="293"/>
      <c r="H3" s="293"/>
      <c r="I3" s="293"/>
    </row>
    <row r="4" spans="1:9" s="209" customFormat="1" ht="14.1">
      <c r="A4" s="207"/>
      <c r="B4" s="208"/>
      <c r="C4" s="208"/>
      <c r="E4" s="63"/>
      <c r="F4" s="63"/>
      <c r="G4" s="319" t="s">
        <v>161</v>
      </c>
      <c r="H4" s="319"/>
      <c r="I4" s="319"/>
    </row>
    <row r="5" spans="1:9" s="209" customFormat="1" ht="15" customHeight="1">
      <c r="A5" s="209" t="s">
        <v>162</v>
      </c>
      <c r="B5" s="320" t="s">
        <v>163</v>
      </c>
      <c r="C5" s="320"/>
      <c r="D5" s="320"/>
      <c r="E5" s="320"/>
      <c r="F5" s="210"/>
      <c r="G5" s="211">
        <v>2020</v>
      </c>
      <c r="H5" s="211">
        <v>2010</v>
      </c>
      <c r="I5" s="212">
        <v>2000</v>
      </c>
    </row>
    <row r="6" spans="1:9" s="209" customFormat="1" ht="14.1">
      <c r="A6" s="213" t="s">
        <v>164</v>
      </c>
      <c r="B6" s="214">
        <v>2022</v>
      </c>
      <c r="C6" s="215">
        <v>2020</v>
      </c>
      <c r="D6" s="214">
        <v>2010</v>
      </c>
      <c r="E6" s="214">
        <v>2000</v>
      </c>
      <c r="F6" s="214"/>
      <c r="G6" s="214" t="s">
        <v>165</v>
      </c>
      <c r="H6" s="214" t="s">
        <v>166</v>
      </c>
      <c r="I6" s="214" t="s">
        <v>167</v>
      </c>
    </row>
    <row r="7" spans="1:9" s="209" customFormat="1" ht="14.1">
      <c r="A7" s="95"/>
      <c r="B7" s="216"/>
      <c r="C7" s="216"/>
      <c r="D7" s="95"/>
      <c r="E7" s="95"/>
      <c r="F7" s="95"/>
      <c r="G7" s="95"/>
      <c r="H7" s="95"/>
      <c r="I7" s="95"/>
    </row>
    <row r="8" spans="1:9" s="209" customFormat="1" ht="14.1">
      <c r="A8" s="217" t="s">
        <v>168</v>
      </c>
      <c r="B8" s="99">
        <v>22276132</v>
      </c>
      <c r="C8" s="99">
        <v>21538187</v>
      </c>
      <c r="D8" s="218">
        <v>18801332</v>
      </c>
      <c r="E8" s="218">
        <v>15982824</v>
      </c>
      <c r="F8" s="219"/>
      <c r="G8" s="220">
        <v>3.4</v>
      </c>
      <c r="H8" s="220">
        <v>14.6</v>
      </c>
      <c r="I8" s="220">
        <v>17.600000000000001</v>
      </c>
    </row>
    <row r="9" spans="1:9" s="209" customFormat="1" ht="14.1">
      <c r="A9" s="221"/>
      <c r="B9" s="99"/>
      <c r="C9" s="222" t="s">
        <v>169</v>
      </c>
      <c r="D9" s="218"/>
      <c r="E9" s="218"/>
      <c r="F9" s="223"/>
      <c r="G9" s="220" t="s">
        <v>169</v>
      </c>
      <c r="H9" s="220" t="s">
        <v>169</v>
      </c>
      <c r="I9" s="220" t="s">
        <v>169</v>
      </c>
    </row>
    <row r="10" spans="1:9" s="209" customFormat="1" ht="14.1">
      <c r="A10" s="221" t="s">
        <v>106</v>
      </c>
      <c r="B10" s="99">
        <v>287872</v>
      </c>
      <c r="C10" s="99">
        <v>278468</v>
      </c>
      <c r="D10" s="218">
        <v>247336</v>
      </c>
      <c r="E10" s="224">
        <v>217955</v>
      </c>
      <c r="F10" s="219"/>
      <c r="G10" s="220">
        <v>3.4</v>
      </c>
      <c r="H10" s="220">
        <v>12.6</v>
      </c>
      <c r="I10" s="220">
        <v>13.5</v>
      </c>
    </row>
    <row r="11" spans="1:9" s="209" customFormat="1" ht="14.1">
      <c r="A11" s="221" t="s">
        <v>107</v>
      </c>
      <c r="B11" s="99">
        <v>27881</v>
      </c>
      <c r="C11" s="99">
        <v>28259</v>
      </c>
      <c r="D11" s="218">
        <v>27115</v>
      </c>
      <c r="E11" s="224">
        <v>22259</v>
      </c>
      <c r="F11" s="219"/>
      <c r="G11" s="220">
        <v>-1.3</v>
      </c>
      <c r="H11" s="220">
        <v>4.2</v>
      </c>
      <c r="I11" s="220">
        <v>21.8</v>
      </c>
    </row>
    <row r="12" spans="1:9" s="209" customFormat="1" ht="14.1">
      <c r="A12" s="221" t="s">
        <v>122</v>
      </c>
      <c r="B12" s="99">
        <v>184002</v>
      </c>
      <c r="C12" s="99">
        <v>175216</v>
      </c>
      <c r="D12" s="218">
        <v>168852</v>
      </c>
      <c r="E12" s="224">
        <v>148217</v>
      </c>
      <c r="F12" s="219"/>
      <c r="G12" s="220">
        <v>5</v>
      </c>
      <c r="H12" s="220">
        <v>3.8</v>
      </c>
      <c r="I12" s="220">
        <v>13.9</v>
      </c>
    </row>
    <row r="13" spans="1:9" s="209" customFormat="1" ht="14.1">
      <c r="A13" s="221" t="s">
        <v>108</v>
      </c>
      <c r="B13" s="99">
        <v>27013</v>
      </c>
      <c r="C13" s="99">
        <v>28303</v>
      </c>
      <c r="D13" s="218">
        <v>28520</v>
      </c>
      <c r="E13" s="224">
        <v>26088</v>
      </c>
      <c r="F13" s="219"/>
      <c r="G13" s="220">
        <v>-4.5999999999999996</v>
      </c>
      <c r="H13" s="220">
        <v>-0.8</v>
      </c>
      <c r="I13" s="220">
        <v>9.3000000000000007</v>
      </c>
    </row>
    <row r="14" spans="1:9" s="209" customFormat="1" ht="14.1">
      <c r="A14" s="221" t="s">
        <v>140</v>
      </c>
      <c r="B14" s="99">
        <v>627544</v>
      </c>
      <c r="C14" s="99">
        <v>606612</v>
      </c>
      <c r="D14" s="218">
        <v>543376</v>
      </c>
      <c r="E14" s="224">
        <v>476230</v>
      </c>
      <c r="F14" s="219"/>
      <c r="G14" s="220">
        <v>3.5</v>
      </c>
      <c r="H14" s="220">
        <v>11.6</v>
      </c>
      <c r="I14" s="220">
        <v>14.1</v>
      </c>
    </row>
    <row r="15" spans="1:9" s="209" customFormat="1" ht="14.1">
      <c r="A15" s="221" t="s">
        <v>136</v>
      </c>
      <c r="B15" s="99">
        <v>1969099</v>
      </c>
      <c r="C15" s="99">
        <v>1944375</v>
      </c>
      <c r="D15" s="218">
        <v>1748066</v>
      </c>
      <c r="E15" s="224">
        <v>1623018</v>
      </c>
      <c r="F15" s="219"/>
      <c r="G15" s="220">
        <v>1.3</v>
      </c>
      <c r="H15" s="220">
        <v>11.2</v>
      </c>
      <c r="I15" s="220">
        <v>7.7</v>
      </c>
    </row>
    <row r="16" spans="1:9" s="209" customFormat="1" ht="14.1">
      <c r="A16" s="221" t="s">
        <v>123</v>
      </c>
      <c r="B16" s="99">
        <v>13740</v>
      </c>
      <c r="C16" s="99">
        <v>13648</v>
      </c>
      <c r="D16" s="218">
        <v>14625</v>
      </c>
      <c r="E16" s="224">
        <v>13017</v>
      </c>
      <c r="F16" s="219"/>
      <c r="G16" s="220">
        <v>0.7</v>
      </c>
      <c r="H16" s="220">
        <v>-6.7</v>
      </c>
      <c r="I16" s="220">
        <v>12.4</v>
      </c>
    </row>
    <row r="17" spans="1:9" s="209" customFormat="1" ht="14.1">
      <c r="A17" s="221" t="s">
        <v>12</v>
      </c>
      <c r="B17" s="99">
        <v>196742</v>
      </c>
      <c r="C17" s="99">
        <v>186847</v>
      </c>
      <c r="D17" s="218">
        <v>159978</v>
      </c>
      <c r="E17" s="224">
        <v>141627</v>
      </c>
      <c r="F17" s="219"/>
      <c r="G17" s="220">
        <v>5.3</v>
      </c>
      <c r="H17" s="220">
        <v>16.8</v>
      </c>
      <c r="I17" s="220">
        <v>13</v>
      </c>
    </row>
    <row r="18" spans="1:9" s="209" customFormat="1" ht="14.1">
      <c r="A18" s="221" t="s">
        <v>150</v>
      </c>
      <c r="B18" s="99">
        <v>158009</v>
      </c>
      <c r="C18" s="99">
        <v>153843</v>
      </c>
      <c r="D18" s="218">
        <v>141236</v>
      </c>
      <c r="E18" s="224">
        <v>118085</v>
      </c>
      <c r="F18" s="219"/>
      <c r="G18" s="220">
        <v>2.7</v>
      </c>
      <c r="H18" s="220">
        <v>8.9</v>
      </c>
      <c r="I18" s="220">
        <v>19.600000000000001</v>
      </c>
    </row>
    <row r="19" spans="1:9" s="209" customFormat="1" ht="14.1">
      <c r="A19" s="221" t="s">
        <v>109</v>
      </c>
      <c r="B19" s="99">
        <v>225553</v>
      </c>
      <c r="C19" s="99">
        <v>218245</v>
      </c>
      <c r="D19" s="218">
        <v>190865</v>
      </c>
      <c r="E19" s="224">
        <v>140814</v>
      </c>
      <c r="F19" s="219"/>
      <c r="G19" s="220">
        <v>3.3</v>
      </c>
      <c r="H19" s="220">
        <v>14.3</v>
      </c>
      <c r="I19" s="220">
        <v>35.5</v>
      </c>
    </row>
    <row r="20" spans="1:9" s="209" customFormat="1" ht="14.1">
      <c r="A20" s="221" t="s">
        <v>97</v>
      </c>
      <c r="B20" s="99">
        <v>390912</v>
      </c>
      <c r="C20" s="99">
        <v>375752</v>
      </c>
      <c r="D20" s="218">
        <v>321520</v>
      </c>
      <c r="E20" s="224">
        <v>251377</v>
      </c>
      <c r="F20" s="219"/>
      <c r="G20" s="220">
        <v>4</v>
      </c>
      <c r="H20" s="220">
        <v>16.899999999999999</v>
      </c>
      <c r="I20" s="220">
        <v>27.9</v>
      </c>
    </row>
    <row r="21" spans="1:9" s="209" customFormat="1" ht="14.1">
      <c r="A21" s="221" t="s">
        <v>110</v>
      </c>
      <c r="B21" s="99">
        <v>71525</v>
      </c>
      <c r="C21" s="99">
        <v>69698</v>
      </c>
      <c r="D21" s="218">
        <v>67531</v>
      </c>
      <c r="E21" s="224">
        <v>56513</v>
      </c>
      <c r="F21" s="219"/>
      <c r="G21" s="220">
        <v>2.6</v>
      </c>
      <c r="H21" s="220">
        <v>3.2</v>
      </c>
      <c r="I21" s="220">
        <v>19.5</v>
      </c>
    </row>
    <row r="22" spans="1:9" s="209" customFormat="1" ht="14.1">
      <c r="A22" s="221" t="s">
        <v>98</v>
      </c>
      <c r="B22" s="99">
        <v>34748</v>
      </c>
      <c r="C22" s="99">
        <v>33976</v>
      </c>
      <c r="D22" s="218">
        <v>34862</v>
      </c>
      <c r="E22" s="224">
        <v>32209</v>
      </c>
      <c r="F22" s="219"/>
      <c r="G22" s="220">
        <v>2.2999999999999998</v>
      </c>
      <c r="H22" s="220">
        <v>-2.5</v>
      </c>
      <c r="I22" s="220">
        <v>8.1999999999999993</v>
      </c>
    </row>
    <row r="23" spans="1:9" s="209" customFormat="1" ht="14.1">
      <c r="A23" s="221" t="s">
        <v>111</v>
      </c>
      <c r="B23" s="99">
        <v>16988</v>
      </c>
      <c r="C23" s="99">
        <v>16759</v>
      </c>
      <c r="D23" s="218">
        <v>16422</v>
      </c>
      <c r="E23" s="224">
        <v>13827</v>
      </c>
      <c r="F23" s="219"/>
      <c r="G23" s="220">
        <v>1.4</v>
      </c>
      <c r="H23" s="220">
        <v>2.1</v>
      </c>
      <c r="I23" s="220">
        <v>18.8</v>
      </c>
    </row>
    <row r="24" spans="1:9" s="209" customFormat="1" ht="14.1">
      <c r="A24" s="221" t="s">
        <v>112</v>
      </c>
      <c r="B24" s="99">
        <v>1033533</v>
      </c>
      <c r="C24" s="99">
        <v>995567</v>
      </c>
      <c r="D24" s="218">
        <v>864263</v>
      </c>
      <c r="E24" s="224">
        <v>778879</v>
      </c>
      <c r="F24" s="219"/>
      <c r="G24" s="220">
        <v>3.8</v>
      </c>
      <c r="H24" s="220">
        <v>15.2</v>
      </c>
      <c r="I24" s="220">
        <v>11</v>
      </c>
    </row>
    <row r="25" spans="1:9" s="209" customFormat="1" ht="14.1">
      <c r="A25" s="221" t="s">
        <v>46</v>
      </c>
      <c r="B25" s="99">
        <v>329583</v>
      </c>
      <c r="C25" s="99">
        <v>321905</v>
      </c>
      <c r="D25" s="218">
        <v>297619</v>
      </c>
      <c r="E25" s="224">
        <v>294410</v>
      </c>
      <c r="F25" s="219"/>
      <c r="G25" s="220">
        <v>2.4</v>
      </c>
      <c r="H25" s="220">
        <v>8.1999999999999993</v>
      </c>
      <c r="I25" s="220">
        <v>1.1000000000000001</v>
      </c>
    </row>
    <row r="26" spans="1:9" s="209" customFormat="1" ht="14.1">
      <c r="A26" s="221" t="s">
        <v>141</v>
      </c>
      <c r="B26" s="99">
        <v>124202</v>
      </c>
      <c r="C26" s="99">
        <v>115378</v>
      </c>
      <c r="D26" s="218">
        <v>95696</v>
      </c>
      <c r="E26" s="224">
        <v>49832</v>
      </c>
      <c r="F26" s="219"/>
      <c r="G26" s="220">
        <v>7.6</v>
      </c>
      <c r="H26" s="220">
        <v>20.6</v>
      </c>
      <c r="I26" s="220">
        <v>92</v>
      </c>
    </row>
    <row r="27" spans="1:9" s="209" customFormat="1" ht="14.1">
      <c r="A27" s="221" t="s">
        <v>124</v>
      </c>
      <c r="B27" s="99">
        <v>12729</v>
      </c>
      <c r="C27" s="99">
        <v>12451</v>
      </c>
      <c r="D27" s="218">
        <v>11549</v>
      </c>
      <c r="E27" s="224">
        <v>9829</v>
      </c>
      <c r="F27" s="219"/>
      <c r="G27" s="220">
        <v>2.2000000000000002</v>
      </c>
      <c r="H27" s="220">
        <v>7.8</v>
      </c>
      <c r="I27" s="220">
        <v>17.5</v>
      </c>
    </row>
    <row r="28" spans="1:9" s="209" customFormat="1" ht="14.1">
      <c r="A28" s="221" t="s">
        <v>125</v>
      </c>
      <c r="B28" s="99">
        <v>43967</v>
      </c>
      <c r="C28" s="99">
        <v>43826</v>
      </c>
      <c r="D28" s="218">
        <v>46389</v>
      </c>
      <c r="E28" s="224">
        <v>45087</v>
      </c>
      <c r="F28" s="219"/>
      <c r="G28" s="220">
        <v>0.3</v>
      </c>
      <c r="H28" s="220">
        <v>-5.5</v>
      </c>
      <c r="I28" s="220">
        <v>2.9</v>
      </c>
    </row>
    <row r="29" spans="1:9" s="209" customFormat="1" ht="14.1">
      <c r="A29" s="221" t="s">
        <v>113</v>
      </c>
      <c r="B29" s="99">
        <v>18841</v>
      </c>
      <c r="C29" s="99">
        <v>17864</v>
      </c>
      <c r="D29" s="218">
        <v>16939</v>
      </c>
      <c r="E29" s="224">
        <v>14437</v>
      </c>
      <c r="F29" s="219"/>
      <c r="G29" s="220">
        <v>5.5</v>
      </c>
      <c r="H29" s="220">
        <v>5.5</v>
      </c>
      <c r="I29" s="220">
        <v>17.3</v>
      </c>
    </row>
    <row r="30" spans="1:9" s="209" customFormat="1" ht="14.1">
      <c r="A30" s="221" t="s">
        <v>99</v>
      </c>
      <c r="B30" s="99">
        <v>12273</v>
      </c>
      <c r="C30" s="99">
        <v>12126</v>
      </c>
      <c r="D30" s="218">
        <v>12884</v>
      </c>
      <c r="E30" s="224">
        <v>10576</v>
      </c>
      <c r="F30" s="219"/>
      <c r="G30" s="220">
        <v>1.2</v>
      </c>
      <c r="H30" s="220">
        <v>-5.9</v>
      </c>
      <c r="I30" s="220">
        <v>21.8</v>
      </c>
    </row>
    <row r="31" spans="1:9" s="209" customFormat="1" ht="14.1">
      <c r="A31" s="221" t="s">
        <v>126</v>
      </c>
      <c r="B31" s="99">
        <v>15938</v>
      </c>
      <c r="C31" s="99">
        <v>14192</v>
      </c>
      <c r="D31" s="218">
        <v>15863</v>
      </c>
      <c r="E31" s="224">
        <v>14560</v>
      </c>
      <c r="F31" s="219"/>
      <c r="G31" s="220">
        <v>12.3</v>
      </c>
      <c r="H31" s="220">
        <v>-10.5</v>
      </c>
      <c r="I31" s="220">
        <v>8.9</v>
      </c>
    </row>
    <row r="32" spans="1:9" s="209" customFormat="1" ht="14.1">
      <c r="A32" s="221" t="s">
        <v>33</v>
      </c>
      <c r="B32" s="99">
        <v>13395</v>
      </c>
      <c r="C32" s="99">
        <v>14004</v>
      </c>
      <c r="D32" s="218">
        <v>14799</v>
      </c>
      <c r="E32" s="224">
        <v>13327</v>
      </c>
      <c r="F32" s="219"/>
      <c r="G32" s="220">
        <v>-4.3</v>
      </c>
      <c r="H32" s="220">
        <v>-5.4</v>
      </c>
      <c r="I32" s="220">
        <v>11</v>
      </c>
    </row>
    <row r="33" spans="1:9" s="209" customFormat="1" ht="14.1">
      <c r="A33" s="221" t="s">
        <v>100</v>
      </c>
      <c r="B33" s="99">
        <v>25544</v>
      </c>
      <c r="C33" s="99">
        <v>25327</v>
      </c>
      <c r="D33" s="218">
        <v>27731</v>
      </c>
      <c r="E33" s="224">
        <v>26938</v>
      </c>
      <c r="F33" s="219"/>
      <c r="G33" s="220">
        <v>0.9</v>
      </c>
      <c r="H33" s="220">
        <v>-8.6999999999999993</v>
      </c>
      <c r="I33" s="220">
        <v>2.9</v>
      </c>
    </row>
    <row r="34" spans="1:9" s="209" customFormat="1" ht="14.1">
      <c r="A34" s="221" t="s">
        <v>101</v>
      </c>
      <c r="B34" s="99">
        <v>40633</v>
      </c>
      <c r="C34" s="99">
        <v>39619</v>
      </c>
      <c r="D34" s="218">
        <v>39140</v>
      </c>
      <c r="E34" s="224">
        <v>36210</v>
      </c>
      <c r="F34" s="219"/>
      <c r="G34" s="220">
        <v>2.6</v>
      </c>
      <c r="H34" s="220">
        <v>1.2</v>
      </c>
      <c r="I34" s="220">
        <v>8.1</v>
      </c>
    </row>
    <row r="35" spans="1:9" s="209" customFormat="1" ht="14.1">
      <c r="A35" s="221" t="s">
        <v>151</v>
      </c>
      <c r="B35" s="99">
        <v>199207</v>
      </c>
      <c r="C35" s="99">
        <v>194515</v>
      </c>
      <c r="D35" s="218">
        <v>172778</v>
      </c>
      <c r="E35" s="224">
        <v>130802</v>
      </c>
      <c r="F35" s="219"/>
      <c r="G35" s="220">
        <v>2.4</v>
      </c>
      <c r="H35" s="220">
        <v>12.6</v>
      </c>
      <c r="I35" s="220">
        <v>32.1</v>
      </c>
    </row>
    <row r="36" spans="1:9" s="209" customFormat="1" ht="14.1">
      <c r="A36" s="221" t="s">
        <v>102</v>
      </c>
      <c r="B36" s="99">
        <v>103102</v>
      </c>
      <c r="C36" s="99">
        <v>101235</v>
      </c>
      <c r="D36" s="218">
        <v>98786</v>
      </c>
      <c r="E36" s="224">
        <v>87366</v>
      </c>
      <c r="F36" s="219"/>
      <c r="G36" s="220">
        <v>1.8</v>
      </c>
      <c r="H36" s="220">
        <v>2.5</v>
      </c>
      <c r="I36" s="220">
        <v>13.1</v>
      </c>
    </row>
    <row r="37" spans="1:9" s="209" customFormat="1" ht="14.1">
      <c r="A37" s="221" t="s">
        <v>152</v>
      </c>
      <c r="B37" s="99">
        <v>1520529</v>
      </c>
      <c r="C37" s="99">
        <v>1459762</v>
      </c>
      <c r="D37" s="218">
        <v>1229226</v>
      </c>
      <c r="E37" s="224">
        <v>998948</v>
      </c>
      <c r="F37" s="219"/>
      <c r="G37" s="220">
        <v>4.2</v>
      </c>
      <c r="H37" s="220">
        <v>18.8</v>
      </c>
      <c r="I37" s="220">
        <v>23.1</v>
      </c>
    </row>
    <row r="38" spans="1:9" s="209" customFormat="1" ht="14.1">
      <c r="A38" s="221" t="s">
        <v>127</v>
      </c>
      <c r="B38" s="99">
        <v>19784</v>
      </c>
      <c r="C38" s="99">
        <v>19653</v>
      </c>
      <c r="D38" s="218">
        <v>19927</v>
      </c>
      <c r="E38" s="224">
        <v>18564</v>
      </c>
      <c r="F38" s="219"/>
      <c r="G38" s="220">
        <v>0.7</v>
      </c>
      <c r="H38" s="220">
        <v>-1.4</v>
      </c>
      <c r="I38" s="220">
        <v>7.3</v>
      </c>
    </row>
    <row r="39" spans="1:9" s="209" customFormat="1" ht="14.1">
      <c r="A39" s="221" t="s">
        <v>63</v>
      </c>
      <c r="B39" s="99">
        <v>165559</v>
      </c>
      <c r="C39" s="99">
        <v>159788</v>
      </c>
      <c r="D39" s="218">
        <v>138028</v>
      </c>
      <c r="E39" s="224">
        <v>112947</v>
      </c>
      <c r="F39" s="219"/>
      <c r="G39" s="220">
        <v>3.6</v>
      </c>
      <c r="H39" s="220">
        <v>15.8</v>
      </c>
      <c r="I39" s="220">
        <v>22.2</v>
      </c>
    </row>
    <row r="40" spans="1:9" s="209" customFormat="1" ht="14.1">
      <c r="A40" s="221" t="s">
        <v>128</v>
      </c>
      <c r="B40" s="99">
        <v>48395</v>
      </c>
      <c r="C40" s="99">
        <v>47319</v>
      </c>
      <c r="D40" s="218">
        <v>49746</v>
      </c>
      <c r="E40" s="224">
        <v>46755</v>
      </c>
      <c r="F40" s="219"/>
      <c r="G40" s="220">
        <v>2.2999999999999998</v>
      </c>
      <c r="H40" s="220">
        <v>-4.9000000000000004</v>
      </c>
      <c r="I40" s="220">
        <v>6.4</v>
      </c>
    </row>
    <row r="41" spans="1:9" s="209" customFormat="1" ht="14.1">
      <c r="A41" s="221" t="s">
        <v>129</v>
      </c>
      <c r="B41" s="99">
        <v>14923</v>
      </c>
      <c r="C41" s="99">
        <v>14510</v>
      </c>
      <c r="D41" s="218">
        <v>14761</v>
      </c>
      <c r="E41" s="224">
        <v>12902</v>
      </c>
      <c r="F41" s="219"/>
      <c r="G41" s="220">
        <v>2.8</v>
      </c>
      <c r="H41" s="220">
        <v>-1.7</v>
      </c>
      <c r="I41" s="220">
        <v>14.4</v>
      </c>
    </row>
    <row r="42" spans="1:9" s="209" customFormat="1" ht="14.1">
      <c r="A42" s="221" t="s">
        <v>114</v>
      </c>
      <c r="B42" s="99">
        <v>7808</v>
      </c>
      <c r="C42" s="99">
        <v>8226</v>
      </c>
      <c r="D42" s="218">
        <v>8870</v>
      </c>
      <c r="E42" s="224">
        <v>7022</v>
      </c>
      <c r="F42" s="219"/>
      <c r="G42" s="220">
        <v>-5.0999999999999996</v>
      </c>
      <c r="H42" s="220">
        <v>-7.3</v>
      </c>
      <c r="I42" s="220">
        <v>26.3</v>
      </c>
    </row>
    <row r="43" spans="1:9" s="209" customFormat="1" ht="14.1">
      <c r="A43" s="221" t="s">
        <v>142</v>
      </c>
      <c r="B43" s="99">
        <v>403857</v>
      </c>
      <c r="C43" s="99">
        <v>383956</v>
      </c>
      <c r="D43" s="99">
        <v>297047</v>
      </c>
      <c r="E43" s="224">
        <v>210527</v>
      </c>
      <c r="F43" s="219"/>
      <c r="G43" s="220">
        <v>5.2</v>
      </c>
      <c r="H43" s="220">
        <v>29.3</v>
      </c>
      <c r="I43" s="220">
        <v>41.1</v>
      </c>
    </row>
    <row r="44" spans="1:9" s="209" customFormat="1" ht="14.1">
      <c r="A44" s="221" t="s">
        <v>19</v>
      </c>
      <c r="B44" s="99">
        <v>802178</v>
      </c>
      <c r="C44" s="99">
        <v>760822</v>
      </c>
      <c r="D44" s="218">
        <v>618754</v>
      </c>
      <c r="E44" s="224">
        <v>440888</v>
      </c>
      <c r="F44" s="219"/>
      <c r="G44" s="220">
        <v>5.4</v>
      </c>
      <c r="H44" s="220">
        <v>23</v>
      </c>
      <c r="I44" s="220">
        <v>40.299999999999997</v>
      </c>
    </row>
    <row r="45" spans="1:9" s="209" customFormat="1" ht="14.1">
      <c r="A45" s="221" t="s">
        <v>130</v>
      </c>
      <c r="B45" s="99">
        <v>299130</v>
      </c>
      <c r="C45" s="99">
        <v>292198</v>
      </c>
      <c r="D45" s="218">
        <v>275487</v>
      </c>
      <c r="E45" s="224">
        <v>239452</v>
      </c>
      <c r="F45" s="219"/>
      <c r="G45" s="220">
        <v>2.4</v>
      </c>
      <c r="H45" s="220">
        <v>6.1</v>
      </c>
      <c r="I45" s="220">
        <v>15</v>
      </c>
    </row>
    <row r="46" spans="1:9" s="209" customFormat="1" ht="14.1">
      <c r="A46" s="221" t="s">
        <v>115</v>
      </c>
      <c r="B46" s="99">
        <v>44288</v>
      </c>
      <c r="C46" s="99">
        <v>42915</v>
      </c>
      <c r="D46" s="218">
        <v>40801</v>
      </c>
      <c r="E46" s="224">
        <v>34450</v>
      </c>
      <c r="F46" s="219"/>
      <c r="G46" s="220">
        <v>3.2</v>
      </c>
      <c r="H46" s="220">
        <v>5.2</v>
      </c>
      <c r="I46" s="220">
        <v>18.399999999999999</v>
      </c>
    </row>
    <row r="47" spans="1:9" s="209" customFormat="1" ht="14.1">
      <c r="A47" s="221" t="s">
        <v>131</v>
      </c>
      <c r="B47" s="99">
        <v>7831</v>
      </c>
      <c r="C47" s="99">
        <v>7974</v>
      </c>
      <c r="D47" s="218">
        <v>8365</v>
      </c>
      <c r="E47" s="224">
        <v>7021</v>
      </c>
      <c r="F47" s="219"/>
      <c r="G47" s="220">
        <v>-1.8</v>
      </c>
      <c r="H47" s="220">
        <v>-4.7</v>
      </c>
      <c r="I47" s="220">
        <v>19.100000000000001</v>
      </c>
    </row>
    <row r="48" spans="1:9" s="209" customFormat="1" ht="14.1">
      <c r="A48" s="221" t="s">
        <v>116</v>
      </c>
      <c r="B48" s="99">
        <v>18438</v>
      </c>
      <c r="C48" s="99">
        <v>17968</v>
      </c>
      <c r="D48" s="218">
        <v>19224</v>
      </c>
      <c r="E48" s="224">
        <v>18733</v>
      </c>
      <c r="F48" s="219"/>
      <c r="G48" s="220">
        <v>2.6</v>
      </c>
      <c r="H48" s="220">
        <v>-6.5</v>
      </c>
      <c r="I48" s="220">
        <v>2.6</v>
      </c>
    </row>
    <row r="49" spans="1:9" s="209" customFormat="1" ht="14.1">
      <c r="A49" s="221" t="s">
        <v>103</v>
      </c>
      <c r="B49" s="99">
        <v>421768</v>
      </c>
      <c r="C49" s="99">
        <v>399710</v>
      </c>
      <c r="D49" s="218">
        <v>322833</v>
      </c>
      <c r="E49" s="224">
        <v>264002</v>
      </c>
      <c r="F49" s="219"/>
      <c r="G49" s="220">
        <v>5.5</v>
      </c>
      <c r="H49" s="220">
        <v>23.8</v>
      </c>
      <c r="I49" s="220">
        <v>22.3</v>
      </c>
    </row>
    <row r="50" spans="1:9" s="209" customFormat="1" ht="14.1">
      <c r="A50" s="221" t="s">
        <v>143</v>
      </c>
      <c r="B50" s="99">
        <v>391983</v>
      </c>
      <c r="C50" s="99">
        <v>375908</v>
      </c>
      <c r="D50" s="99">
        <v>331303</v>
      </c>
      <c r="E50" s="224">
        <v>258916</v>
      </c>
      <c r="F50" s="219"/>
      <c r="G50" s="220">
        <v>4.3</v>
      </c>
      <c r="H50" s="220">
        <v>13.5</v>
      </c>
      <c r="I50" s="220">
        <v>28</v>
      </c>
    </row>
    <row r="51" spans="1:9" s="209" customFormat="1" ht="14.1">
      <c r="A51" s="221" t="s">
        <v>137</v>
      </c>
      <c r="B51" s="99">
        <v>161655</v>
      </c>
      <c r="C51" s="99">
        <v>158431</v>
      </c>
      <c r="D51" s="218">
        <v>146318</v>
      </c>
      <c r="E51" s="224">
        <v>126731</v>
      </c>
      <c r="F51" s="219"/>
      <c r="G51" s="220">
        <v>2</v>
      </c>
      <c r="H51" s="220">
        <v>8.3000000000000007</v>
      </c>
      <c r="I51" s="220">
        <v>15.5</v>
      </c>
    </row>
    <row r="52" spans="1:9" s="209" customFormat="1" ht="14.1">
      <c r="A52" s="221" t="s">
        <v>149</v>
      </c>
      <c r="B52" s="99">
        <v>2757592</v>
      </c>
      <c r="C52" s="99">
        <v>2701767</v>
      </c>
      <c r="D52" s="218">
        <v>2496457</v>
      </c>
      <c r="E52" s="224">
        <v>2253779</v>
      </c>
      <c r="F52" s="219"/>
      <c r="G52" s="220">
        <v>2.1</v>
      </c>
      <c r="H52" s="220">
        <v>8.1999999999999993</v>
      </c>
      <c r="I52" s="220">
        <v>10.8</v>
      </c>
    </row>
    <row r="53" spans="1:9" s="209" customFormat="1" ht="14.1">
      <c r="A53" s="221" t="s">
        <v>79</v>
      </c>
      <c r="B53" s="99">
        <v>83961</v>
      </c>
      <c r="C53" s="99">
        <v>82874</v>
      </c>
      <c r="D53" s="218">
        <v>73090</v>
      </c>
      <c r="E53" s="224">
        <v>79589</v>
      </c>
      <c r="F53" s="219"/>
      <c r="G53" s="220">
        <v>1.3</v>
      </c>
      <c r="H53" s="220">
        <v>13.4</v>
      </c>
      <c r="I53" s="220">
        <v>-8.1999999999999993</v>
      </c>
    </row>
    <row r="54" spans="1:9" s="209" customFormat="1" ht="14.1">
      <c r="A54" s="221" t="s">
        <v>117</v>
      </c>
      <c r="B54" s="99">
        <v>95809</v>
      </c>
      <c r="C54" s="99">
        <v>90352</v>
      </c>
      <c r="D54" s="218">
        <v>73314</v>
      </c>
      <c r="E54" s="224">
        <v>57663</v>
      </c>
      <c r="F54" s="219"/>
      <c r="G54" s="220">
        <v>6</v>
      </c>
      <c r="H54" s="220">
        <v>23.2</v>
      </c>
      <c r="I54" s="220">
        <v>27.1</v>
      </c>
    </row>
    <row r="55" spans="1:9" s="209" customFormat="1" ht="14.1">
      <c r="A55" s="221" t="s">
        <v>132</v>
      </c>
      <c r="B55" s="99">
        <v>215751</v>
      </c>
      <c r="C55" s="99">
        <v>211668</v>
      </c>
      <c r="D55" s="218">
        <v>180822</v>
      </c>
      <c r="E55" s="224">
        <v>170498</v>
      </c>
      <c r="F55" s="219"/>
      <c r="G55" s="220">
        <v>1.9</v>
      </c>
      <c r="H55" s="220">
        <v>17.100000000000001</v>
      </c>
      <c r="I55" s="220">
        <v>6.1</v>
      </c>
    </row>
    <row r="56" spans="1:9" s="209" customFormat="1" ht="14.1">
      <c r="A56" s="221" t="s">
        <v>104</v>
      </c>
      <c r="B56" s="99">
        <v>39385</v>
      </c>
      <c r="C56" s="99">
        <v>39644</v>
      </c>
      <c r="D56" s="218">
        <v>39996</v>
      </c>
      <c r="E56" s="224">
        <v>35910</v>
      </c>
      <c r="F56" s="219"/>
      <c r="G56" s="220">
        <v>-0.7</v>
      </c>
      <c r="H56" s="220">
        <v>-0.9</v>
      </c>
      <c r="I56" s="220">
        <v>11.4</v>
      </c>
    </row>
    <row r="57" spans="1:9" s="209" customFormat="1" ht="14.1">
      <c r="A57" s="221" t="s">
        <v>144</v>
      </c>
      <c r="B57" s="99">
        <v>1481321</v>
      </c>
      <c r="C57" s="99">
        <v>1429908</v>
      </c>
      <c r="D57" s="218">
        <v>1145956</v>
      </c>
      <c r="E57" s="224">
        <v>896344</v>
      </c>
      <c r="F57" s="219"/>
      <c r="G57" s="220">
        <v>3.6</v>
      </c>
      <c r="H57" s="220">
        <v>24.8</v>
      </c>
      <c r="I57" s="220">
        <v>27.8</v>
      </c>
    </row>
    <row r="58" spans="1:9" s="209" customFormat="1" ht="14.1">
      <c r="A58" s="221" t="s">
        <v>145</v>
      </c>
      <c r="B58" s="99">
        <v>424946</v>
      </c>
      <c r="C58" s="99">
        <v>388656</v>
      </c>
      <c r="D58" s="218">
        <v>268685</v>
      </c>
      <c r="E58" s="224">
        <v>172493</v>
      </c>
      <c r="F58" s="219"/>
      <c r="G58" s="220">
        <v>9.3000000000000007</v>
      </c>
      <c r="H58" s="220">
        <v>44.7</v>
      </c>
      <c r="I58" s="220">
        <v>55.8</v>
      </c>
    </row>
    <row r="59" spans="1:9" s="209" customFormat="1" ht="14.1">
      <c r="A59" s="221" t="s">
        <v>138</v>
      </c>
      <c r="B59" s="99">
        <v>1518152</v>
      </c>
      <c r="C59" s="99">
        <v>1492191</v>
      </c>
      <c r="D59" s="218">
        <v>1320134</v>
      </c>
      <c r="E59" s="224">
        <v>1131191</v>
      </c>
      <c r="F59" s="219"/>
      <c r="G59" s="220">
        <v>1.7</v>
      </c>
      <c r="H59" s="220">
        <v>13</v>
      </c>
      <c r="I59" s="220">
        <v>16.7</v>
      </c>
    </row>
    <row r="60" spans="1:9" s="209" customFormat="1" ht="14.1">
      <c r="A60" s="221" t="s">
        <v>153</v>
      </c>
      <c r="B60" s="99">
        <v>592669</v>
      </c>
      <c r="C60" s="99">
        <v>561891</v>
      </c>
      <c r="D60" s="218">
        <v>464697</v>
      </c>
      <c r="E60" s="224">
        <v>344768</v>
      </c>
      <c r="F60" s="219"/>
      <c r="G60" s="220">
        <v>5.5</v>
      </c>
      <c r="H60" s="220">
        <v>20.9</v>
      </c>
      <c r="I60" s="220">
        <v>34.799999999999997</v>
      </c>
    </row>
    <row r="61" spans="1:9" s="209" customFormat="1" ht="14.1">
      <c r="A61" s="221" t="s">
        <v>154</v>
      </c>
      <c r="B61" s="99">
        <v>972852</v>
      </c>
      <c r="C61" s="99">
        <v>959107</v>
      </c>
      <c r="D61" s="218">
        <v>916542</v>
      </c>
      <c r="E61" s="224">
        <v>921495</v>
      </c>
      <c r="F61" s="219"/>
      <c r="G61" s="220">
        <v>1.4</v>
      </c>
      <c r="H61" s="220">
        <v>4.5999999999999996</v>
      </c>
      <c r="I61" s="220">
        <v>-0.5</v>
      </c>
    </row>
    <row r="62" spans="1:9" s="209" customFormat="1" ht="14.1">
      <c r="A62" s="221" t="s">
        <v>105</v>
      </c>
      <c r="B62" s="99">
        <v>770019</v>
      </c>
      <c r="C62" s="99">
        <v>725046</v>
      </c>
      <c r="D62" s="218">
        <v>602095</v>
      </c>
      <c r="E62" s="224">
        <v>483924</v>
      </c>
      <c r="F62" s="219"/>
      <c r="G62" s="220">
        <v>6.2</v>
      </c>
      <c r="H62" s="220">
        <v>20.399999999999999</v>
      </c>
      <c r="I62" s="220">
        <v>24.4</v>
      </c>
    </row>
    <row r="63" spans="1:9" s="209" customFormat="1" ht="14.1">
      <c r="A63" s="221" t="s">
        <v>38</v>
      </c>
      <c r="B63" s="99">
        <v>74249</v>
      </c>
      <c r="C63" s="99">
        <v>73321</v>
      </c>
      <c r="D63" s="218">
        <v>74364</v>
      </c>
      <c r="E63" s="224">
        <v>70423</v>
      </c>
      <c r="F63" s="219"/>
      <c r="G63" s="220">
        <v>1.3</v>
      </c>
      <c r="H63" s="220">
        <v>-1.4</v>
      </c>
      <c r="I63" s="220">
        <v>5.6</v>
      </c>
    </row>
    <row r="64" spans="1:9" s="209" customFormat="1" ht="14.1">
      <c r="A64" s="221" t="s">
        <v>118</v>
      </c>
      <c r="B64" s="99">
        <v>296919</v>
      </c>
      <c r="C64" s="99">
        <v>273425</v>
      </c>
      <c r="D64" s="218">
        <v>190039</v>
      </c>
      <c r="E64" s="224">
        <v>123135</v>
      </c>
      <c r="F64" s="219"/>
      <c r="G64" s="220">
        <v>8.6</v>
      </c>
      <c r="H64" s="220">
        <v>43.9</v>
      </c>
      <c r="I64" s="220">
        <v>54.3</v>
      </c>
    </row>
    <row r="65" spans="1:9" s="209" customFormat="1" ht="14.1">
      <c r="A65" s="221" t="s">
        <v>139</v>
      </c>
      <c r="B65" s="99">
        <v>350518</v>
      </c>
      <c r="C65" s="99">
        <v>329226</v>
      </c>
      <c r="D65" s="218">
        <v>277789</v>
      </c>
      <c r="E65" s="224">
        <v>192695</v>
      </c>
      <c r="F65" s="219"/>
      <c r="G65" s="220">
        <v>6.5</v>
      </c>
      <c r="H65" s="220">
        <v>18.5</v>
      </c>
      <c r="I65" s="220">
        <v>44.2</v>
      </c>
    </row>
    <row r="66" spans="1:9" s="209" customFormat="1" ht="14.1">
      <c r="A66" s="221" t="s">
        <v>57</v>
      </c>
      <c r="B66" s="99">
        <v>196834</v>
      </c>
      <c r="C66" s="99">
        <v>188000</v>
      </c>
      <c r="D66" s="218">
        <v>151372</v>
      </c>
      <c r="E66" s="224">
        <v>117743</v>
      </c>
      <c r="F66" s="219"/>
      <c r="G66" s="220">
        <v>4.7</v>
      </c>
      <c r="H66" s="220">
        <v>24.2</v>
      </c>
      <c r="I66" s="220">
        <v>28.6</v>
      </c>
    </row>
    <row r="67" spans="1:9" s="209" customFormat="1" ht="14.1">
      <c r="A67" s="221" t="s">
        <v>23</v>
      </c>
      <c r="B67" s="99">
        <v>452378</v>
      </c>
      <c r="C67" s="99">
        <v>434006</v>
      </c>
      <c r="D67" s="218">
        <v>379448</v>
      </c>
      <c r="E67" s="224">
        <v>325961</v>
      </c>
      <c r="F67" s="219"/>
      <c r="G67" s="220">
        <v>4.2</v>
      </c>
      <c r="H67" s="220">
        <v>14.4</v>
      </c>
      <c r="I67" s="220">
        <v>16.399999999999999</v>
      </c>
    </row>
    <row r="68" spans="1:9" s="209" customFormat="1" ht="14.1">
      <c r="A68" s="221" t="s">
        <v>146</v>
      </c>
      <c r="B68" s="99">
        <v>484054</v>
      </c>
      <c r="C68" s="99">
        <v>470856</v>
      </c>
      <c r="D68" s="218">
        <v>422718</v>
      </c>
      <c r="E68" s="224">
        <v>365199</v>
      </c>
      <c r="F68" s="219"/>
      <c r="G68" s="220">
        <v>2.8</v>
      </c>
      <c r="H68" s="220">
        <v>11.4</v>
      </c>
      <c r="I68" s="220">
        <v>15.8</v>
      </c>
    </row>
    <row r="69" spans="1:9" s="209" customFormat="1" ht="14.1">
      <c r="A69" s="221" t="s">
        <v>147</v>
      </c>
      <c r="B69" s="99">
        <v>141420</v>
      </c>
      <c r="C69" s="99">
        <v>129752</v>
      </c>
      <c r="D69" s="218">
        <v>93420</v>
      </c>
      <c r="E69" s="224">
        <v>53345</v>
      </c>
      <c r="F69" s="219"/>
      <c r="G69" s="220">
        <v>9</v>
      </c>
      <c r="H69" s="220">
        <v>38.9</v>
      </c>
      <c r="I69" s="220">
        <v>75.099999999999994</v>
      </c>
    </row>
    <row r="70" spans="1:9" s="209" customFormat="1" ht="14.1">
      <c r="A70" s="221" t="s">
        <v>119</v>
      </c>
      <c r="B70" s="99">
        <v>44688</v>
      </c>
      <c r="C70" s="99">
        <v>43474</v>
      </c>
      <c r="D70" s="218">
        <v>41551</v>
      </c>
      <c r="E70" s="224">
        <v>34844</v>
      </c>
      <c r="F70" s="219"/>
      <c r="G70" s="220">
        <v>2.8</v>
      </c>
      <c r="H70" s="220">
        <v>4.5999999999999996</v>
      </c>
      <c r="I70" s="220">
        <v>19.2</v>
      </c>
    </row>
    <row r="71" spans="1:9" s="209" customFormat="1" ht="14.1">
      <c r="A71" s="221" t="s">
        <v>120</v>
      </c>
      <c r="B71" s="99">
        <v>21375</v>
      </c>
      <c r="C71" s="99">
        <v>21796</v>
      </c>
      <c r="D71" s="218">
        <v>22570</v>
      </c>
      <c r="E71" s="224">
        <v>19256</v>
      </c>
      <c r="F71" s="219"/>
      <c r="G71" s="220">
        <v>-1.9</v>
      </c>
      <c r="H71" s="220">
        <v>-3.4</v>
      </c>
      <c r="I71" s="220">
        <v>17.2</v>
      </c>
    </row>
    <row r="72" spans="1:9" s="209" customFormat="1" ht="14.1">
      <c r="A72" s="221" t="s">
        <v>121</v>
      </c>
      <c r="B72" s="99">
        <v>15550</v>
      </c>
      <c r="C72" s="99">
        <v>16147</v>
      </c>
      <c r="D72" s="218">
        <v>15535</v>
      </c>
      <c r="E72" s="224">
        <v>13442</v>
      </c>
      <c r="F72" s="219"/>
      <c r="G72" s="220">
        <v>-3.7</v>
      </c>
      <c r="H72" s="220">
        <v>3.9</v>
      </c>
      <c r="I72" s="220">
        <v>15.6</v>
      </c>
    </row>
    <row r="73" spans="1:9" s="209" customFormat="1" ht="14.1">
      <c r="A73" s="221" t="s">
        <v>148</v>
      </c>
      <c r="B73" s="99">
        <v>572815</v>
      </c>
      <c r="C73" s="99">
        <v>553543</v>
      </c>
      <c r="D73" s="218">
        <v>494593</v>
      </c>
      <c r="E73" s="224">
        <v>443343</v>
      </c>
      <c r="F73" s="219"/>
      <c r="G73" s="220">
        <v>3.5</v>
      </c>
      <c r="H73" s="220">
        <v>11.9</v>
      </c>
      <c r="I73" s="220">
        <v>11.6</v>
      </c>
    </row>
    <row r="74" spans="1:9" s="209" customFormat="1" ht="14.1">
      <c r="A74" s="221" t="s">
        <v>133</v>
      </c>
      <c r="B74" s="99">
        <v>35169</v>
      </c>
      <c r="C74" s="99">
        <v>33764</v>
      </c>
      <c r="D74" s="218">
        <v>30776</v>
      </c>
      <c r="E74" s="224">
        <v>22863</v>
      </c>
      <c r="F74" s="219"/>
      <c r="G74" s="220">
        <v>4.2</v>
      </c>
      <c r="H74" s="220">
        <v>9.6999999999999993</v>
      </c>
      <c r="I74" s="220">
        <v>34.6</v>
      </c>
    </row>
    <row r="75" spans="1:9" s="209" customFormat="1" ht="14.1">
      <c r="A75" s="221" t="s">
        <v>134</v>
      </c>
      <c r="B75" s="99">
        <v>79544</v>
      </c>
      <c r="C75" s="99">
        <v>75305</v>
      </c>
      <c r="D75" s="218">
        <v>55043</v>
      </c>
      <c r="E75" s="224">
        <v>40601</v>
      </c>
      <c r="F75" s="219"/>
      <c r="G75" s="220">
        <v>5.6</v>
      </c>
      <c r="H75" s="220">
        <v>36.799999999999997</v>
      </c>
      <c r="I75" s="220">
        <v>35.6</v>
      </c>
    </row>
    <row r="76" spans="1:9" s="209" customFormat="1" ht="14.1">
      <c r="A76" s="221" t="s">
        <v>135</v>
      </c>
      <c r="B76" s="99">
        <v>25461</v>
      </c>
      <c r="C76" s="99">
        <v>25318</v>
      </c>
      <c r="D76" s="218">
        <v>24896</v>
      </c>
      <c r="E76" s="224">
        <v>20973</v>
      </c>
      <c r="F76" s="219"/>
      <c r="G76" s="220">
        <v>0.6</v>
      </c>
      <c r="H76" s="220">
        <v>1.7</v>
      </c>
      <c r="I76" s="220">
        <v>18.7</v>
      </c>
    </row>
    <row r="77" spans="1:9" s="226" customFormat="1" ht="14.1">
      <c r="A77" s="227"/>
      <c r="B77" s="99">
        <f>SUM(B10:B76)</f>
        <v>22276132</v>
      </c>
      <c r="C77" s="99">
        <f t="shared" ref="C77:E77" si="0">SUM(C10:C76)</f>
        <v>21538187</v>
      </c>
      <c r="D77" s="99">
        <f t="shared" si="0"/>
        <v>18801332</v>
      </c>
      <c r="E77" s="99">
        <f t="shared" si="0"/>
        <v>15982824</v>
      </c>
      <c r="F77" s="227"/>
      <c r="G77" s="227"/>
      <c r="H77" s="227"/>
      <c r="I77" s="227"/>
    </row>
    <row r="78" spans="1:9">
      <c r="A78" s="321" t="s">
        <v>170</v>
      </c>
      <c r="B78" s="321"/>
      <c r="C78" s="321"/>
      <c r="D78" s="321"/>
      <c r="E78" s="321"/>
      <c r="F78" s="321"/>
      <c r="G78" s="321"/>
      <c r="H78" s="321"/>
      <c r="I78" s="321"/>
    </row>
    <row r="79" spans="1:9">
      <c r="A79" s="321"/>
      <c r="B79" s="321"/>
      <c r="C79" s="321"/>
      <c r="D79" s="321"/>
      <c r="E79" s="321"/>
      <c r="F79" s="321"/>
      <c r="G79" s="321"/>
      <c r="H79" s="321"/>
      <c r="I79" s="321"/>
    </row>
  </sheetData>
  <mergeCells count="5">
    <mergeCell ref="A1:I1"/>
    <mergeCell ref="A2:I2"/>
    <mergeCell ref="G4:I4"/>
    <mergeCell ref="B5:E5"/>
    <mergeCell ref="A78:I79"/>
  </mergeCells>
  <conditionalFormatting sqref="B8:B24 C9:C24 B25:C76">
    <cfRule type="expression" dxfId="10" priority="1" stopIfTrue="1">
      <formula>NOT(ISERROR(SEARCH("County",B8)))</formula>
    </cfRule>
  </conditionalFormatting>
  <conditionalFormatting sqref="D8">
    <cfRule type="expression" dxfId="9" priority="4" stopIfTrue="1">
      <formula>NOT(ISERROR(SEARCH("County",D8)))</formula>
    </cfRule>
  </conditionalFormatting>
  <pageMargins left="0.7" right="0.7" top="0.75" bottom="0.75" header="0.3" footer="0.3"/>
  <pageSetup orientation="portrait" r:id="rId1"/>
  <headerFooter>
    <oddHeader>&amp;C&amp;"-,Bold"&amp;13Table 3. Population and Population Change for Florida Counties, 2000 to 2022</oddHeader>
    <oddFooter>&amp;L&amp;10Bureau of Economic and Business Research, University of Florida&amp;R&amp;10Florida Estimates of Population 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323D-2F4B-4933-99E1-1FBE514461F6}">
  <dimension ref="A1:I94"/>
  <sheetViews>
    <sheetView zoomScaleNormal="100" workbookViewId="0">
      <pane ySplit="6" topLeftCell="A23" activePane="bottomLeft" state="frozen"/>
      <selection pane="bottomLeft" activeCell="C67" sqref="C67"/>
      <selection activeCell="K26" sqref="K26"/>
    </sheetView>
  </sheetViews>
  <sheetFormatPr defaultColWidth="8.875" defaultRowHeight="15.6"/>
  <cols>
    <col min="1" max="1" width="30.625" style="205" customWidth="1"/>
    <col min="2" max="3" width="20.625" style="225" customWidth="1"/>
    <col min="4" max="5" width="20.625" style="205" customWidth="1"/>
    <col min="6" max="6" width="18.25" style="205" customWidth="1"/>
    <col min="7" max="8" width="18.25" style="59" customWidth="1"/>
    <col min="9" max="9" width="18.25" style="205" customWidth="1"/>
    <col min="10" max="16384" width="8.875" style="205"/>
  </cols>
  <sheetData>
    <row r="1" spans="1:9" ht="16.5">
      <c r="A1" s="317" t="s">
        <v>171</v>
      </c>
      <c r="B1" s="317"/>
      <c r="C1" s="317"/>
      <c r="D1" s="317"/>
      <c r="E1" s="317"/>
      <c r="F1" s="317"/>
      <c r="G1" s="317"/>
      <c r="H1" s="317"/>
      <c r="I1" s="317"/>
    </row>
    <row r="2" spans="1:9" s="206" customFormat="1">
      <c r="A2" s="318"/>
      <c r="B2" s="318"/>
      <c r="C2" s="318"/>
      <c r="D2" s="318"/>
      <c r="E2" s="318"/>
      <c r="F2" s="318"/>
      <c r="G2" s="318"/>
      <c r="H2" s="318"/>
      <c r="I2" s="318"/>
    </row>
    <row r="3" spans="1:9" s="206" customFormat="1">
      <c r="A3" s="293"/>
      <c r="B3" s="293"/>
      <c r="C3" s="293"/>
      <c r="D3" s="293"/>
      <c r="E3" s="293"/>
      <c r="F3" s="293"/>
      <c r="G3" s="293"/>
      <c r="H3" s="293"/>
      <c r="I3" s="293"/>
    </row>
    <row r="4" spans="1:9" s="209" customFormat="1" ht="14.1">
      <c r="A4" s="207"/>
      <c r="B4" s="208"/>
      <c r="C4" s="208"/>
      <c r="E4" s="63"/>
      <c r="F4" s="63"/>
      <c r="G4" s="319" t="s">
        <v>161</v>
      </c>
      <c r="H4" s="319"/>
      <c r="I4" s="319"/>
    </row>
    <row r="5" spans="1:9" s="209" customFormat="1" ht="15" customHeight="1">
      <c r="A5" s="209" t="s">
        <v>162</v>
      </c>
      <c r="B5" s="320" t="s">
        <v>163</v>
      </c>
      <c r="C5" s="320"/>
      <c r="D5" s="320"/>
      <c r="E5" s="320"/>
      <c r="F5" s="210"/>
      <c r="G5" s="211">
        <v>2020</v>
      </c>
      <c r="H5" s="211">
        <v>2010</v>
      </c>
      <c r="I5" s="212">
        <v>2000</v>
      </c>
    </row>
    <row r="6" spans="1:9" s="209" customFormat="1" ht="14.1">
      <c r="A6" s="213" t="s">
        <v>164</v>
      </c>
      <c r="B6" s="214">
        <v>2023</v>
      </c>
      <c r="C6" s="215">
        <v>2020</v>
      </c>
      <c r="D6" s="214">
        <v>2010</v>
      </c>
      <c r="E6" s="214">
        <v>2000</v>
      </c>
      <c r="F6" s="214"/>
      <c r="G6" s="214" t="s">
        <v>172</v>
      </c>
      <c r="H6" s="214" t="s">
        <v>166</v>
      </c>
      <c r="I6" s="214" t="s">
        <v>167</v>
      </c>
    </row>
    <row r="7" spans="1:9" s="209" customFormat="1" ht="14.1">
      <c r="A7" s="95"/>
      <c r="B7" s="216"/>
      <c r="C7" s="216"/>
      <c r="D7" s="95"/>
      <c r="E7" s="95"/>
      <c r="F7" s="95"/>
      <c r="G7" s="95"/>
      <c r="H7" s="95"/>
      <c r="I7" s="95"/>
    </row>
    <row r="8" spans="1:9" s="209" customFormat="1" ht="14.1">
      <c r="A8" s="217" t="s">
        <v>168</v>
      </c>
      <c r="B8" s="99">
        <v>22634867</v>
      </c>
      <c r="C8" s="99">
        <v>21538187</v>
      </c>
      <c r="D8" s="218">
        <v>18801332</v>
      </c>
      <c r="E8" s="218">
        <v>15982824</v>
      </c>
      <c r="F8" s="219"/>
      <c r="G8" s="220">
        <v>5.0999999999999996</v>
      </c>
      <c r="H8" s="220">
        <v>14.6</v>
      </c>
      <c r="I8" s="220">
        <v>17.600000000000001</v>
      </c>
    </row>
    <row r="9" spans="1:9" s="209" customFormat="1" ht="14.1">
      <c r="A9" s="221"/>
      <c r="B9" s="99"/>
      <c r="C9" s="222" t="s">
        <v>169</v>
      </c>
      <c r="D9" s="218"/>
      <c r="E9" s="218"/>
      <c r="F9" s="223"/>
      <c r="G9" s="220" t="s">
        <v>169</v>
      </c>
      <c r="H9" s="220" t="s">
        <v>169</v>
      </c>
      <c r="I9" s="220" t="s">
        <v>169</v>
      </c>
    </row>
    <row r="10" spans="1:9" s="209" customFormat="1" ht="14.1">
      <c r="A10" s="221" t="s">
        <v>106</v>
      </c>
      <c r="B10" s="99">
        <v>293040</v>
      </c>
      <c r="C10" s="99">
        <v>278468</v>
      </c>
      <c r="D10" s="218">
        <v>247336</v>
      </c>
      <c r="E10" s="224">
        <v>217955</v>
      </c>
      <c r="F10" s="219"/>
      <c r="G10" s="220">
        <v>5.2</v>
      </c>
      <c r="H10" s="220">
        <v>12.6</v>
      </c>
      <c r="I10" s="220">
        <v>13.5</v>
      </c>
    </row>
    <row r="11" spans="1:9" s="209" customFormat="1" ht="14.1">
      <c r="A11" s="221" t="s">
        <v>107</v>
      </c>
      <c r="B11" s="99">
        <v>28339</v>
      </c>
      <c r="C11" s="99">
        <v>28259</v>
      </c>
      <c r="D11" s="218">
        <v>27115</v>
      </c>
      <c r="E11" s="224">
        <v>22259</v>
      </c>
      <c r="F11" s="219"/>
      <c r="G11" s="220">
        <v>0.3</v>
      </c>
      <c r="H11" s="220">
        <v>4.2</v>
      </c>
      <c r="I11" s="220">
        <v>21.8</v>
      </c>
    </row>
    <row r="12" spans="1:9" s="209" customFormat="1" ht="14.1">
      <c r="A12" s="221" t="s">
        <v>122</v>
      </c>
      <c r="B12" s="99">
        <v>187545</v>
      </c>
      <c r="C12" s="99">
        <v>175216</v>
      </c>
      <c r="D12" s="218">
        <v>168852</v>
      </c>
      <c r="E12" s="224">
        <v>148217</v>
      </c>
      <c r="F12" s="219"/>
      <c r="G12" s="220">
        <v>7</v>
      </c>
      <c r="H12" s="220">
        <v>3.8</v>
      </c>
      <c r="I12" s="220">
        <v>13.9</v>
      </c>
    </row>
    <row r="13" spans="1:9" s="209" customFormat="1" ht="14.1">
      <c r="A13" s="221" t="s">
        <v>108</v>
      </c>
      <c r="B13" s="99">
        <v>27389</v>
      </c>
      <c r="C13" s="99">
        <v>28303</v>
      </c>
      <c r="D13" s="218">
        <v>28520</v>
      </c>
      <c r="E13" s="224">
        <v>26088</v>
      </c>
      <c r="F13" s="219"/>
      <c r="G13" s="220">
        <v>-3.2</v>
      </c>
      <c r="H13" s="220">
        <v>-0.8</v>
      </c>
      <c r="I13" s="220">
        <v>9.3000000000000007</v>
      </c>
    </row>
    <row r="14" spans="1:9" s="209" customFormat="1" ht="14.1">
      <c r="A14" s="221" t="s">
        <v>140</v>
      </c>
      <c r="B14" s="99">
        <v>640773</v>
      </c>
      <c r="C14" s="99">
        <v>606612</v>
      </c>
      <c r="D14" s="218">
        <v>543376</v>
      </c>
      <c r="E14" s="224">
        <v>476230</v>
      </c>
      <c r="F14" s="219"/>
      <c r="G14" s="220">
        <v>5.6</v>
      </c>
      <c r="H14" s="220">
        <v>11.6</v>
      </c>
      <c r="I14" s="220">
        <v>14.1</v>
      </c>
    </row>
    <row r="15" spans="1:9" s="209" customFormat="1" ht="14.1">
      <c r="A15" s="221" t="s">
        <v>136</v>
      </c>
      <c r="B15" s="99">
        <v>1973579</v>
      </c>
      <c r="C15" s="99">
        <v>1944375</v>
      </c>
      <c r="D15" s="218">
        <v>1748066</v>
      </c>
      <c r="E15" s="224">
        <v>1623018</v>
      </c>
      <c r="F15" s="219"/>
      <c r="G15" s="220">
        <v>1.5</v>
      </c>
      <c r="H15" s="220">
        <v>11.2</v>
      </c>
      <c r="I15" s="220">
        <v>7.7</v>
      </c>
    </row>
    <row r="16" spans="1:9" s="209" customFormat="1" ht="14.1">
      <c r="A16" s="221" t="s">
        <v>123</v>
      </c>
      <c r="B16" s="99">
        <v>13816</v>
      </c>
      <c r="C16" s="99">
        <v>13648</v>
      </c>
      <c r="D16" s="218">
        <v>14625</v>
      </c>
      <c r="E16" s="224">
        <v>13017</v>
      </c>
      <c r="F16" s="219"/>
      <c r="G16" s="220">
        <v>1.2</v>
      </c>
      <c r="H16" s="220">
        <v>-6.7</v>
      </c>
      <c r="I16" s="220">
        <v>12.4</v>
      </c>
    </row>
    <row r="17" spans="1:9" s="209" customFormat="1" ht="14.1">
      <c r="A17" s="221" t="s">
        <v>12</v>
      </c>
      <c r="B17" s="99">
        <v>204126</v>
      </c>
      <c r="C17" s="99">
        <v>186847</v>
      </c>
      <c r="D17" s="218">
        <v>159978</v>
      </c>
      <c r="E17" s="224">
        <v>141627</v>
      </c>
      <c r="F17" s="219"/>
      <c r="G17" s="220">
        <v>9.1999999999999993</v>
      </c>
      <c r="H17" s="220">
        <v>16.8</v>
      </c>
      <c r="I17" s="220">
        <v>13</v>
      </c>
    </row>
    <row r="18" spans="1:9" s="209" customFormat="1" ht="14.1">
      <c r="A18" s="221" t="s">
        <v>150</v>
      </c>
      <c r="B18" s="99">
        <v>162240</v>
      </c>
      <c r="C18" s="99">
        <v>153843</v>
      </c>
      <c r="D18" s="218">
        <v>141236</v>
      </c>
      <c r="E18" s="224">
        <v>118085</v>
      </c>
      <c r="F18" s="219"/>
      <c r="G18" s="220">
        <v>5.5</v>
      </c>
      <c r="H18" s="220">
        <v>8.9</v>
      </c>
      <c r="I18" s="220">
        <v>19.600000000000001</v>
      </c>
    </row>
    <row r="19" spans="1:9" s="209" customFormat="1" ht="14.1">
      <c r="A19" s="221" t="s">
        <v>109</v>
      </c>
      <c r="B19" s="99">
        <v>231042</v>
      </c>
      <c r="C19" s="99">
        <v>218245</v>
      </c>
      <c r="D19" s="218">
        <v>190865</v>
      </c>
      <c r="E19" s="224">
        <v>140814</v>
      </c>
      <c r="F19" s="219"/>
      <c r="G19" s="220">
        <v>5.9</v>
      </c>
      <c r="H19" s="220">
        <v>14.3</v>
      </c>
      <c r="I19" s="220">
        <v>35.5</v>
      </c>
    </row>
    <row r="20" spans="1:9" s="209" customFormat="1" ht="14.1">
      <c r="A20" s="221" t="s">
        <v>97</v>
      </c>
      <c r="B20" s="99">
        <v>399480</v>
      </c>
      <c r="C20" s="99">
        <v>375752</v>
      </c>
      <c r="D20" s="218">
        <v>321520</v>
      </c>
      <c r="E20" s="224">
        <v>251377</v>
      </c>
      <c r="F20" s="219"/>
      <c r="G20" s="220">
        <v>6.3</v>
      </c>
      <c r="H20" s="220">
        <v>16.899999999999999</v>
      </c>
      <c r="I20" s="220">
        <v>27.9</v>
      </c>
    </row>
    <row r="21" spans="1:9" s="209" customFormat="1" ht="14.1">
      <c r="A21" s="221" t="s">
        <v>110</v>
      </c>
      <c r="B21" s="99">
        <v>72191</v>
      </c>
      <c r="C21" s="99">
        <v>69698</v>
      </c>
      <c r="D21" s="218">
        <v>67531</v>
      </c>
      <c r="E21" s="224">
        <v>56513</v>
      </c>
      <c r="F21" s="219"/>
      <c r="G21" s="220">
        <v>3.6</v>
      </c>
      <c r="H21" s="220">
        <v>3.2</v>
      </c>
      <c r="I21" s="220">
        <v>19.5</v>
      </c>
    </row>
    <row r="22" spans="1:9" s="209" customFormat="1" ht="14.1">
      <c r="A22" s="221" t="s">
        <v>98</v>
      </c>
      <c r="B22" s="99">
        <v>34974</v>
      </c>
      <c r="C22" s="99">
        <v>33976</v>
      </c>
      <c r="D22" s="218">
        <v>34862</v>
      </c>
      <c r="E22" s="224">
        <v>32209</v>
      </c>
      <c r="F22" s="219"/>
      <c r="G22" s="220">
        <v>2.9</v>
      </c>
      <c r="H22" s="220">
        <v>-2.5</v>
      </c>
      <c r="I22" s="220">
        <v>8.1999999999999993</v>
      </c>
    </row>
    <row r="23" spans="1:9" s="209" customFormat="1" ht="14.1">
      <c r="A23" s="221" t="s">
        <v>111</v>
      </c>
      <c r="B23" s="99">
        <v>17271</v>
      </c>
      <c r="C23" s="99">
        <v>16759</v>
      </c>
      <c r="D23" s="218">
        <v>16422</v>
      </c>
      <c r="E23" s="224">
        <v>13827</v>
      </c>
      <c r="F23" s="219"/>
      <c r="G23" s="220">
        <v>3.1</v>
      </c>
      <c r="H23" s="220">
        <v>2.1</v>
      </c>
      <c r="I23" s="220">
        <v>18.8</v>
      </c>
    </row>
    <row r="24" spans="1:9" s="209" customFormat="1" ht="14.1">
      <c r="A24" s="221" t="s">
        <v>112</v>
      </c>
      <c r="B24" s="99">
        <v>1051278</v>
      </c>
      <c r="C24" s="99">
        <v>995567</v>
      </c>
      <c r="D24" s="218">
        <v>864263</v>
      </c>
      <c r="E24" s="224">
        <v>778879</v>
      </c>
      <c r="F24" s="219"/>
      <c r="G24" s="220">
        <v>5.6</v>
      </c>
      <c r="H24" s="220">
        <v>15.2</v>
      </c>
      <c r="I24" s="220">
        <v>11</v>
      </c>
    </row>
    <row r="25" spans="1:9" s="209" customFormat="1" ht="14.1">
      <c r="A25" s="221" t="s">
        <v>46</v>
      </c>
      <c r="B25" s="99">
        <v>333452</v>
      </c>
      <c r="C25" s="99">
        <v>321905</v>
      </c>
      <c r="D25" s="218">
        <v>297619</v>
      </c>
      <c r="E25" s="224">
        <v>294410</v>
      </c>
      <c r="F25" s="219"/>
      <c r="G25" s="220">
        <v>3.6</v>
      </c>
      <c r="H25" s="220">
        <v>8.1999999999999993</v>
      </c>
      <c r="I25" s="220">
        <v>1.1000000000000001</v>
      </c>
    </row>
    <row r="26" spans="1:9" s="209" customFormat="1" ht="14.1">
      <c r="A26" s="221" t="s">
        <v>141</v>
      </c>
      <c r="B26" s="99">
        <v>130756</v>
      </c>
      <c r="C26" s="99">
        <v>115378</v>
      </c>
      <c r="D26" s="218">
        <v>95696</v>
      </c>
      <c r="E26" s="224">
        <v>49832</v>
      </c>
      <c r="F26" s="219"/>
      <c r="G26" s="220">
        <v>13.3</v>
      </c>
      <c r="H26" s="220">
        <v>20.6</v>
      </c>
      <c r="I26" s="220">
        <v>92</v>
      </c>
    </row>
    <row r="27" spans="1:9" s="209" customFormat="1" ht="14.1">
      <c r="A27" s="221" t="s">
        <v>124</v>
      </c>
      <c r="B27" s="99">
        <v>12971</v>
      </c>
      <c r="C27" s="99">
        <v>12451</v>
      </c>
      <c r="D27" s="218">
        <v>11549</v>
      </c>
      <c r="E27" s="224">
        <v>9829</v>
      </c>
      <c r="F27" s="219"/>
      <c r="G27" s="220">
        <v>4.2</v>
      </c>
      <c r="H27" s="220">
        <v>7.8</v>
      </c>
      <c r="I27" s="220">
        <v>17.5</v>
      </c>
    </row>
    <row r="28" spans="1:9" s="209" customFormat="1" ht="14.1">
      <c r="A28" s="221" t="s">
        <v>125</v>
      </c>
      <c r="B28" s="99">
        <v>44421</v>
      </c>
      <c r="C28" s="99">
        <v>43826</v>
      </c>
      <c r="D28" s="218">
        <v>46389</v>
      </c>
      <c r="E28" s="224">
        <v>45087</v>
      </c>
      <c r="F28" s="219"/>
      <c r="G28" s="220">
        <v>1.4</v>
      </c>
      <c r="H28" s="220">
        <v>-5.5</v>
      </c>
      <c r="I28" s="220">
        <v>2.9</v>
      </c>
    </row>
    <row r="29" spans="1:9" s="209" customFormat="1" ht="14.1">
      <c r="A29" s="221" t="s">
        <v>113</v>
      </c>
      <c r="B29" s="99">
        <v>19123</v>
      </c>
      <c r="C29" s="99">
        <v>17864</v>
      </c>
      <c r="D29" s="218">
        <v>16939</v>
      </c>
      <c r="E29" s="224">
        <v>14437</v>
      </c>
      <c r="F29" s="219"/>
      <c r="G29" s="220">
        <v>7</v>
      </c>
      <c r="H29" s="220">
        <v>5.5</v>
      </c>
      <c r="I29" s="220">
        <v>17.3</v>
      </c>
    </row>
    <row r="30" spans="1:9" s="209" customFormat="1" ht="14.1">
      <c r="A30" s="221" t="s">
        <v>99</v>
      </c>
      <c r="B30" s="99">
        <v>12591</v>
      </c>
      <c r="C30" s="99">
        <v>12126</v>
      </c>
      <c r="D30" s="218">
        <v>12884</v>
      </c>
      <c r="E30" s="224">
        <v>10576</v>
      </c>
      <c r="F30" s="219"/>
      <c r="G30" s="220">
        <v>3.8</v>
      </c>
      <c r="H30" s="220">
        <v>-5.9</v>
      </c>
      <c r="I30" s="220">
        <v>21.8</v>
      </c>
    </row>
    <row r="31" spans="1:9" s="209" customFormat="1" ht="14.1">
      <c r="A31" s="221" t="s">
        <v>126</v>
      </c>
      <c r="B31" s="99">
        <v>16323</v>
      </c>
      <c r="C31" s="99">
        <v>14192</v>
      </c>
      <c r="D31" s="218">
        <v>15863</v>
      </c>
      <c r="E31" s="224">
        <v>14560</v>
      </c>
      <c r="F31" s="219"/>
      <c r="G31" s="220">
        <v>15</v>
      </c>
      <c r="H31" s="220">
        <v>-10.5</v>
      </c>
      <c r="I31" s="220">
        <v>8.9</v>
      </c>
    </row>
    <row r="32" spans="1:9" s="209" customFormat="1" ht="14.1">
      <c r="A32" s="221" t="s">
        <v>33</v>
      </c>
      <c r="B32" s="99">
        <v>13671</v>
      </c>
      <c r="C32" s="99">
        <v>14004</v>
      </c>
      <c r="D32" s="218">
        <v>14799</v>
      </c>
      <c r="E32" s="224">
        <v>13327</v>
      </c>
      <c r="F32" s="219"/>
      <c r="G32" s="220">
        <v>-2.4</v>
      </c>
      <c r="H32" s="220">
        <v>-5.4</v>
      </c>
      <c r="I32" s="220">
        <v>11</v>
      </c>
    </row>
    <row r="33" spans="1:9" s="209" customFormat="1" ht="14.1">
      <c r="A33" s="221" t="s">
        <v>100</v>
      </c>
      <c r="B33" s="99">
        <v>25645</v>
      </c>
      <c r="C33" s="99">
        <v>25327</v>
      </c>
      <c r="D33" s="218">
        <v>27731</v>
      </c>
      <c r="E33" s="224">
        <v>26938</v>
      </c>
      <c r="F33" s="219"/>
      <c r="G33" s="220">
        <v>1.3</v>
      </c>
      <c r="H33" s="220">
        <v>-8.6999999999999993</v>
      </c>
      <c r="I33" s="220">
        <v>2.9</v>
      </c>
    </row>
    <row r="34" spans="1:9" s="209" customFormat="1" ht="14.1">
      <c r="A34" s="221" t="s">
        <v>101</v>
      </c>
      <c r="B34" s="99">
        <v>40895</v>
      </c>
      <c r="C34" s="99">
        <v>39619</v>
      </c>
      <c r="D34" s="218">
        <v>39140</v>
      </c>
      <c r="E34" s="224">
        <v>36210</v>
      </c>
      <c r="F34" s="219"/>
      <c r="G34" s="220">
        <v>3.2</v>
      </c>
      <c r="H34" s="220">
        <v>1.2</v>
      </c>
      <c r="I34" s="220">
        <v>8.1</v>
      </c>
    </row>
    <row r="35" spans="1:9" s="209" customFormat="1" ht="14.1">
      <c r="A35" s="221" t="s">
        <v>151</v>
      </c>
      <c r="B35" s="99">
        <v>204265</v>
      </c>
      <c r="C35" s="99">
        <v>194515</v>
      </c>
      <c r="D35" s="218">
        <v>172778</v>
      </c>
      <c r="E35" s="224">
        <v>130802</v>
      </c>
      <c r="F35" s="219"/>
      <c r="G35" s="220">
        <v>5</v>
      </c>
      <c r="H35" s="220">
        <v>12.6</v>
      </c>
      <c r="I35" s="220">
        <v>32.1</v>
      </c>
    </row>
    <row r="36" spans="1:9" s="209" customFormat="1" ht="14.1">
      <c r="A36" s="221" t="s">
        <v>102</v>
      </c>
      <c r="B36" s="99">
        <v>104385</v>
      </c>
      <c r="C36" s="99">
        <v>101235</v>
      </c>
      <c r="D36" s="218">
        <v>98786</v>
      </c>
      <c r="E36" s="224">
        <v>87366</v>
      </c>
      <c r="F36" s="219"/>
      <c r="G36" s="220">
        <v>3.1</v>
      </c>
      <c r="H36" s="220">
        <v>2.5</v>
      </c>
      <c r="I36" s="220">
        <v>13.1</v>
      </c>
    </row>
    <row r="37" spans="1:9" s="209" customFormat="1" ht="14.1">
      <c r="A37" s="221" t="s">
        <v>152</v>
      </c>
      <c r="B37" s="99">
        <v>1541531</v>
      </c>
      <c r="C37" s="99">
        <v>1459762</v>
      </c>
      <c r="D37" s="218">
        <v>1229226</v>
      </c>
      <c r="E37" s="224">
        <v>998948</v>
      </c>
      <c r="F37" s="219"/>
      <c r="G37" s="220">
        <v>5.6</v>
      </c>
      <c r="H37" s="220">
        <v>18.8</v>
      </c>
      <c r="I37" s="220">
        <v>23.1</v>
      </c>
    </row>
    <row r="38" spans="1:9" s="209" customFormat="1" ht="14.1">
      <c r="A38" s="221" t="s">
        <v>127</v>
      </c>
      <c r="B38" s="99">
        <v>19910</v>
      </c>
      <c r="C38" s="99">
        <v>19653</v>
      </c>
      <c r="D38" s="218">
        <v>19927</v>
      </c>
      <c r="E38" s="224">
        <v>18564</v>
      </c>
      <c r="F38" s="219"/>
      <c r="G38" s="220">
        <v>1.3</v>
      </c>
      <c r="H38" s="220">
        <v>-1.4</v>
      </c>
      <c r="I38" s="220">
        <v>7.3</v>
      </c>
    </row>
    <row r="39" spans="1:9" s="209" customFormat="1" ht="14.1">
      <c r="A39" s="221" t="s">
        <v>63</v>
      </c>
      <c r="B39" s="99">
        <v>167781</v>
      </c>
      <c r="C39" s="99">
        <v>159788</v>
      </c>
      <c r="D39" s="218">
        <v>138028</v>
      </c>
      <c r="E39" s="224">
        <v>112947</v>
      </c>
      <c r="F39" s="219"/>
      <c r="G39" s="220">
        <v>5</v>
      </c>
      <c r="H39" s="220">
        <v>15.8</v>
      </c>
      <c r="I39" s="220">
        <v>22.2</v>
      </c>
    </row>
    <row r="40" spans="1:9" s="209" customFormat="1" ht="14.1">
      <c r="A40" s="221" t="s">
        <v>128</v>
      </c>
      <c r="B40" s="99">
        <v>48982</v>
      </c>
      <c r="C40" s="99">
        <v>47319</v>
      </c>
      <c r="D40" s="218">
        <v>49746</v>
      </c>
      <c r="E40" s="224">
        <v>46755</v>
      </c>
      <c r="F40" s="219"/>
      <c r="G40" s="220">
        <v>3.5</v>
      </c>
      <c r="H40" s="220">
        <v>-4.9000000000000004</v>
      </c>
      <c r="I40" s="220">
        <v>6.4</v>
      </c>
    </row>
    <row r="41" spans="1:9" s="209" customFormat="1" ht="14.1">
      <c r="A41" s="221" t="s">
        <v>129</v>
      </c>
      <c r="B41" s="99">
        <v>15402</v>
      </c>
      <c r="C41" s="99">
        <v>14510</v>
      </c>
      <c r="D41" s="218">
        <v>14761</v>
      </c>
      <c r="E41" s="224">
        <v>12902</v>
      </c>
      <c r="F41" s="219"/>
      <c r="G41" s="220">
        <v>6.1</v>
      </c>
      <c r="H41" s="220">
        <v>-1.7</v>
      </c>
      <c r="I41" s="220">
        <v>14.4</v>
      </c>
    </row>
    <row r="42" spans="1:9" s="209" customFormat="1" ht="14.1">
      <c r="A42" s="221" t="s">
        <v>114</v>
      </c>
      <c r="B42" s="99">
        <v>8074</v>
      </c>
      <c r="C42" s="99">
        <v>8226</v>
      </c>
      <c r="D42" s="218">
        <v>8870</v>
      </c>
      <c r="E42" s="224">
        <v>7022</v>
      </c>
      <c r="F42" s="219"/>
      <c r="G42" s="220">
        <v>-1.8</v>
      </c>
      <c r="H42" s="220">
        <v>-7.3</v>
      </c>
      <c r="I42" s="220">
        <v>26.3</v>
      </c>
    </row>
    <row r="43" spans="1:9" s="209" customFormat="1" ht="14.1">
      <c r="A43" s="221" t="s">
        <v>142</v>
      </c>
      <c r="B43" s="99">
        <v>414749</v>
      </c>
      <c r="C43" s="99">
        <v>383956</v>
      </c>
      <c r="D43" s="99">
        <v>297047</v>
      </c>
      <c r="E43" s="224">
        <v>210527</v>
      </c>
      <c r="F43" s="219"/>
      <c r="G43" s="220">
        <v>8</v>
      </c>
      <c r="H43" s="220">
        <v>29.3</v>
      </c>
      <c r="I43" s="220">
        <v>41.1</v>
      </c>
    </row>
    <row r="44" spans="1:9" s="209" customFormat="1" ht="14.1">
      <c r="A44" s="221" t="s">
        <v>19</v>
      </c>
      <c r="B44" s="99">
        <v>800989</v>
      </c>
      <c r="C44" s="99">
        <v>760822</v>
      </c>
      <c r="D44" s="218">
        <v>618754</v>
      </c>
      <c r="E44" s="224">
        <v>440888</v>
      </c>
      <c r="F44" s="219"/>
      <c r="G44" s="220">
        <v>5.3</v>
      </c>
      <c r="H44" s="220">
        <v>23</v>
      </c>
      <c r="I44" s="220">
        <v>40.299999999999997</v>
      </c>
    </row>
    <row r="45" spans="1:9" s="209" customFormat="1" ht="14.1">
      <c r="A45" s="221" t="s">
        <v>130</v>
      </c>
      <c r="B45" s="99">
        <v>301724</v>
      </c>
      <c r="C45" s="99">
        <v>292198</v>
      </c>
      <c r="D45" s="218">
        <v>275487</v>
      </c>
      <c r="E45" s="224">
        <v>239452</v>
      </c>
      <c r="F45" s="219"/>
      <c r="G45" s="220">
        <v>3.3</v>
      </c>
      <c r="H45" s="220">
        <v>6.1</v>
      </c>
      <c r="I45" s="220">
        <v>15</v>
      </c>
    </row>
    <row r="46" spans="1:9" s="209" customFormat="1" ht="14.1">
      <c r="A46" s="221" t="s">
        <v>115</v>
      </c>
      <c r="B46" s="99">
        <v>45283</v>
      </c>
      <c r="C46" s="99">
        <v>42915</v>
      </c>
      <c r="D46" s="218">
        <v>40801</v>
      </c>
      <c r="E46" s="224">
        <v>34450</v>
      </c>
      <c r="F46" s="219"/>
      <c r="G46" s="220">
        <v>5.5</v>
      </c>
      <c r="H46" s="220">
        <v>5.2</v>
      </c>
      <c r="I46" s="220">
        <v>18.399999999999999</v>
      </c>
    </row>
    <row r="47" spans="1:9" s="209" customFormat="1" ht="14.1">
      <c r="A47" s="221" t="s">
        <v>131</v>
      </c>
      <c r="B47" s="99">
        <v>7977</v>
      </c>
      <c r="C47" s="99">
        <v>7974</v>
      </c>
      <c r="D47" s="218">
        <v>8365</v>
      </c>
      <c r="E47" s="224">
        <v>7021</v>
      </c>
      <c r="F47" s="219"/>
      <c r="G47" s="220">
        <v>0</v>
      </c>
      <c r="H47" s="220">
        <v>-4.7</v>
      </c>
      <c r="I47" s="220">
        <v>19.100000000000001</v>
      </c>
    </row>
    <row r="48" spans="1:9" s="209" customFormat="1" ht="14.1">
      <c r="A48" s="221" t="s">
        <v>116</v>
      </c>
      <c r="B48" s="99">
        <v>18698</v>
      </c>
      <c r="C48" s="99">
        <v>17968</v>
      </c>
      <c r="D48" s="218">
        <v>19224</v>
      </c>
      <c r="E48" s="224">
        <v>18733</v>
      </c>
      <c r="F48" s="219"/>
      <c r="G48" s="220">
        <v>4.0999999999999996</v>
      </c>
      <c r="H48" s="220">
        <v>-6.5</v>
      </c>
      <c r="I48" s="220">
        <v>2.6</v>
      </c>
    </row>
    <row r="49" spans="1:9" s="209" customFormat="1" ht="14.1">
      <c r="A49" s="221" t="s">
        <v>103</v>
      </c>
      <c r="B49" s="99">
        <v>439566</v>
      </c>
      <c r="C49" s="99">
        <v>399710</v>
      </c>
      <c r="D49" s="218">
        <v>322833</v>
      </c>
      <c r="E49" s="224">
        <v>264002</v>
      </c>
      <c r="F49" s="219"/>
      <c r="G49" s="220">
        <v>10</v>
      </c>
      <c r="H49" s="220">
        <v>23.8</v>
      </c>
      <c r="I49" s="220">
        <v>22.3</v>
      </c>
    </row>
    <row r="50" spans="1:9" s="209" customFormat="1" ht="14.1">
      <c r="A50" s="221" t="s">
        <v>143</v>
      </c>
      <c r="B50" s="99">
        <v>403966</v>
      </c>
      <c r="C50" s="99">
        <v>375908</v>
      </c>
      <c r="D50" s="99">
        <v>331303</v>
      </c>
      <c r="E50" s="224">
        <v>258916</v>
      </c>
      <c r="F50" s="219"/>
      <c r="G50" s="220">
        <v>7.5</v>
      </c>
      <c r="H50" s="220">
        <v>13.5</v>
      </c>
      <c r="I50" s="220">
        <v>28</v>
      </c>
    </row>
    <row r="51" spans="1:9" s="209" customFormat="1" ht="14.1">
      <c r="A51" s="221" t="s">
        <v>137</v>
      </c>
      <c r="B51" s="99">
        <v>162847</v>
      </c>
      <c r="C51" s="99">
        <v>158431</v>
      </c>
      <c r="D51" s="218">
        <v>146318</v>
      </c>
      <c r="E51" s="224">
        <v>126731</v>
      </c>
      <c r="F51" s="219"/>
      <c r="G51" s="220">
        <v>2.8</v>
      </c>
      <c r="H51" s="220">
        <v>8.3000000000000007</v>
      </c>
      <c r="I51" s="220">
        <v>15.5</v>
      </c>
    </row>
    <row r="52" spans="1:9" s="209" customFormat="1" ht="14.1">
      <c r="A52" s="221" t="s">
        <v>149</v>
      </c>
      <c r="B52" s="99">
        <v>2768954</v>
      </c>
      <c r="C52" s="99">
        <v>2701767</v>
      </c>
      <c r="D52" s="218">
        <v>2496457</v>
      </c>
      <c r="E52" s="224">
        <v>2253779</v>
      </c>
      <c r="F52" s="219"/>
      <c r="G52" s="220">
        <v>2.5</v>
      </c>
      <c r="H52" s="220">
        <v>8.1999999999999993</v>
      </c>
      <c r="I52" s="220">
        <v>10.8</v>
      </c>
    </row>
    <row r="53" spans="1:9" s="209" customFormat="1" ht="14.1">
      <c r="A53" s="221" t="s">
        <v>79</v>
      </c>
      <c r="B53" s="99">
        <v>84511</v>
      </c>
      <c r="C53" s="99">
        <v>82874</v>
      </c>
      <c r="D53" s="218">
        <v>73090</v>
      </c>
      <c r="E53" s="224">
        <v>79589</v>
      </c>
      <c r="F53" s="219"/>
      <c r="G53" s="220">
        <v>2</v>
      </c>
      <c r="H53" s="220">
        <v>13.4</v>
      </c>
      <c r="I53" s="220">
        <v>-8.1999999999999993</v>
      </c>
    </row>
    <row r="54" spans="1:9" s="209" customFormat="1" ht="14.1">
      <c r="A54" s="221" t="s">
        <v>117</v>
      </c>
      <c r="B54" s="99">
        <v>100763</v>
      </c>
      <c r="C54" s="99">
        <v>90352</v>
      </c>
      <c r="D54" s="218">
        <v>73314</v>
      </c>
      <c r="E54" s="224">
        <v>57663</v>
      </c>
      <c r="F54" s="219"/>
      <c r="G54" s="220">
        <v>11.5</v>
      </c>
      <c r="H54" s="220">
        <v>23.2</v>
      </c>
      <c r="I54" s="220">
        <v>27.1</v>
      </c>
    </row>
    <row r="55" spans="1:9" s="209" customFormat="1" ht="14.1">
      <c r="A55" s="221" t="s">
        <v>132</v>
      </c>
      <c r="B55" s="99">
        <v>219260</v>
      </c>
      <c r="C55" s="99">
        <v>211668</v>
      </c>
      <c r="D55" s="218">
        <v>180822</v>
      </c>
      <c r="E55" s="224">
        <v>170498</v>
      </c>
      <c r="F55" s="219"/>
      <c r="G55" s="220">
        <v>3.6</v>
      </c>
      <c r="H55" s="220">
        <v>17.100000000000001</v>
      </c>
      <c r="I55" s="220">
        <v>6.1</v>
      </c>
    </row>
    <row r="56" spans="1:9" s="209" customFormat="1" ht="14.1">
      <c r="A56" s="221" t="s">
        <v>104</v>
      </c>
      <c r="B56" s="99">
        <v>39591</v>
      </c>
      <c r="C56" s="99">
        <v>39644</v>
      </c>
      <c r="D56" s="218">
        <v>39996</v>
      </c>
      <c r="E56" s="224">
        <v>35910</v>
      </c>
      <c r="F56" s="219"/>
      <c r="G56" s="220">
        <v>-0.1</v>
      </c>
      <c r="H56" s="220">
        <v>-0.9</v>
      </c>
      <c r="I56" s="220">
        <v>11.4</v>
      </c>
    </row>
    <row r="57" spans="1:9" s="209" customFormat="1" ht="14.1">
      <c r="A57" s="221" t="s">
        <v>144</v>
      </c>
      <c r="B57" s="99">
        <v>1492951</v>
      </c>
      <c r="C57" s="99">
        <v>1429908</v>
      </c>
      <c r="D57" s="218">
        <v>1145956</v>
      </c>
      <c r="E57" s="224">
        <v>896344</v>
      </c>
      <c r="F57" s="219"/>
      <c r="G57" s="220">
        <v>4.4000000000000004</v>
      </c>
      <c r="H57" s="220">
        <v>24.8</v>
      </c>
      <c r="I57" s="220">
        <v>27.8</v>
      </c>
    </row>
    <row r="58" spans="1:9" s="209" customFormat="1" ht="14.1">
      <c r="A58" s="221" t="s">
        <v>145</v>
      </c>
      <c r="B58" s="99">
        <v>439225</v>
      </c>
      <c r="C58" s="99">
        <v>388656</v>
      </c>
      <c r="D58" s="218">
        <v>268685</v>
      </c>
      <c r="E58" s="224">
        <v>172493</v>
      </c>
      <c r="F58" s="219"/>
      <c r="G58" s="220">
        <v>13</v>
      </c>
      <c r="H58" s="220">
        <v>44.7</v>
      </c>
      <c r="I58" s="220">
        <v>55.8</v>
      </c>
    </row>
    <row r="59" spans="1:9" s="209" customFormat="1" ht="14.1">
      <c r="A59" s="221" t="s">
        <v>138</v>
      </c>
      <c r="B59" s="99">
        <v>1532718</v>
      </c>
      <c r="C59" s="99">
        <v>1492191</v>
      </c>
      <c r="D59" s="218">
        <v>1320134</v>
      </c>
      <c r="E59" s="224">
        <v>1131191</v>
      </c>
      <c r="F59" s="219"/>
      <c r="G59" s="220">
        <v>2.7</v>
      </c>
      <c r="H59" s="220">
        <v>13</v>
      </c>
      <c r="I59" s="220">
        <v>16.7</v>
      </c>
    </row>
    <row r="60" spans="1:9" s="209" customFormat="1" ht="14.1">
      <c r="A60" s="221" t="s">
        <v>153</v>
      </c>
      <c r="B60" s="99">
        <v>610743</v>
      </c>
      <c r="C60" s="99">
        <v>561891</v>
      </c>
      <c r="D60" s="218">
        <v>464697</v>
      </c>
      <c r="E60" s="224">
        <v>344768</v>
      </c>
      <c r="F60" s="219"/>
      <c r="G60" s="220">
        <v>8.6999999999999993</v>
      </c>
      <c r="H60" s="220">
        <v>20.9</v>
      </c>
      <c r="I60" s="220">
        <v>34.799999999999997</v>
      </c>
    </row>
    <row r="61" spans="1:9" s="209" customFormat="1" ht="14.1">
      <c r="A61" s="221" t="s">
        <v>154</v>
      </c>
      <c r="B61" s="99">
        <v>974689</v>
      </c>
      <c r="C61" s="99">
        <v>959107</v>
      </c>
      <c r="D61" s="218">
        <v>916542</v>
      </c>
      <c r="E61" s="224">
        <v>921495</v>
      </c>
      <c r="F61" s="219"/>
      <c r="G61" s="220">
        <v>1.6</v>
      </c>
      <c r="H61" s="220">
        <v>4.5999999999999996</v>
      </c>
      <c r="I61" s="220">
        <v>-0.5</v>
      </c>
    </row>
    <row r="62" spans="1:9" s="209" customFormat="1" ht="14.1">
      <c r="A62" s="221" t="s">
        <v>105</v>
      </c>
      <c r="B62" s="99">
        <v>797616</v>
      </c>
      <c r="C62" s="99">
        <v>725046</v>
      </c>
      <c r="D62" s="218">
        <v>602095</v>
      </c>
      <c r="E62" s="224">
        <v>483924</v>
      </c>
      <c r="F62" s="219"/>
      <c r="G62" s="220">
        <v>10</v>
      </c>
      <c r="H62" s="220">
        <v>20.399999999999999</v>
      </c>
      <c r="I62" s="220">
        <v>24.4</v>
      </c>
    </row>
    <row r="63" spans="1:9" s="209" customFormat="1" ht="14.1">
      <c r="A63" s="221" t="s">
        <v>38</v>
      </c>
      <c r="B63" s="99">
        <v>75906</v>
      </c>
      <c r="C63" s="99">
        <v>73321</v>
      </c>
      <c r="D63" s="218">
        <v>74364</v>
      </c>
      <c r="E63" s="224">
        <v>70423</v>
      </c>
      <c r="F63" s="219"/>
      <c r="G63" s="220">
        <v>3.5</v>
      </c>
      <c r="H63" s="220">
        <v>-1.4</v>
      </c>
      <c r="I63" s="220">
        <v>5.6</v>
      </c>
    </row>
    <row r="64" spans="1:9" s="209" customFormat="1" ht="14.1">
      <c r="A64" s="221" t="s">
        <v>118</v>
      </c>
      <c r="B64" s="99">
        <v>315317</v>
      </c>
      <c r="C64" s="99">
        <v>273425</v>
      </c>
      <c r="D64" s="218">
        <v>190039</v>
      </c>
      <c r="E64" s="224">
        <v>123135</v>
      </c>
      <c r="F64" s="219"/>
      <c r="G64" s="220">
        <v>15.3</v>
      </c>
      <c r="H64" s="220">
        <v>43.9</v>
      </c>
      <c r="I64" s="220">
        <v>54.3</v>
      </c>
    </row>
    <row r="65" spans="1:9" s="209" customFormat="1" ht="14.1">
      <c r="A65" s="221" t="s">
        <v>139</v>
      </c>
      <c r="B65" s="99">
        <v>368628</v>
      </c>
      <c r="C65" s="99">
        <v>329226</v>
      </c>
      <c r="D65" s="218">
        <v>277789</v>
      </c>
      <c r="E65" s="224">
        <v>192695</v>
      </c>
      <c r="F65" s="219"/>
      <c r="G65" s="220">
        <v>12</v>
      </c>
      <c r="H65" s="220">
        <v>18.5</v>
      </c>
      <c r="I65" s="220">
        <v>44.2</v>
      </c>
    </row>
    <row r="66" spans="1:9" s="209" customFormat="1" ht="14.1">
      <c r="A66" s="221" t="s">
        <v>57</v>
      </c>
      <c r="B66" s="99">
        <v>202772</v>
      </c>
      <c r="C66" s="99">
        <v>188000</v>
      </c>
      <c r="D66" s="218">
        <v>151372</v>
      </c>
      <c r="E66" s="224">
        <v>117743</v>
      </c>
      <c r="F66" s="219"/>
      <c r="G66" s="220">
        <v>7.9</v>
      </c>
      <c r="H66" s="220">
        <v>24.2</v>
      </c>
      <c r="I66" s="220">
        <v>28.6</v>
      </c>
    </row>
    <row r="67" spans="1:9" s="209" customFormat="1" ht="14.1">
      <c r="A67" s="221" t="s">
        <v>23</v>
      </c>
      <c r="B67" s="99">
        <v>464223</v>
      </c>
      <c r="C67" s="99">
        <v>434006</v>
      </c>
      <c r="D67" s="218">
        <v>379448</v>
      </c>
      <c r="E67" s="224">
        <v>325961</v>
      </c>
      <c r="F67" s="219"/>
      <c r="G67" s="220">
        <v>7</v>
      </c>
      <c r="H67" s="220">
        <v>14.4</v>
      </c>
      <c r="I67" s="220">
        <v>16.399999999999999</v>
      </c>
    </row>
    <row r="68" spans="1:9" s="209" customFormat="1" ht="14.1">
      <c r="A68" s="221" t="s">
        <v>146</v>
      </c>
      <c r="B68" s="99">
        <v>486839</v>
      </c>
      <c r="C68" s="99">
        <v>470856</v>
      </c>
      <c r="D68" s="218">
        <v>422718</v>
      </c>
      <c r="E68" s="224">
        <v>365199</v>
      </c>
      <c r="F68" s="219"/>
      <c r="G68" s="220">
        <v>3.4</v>
      </c>
      <c r="H68" s="220">
        <v>11.4</v>
      </c>
      <c r="I68" s="220">
        <v>15.8</v>
      </c>
    </row>
    <row r="69" spans="1:9" s="209" customFormat="1" ht="14.1">
      <c r="A69" s="221" t="s">
        <v>147</v>
      </c>
      <c r="B69" s="99">
        <v>155318</v>
      </c>
      <c r="C69" s="99">
        <v>129752</v>
      </c>
      <c r="D69" s="218">
        <v>93420</v>
      </c>
      <c r="E69" s="224">
        <v>53345</v>
      </c>
      <c r="F69" s="219"/>
      <c r="G69" s="220">
        <v>19.7</v>
      </c>
      <c r="H69" s="220">
        <v>38.9</v>
      </c>
      <c r="I69" s="220">
        <v>75.099999999999994</v>
      </c>
    </row>
    <row r="70" spans="1:9" s="209" customFormat="1" ht="14.1">
      <c r="A70" s="221" t="s">
        <v>119</v>
      </c>
      <c r="B70" s="99">
        <v>45448</v>
      </c>
      <c r="C70" s="99">
        <v>43474</v>
      </c>
      <c r="D70" s="218">
        <v>41551</v>
      </c>
      <c r="E70" s="224">
        <v>34844</v>
      </c>
      <c r="F70" s="219"/>
      <c r="G70" s="220">
        <v>4.5</v>
      </c>
      <c r="H70" s="220">
        <v>4.5999999999999996</v>
      </c>
      <c r="I70" s="220">
        <v>19.2</v>
      </c>
    </row>
    <row r="71" spans="1:9" s="209" customFormat="1" ht="14.1">
      <c r="A71" s="221" t="s">
        <v>120</v>
      </c>
      <c r="B71" s="99">
        <v>21686</v>
      </c>
      <c r="C71" s="99">
        <v>21796</v>
      </c>
      <c r="D71" s="218">
        <v>22570</v>
      </c>
      <c r="E71" s="224">
        <v>19256</v>
      </c>
      <c r="F71" s="219"/>
      <c r="G71" s="220">
        <v>-0.5</v>
      </c>
      <c r="H71" s="220">
        <v>-3.4</v>
      </c>
      <c r="I71" s="220">
        <v>17.2</v>
      </c>
    </row>
    <row r="72" spans="1:9" s="209" customFormat="1" ht="14.1">
      <c r="A72" s="221" t="s">
        <v>121</v>
      </c>
      <c r="B72" s="99">
        <v>16137</v>
      </c>
      <c r="C72" s="99">
        <v>16147</v>
      </c>
      <c r="D72" s="218">
        <v>15535</v>
      </c>
      <c r="E72" s="224">
        <v>13442</v>
      </c>
      <c r="F72" s="219"/>
      <c r="G72" s="220">
        <v>-0.1</v>
      </c>
      <c r="H72" s="220">
        <v>3.9</v>
      </c>
      <c r="I72" s="220">
        <v>15.6</v>
      </c>
    </row>
    <row r="73" spans="1:9" s="209" customFormat="1" ht="14.1">
      <c r="A73" s="221" t="s">
        <v>148</v>
      </c>
      <c r="B73" s="99">
        <v>583505</v>
      </c>
      <c r="C73" s="99">
        <v>553543</v>
      </c>
      <c r="D73" s="218">
        <v>494593</v>
      </c>
      <c r="E73" s="224">
        <v>443343</v>
      </c>
      <c r="F73" s="219"/>
      <c r="G73" s="220">
        <v>5.4</v>
      </c>
      <c r="H73" s="220">
        <v>11.9</v>
      </c>
      <c r="I73" s="220">
        <v>11.6</v>
      </c>
    </row>
    <row r="74" spans="1:9" s="209" customFormat="1" ht="14.1">
      <c r="A74" s="221" t="s">
        <v>133</v>
      </c>
      <c r="B74" s="99">
        <v>36168</v>
      </c>
      <c r="C74" s="99">
        <v>33764</v>
      </c>
      <c r="D74" s="218">
        <v>30776</v>
      </c>
      <c r="E74" s="224">
        <v>22863</v>
      </c>
      <c r="F74" s="219"/>
      <c r="G74" s="220">
        <v>7.1</v>
      </c>
      <c r="H74" s="220">
        <v>9.6999999999999993</v>
      </c>
      <c r="I74" s="220">
        <v>34.6</v>
      </c>
    </row>
    <row r="75" spans="1:9" s="209" customFormat="1" ht="14.1">
      <c r="A75" s="221" t="s">
        <v>134</v>
      </c>
      <c r="B75" s="99">
        <v>83342</v>
      </c>
      <c r="C75" s="99">
        <v>75305</v>
      </c>
      <c r="D75" s="218">
        <v>55043</v>
      </c>
      <c r="E75" s="224">
        <v>40601</v>
      </c>
      <c r="F75" s="219"/>
      <c r="G75" s="220">
        <v>10.7</v>
      </c>
      <c r="H75" s="220">
        <v>36.799999999999997</v>
      </c>
      <c r="I75" s="220">
        <v>35.6</v>
      </c>
    </row>
    <row r="76" spans="1:9" s="209" customFormat="1" ht="14.1">
      <c r="A76" s="221" t="s">
        <v>135</v>
      </c>
      <c r="B76" s="99">
        <v>25497</v>
      </c>
      <c r="C76" s="99">
        <v>25318</v>
      </c>
      <c r="D76" s="218">
        <v>24896</v>
      </c>
      <c r="E76" s="224">
        <v>20973</v>
      </c>
      <c r="F76" s="219"/>
      <c r="G76" s="220">
        <v>0.7</v>
      </c>
      <c r="H76" s="220">
        <v>1.7</v>
      </c>
      <c r="I76" s="220">
        <v>18.7</v>
      </c>
    </row>
    <row r="77" spans="1:9" s="226" customFormat="1" ht="12.6">
      <c r="A77" s="227"/>
      <c r="B77" s="228">
        <f>SUM(B10:B76)</f>
        <v>22634867</v>
      </c>
      <c r="C77" s="228">
        <f t="shared" ref="C77:E77" si="0">SUM(C10:C76)</f>
        <v>21538187</v>
      </c>
      <c r="D77" s="228">
        <f t="shared" si="0"/>
        <v>18801332</v>
      </c>
      <c r="E77" s="228">
        <f t="shared" si="0"/>
        <v>15982824</v>
      </c>
      <c r="F77" s="227"/>
      <c r="G77" s="227"/>
      <c r="H77" s="227"/>
      <c r="I77" s="227"/>
    </row>
    <row r="78" spans="1:9" s="226" customFormat="1" ht="12.6">
      <c r="A78" s="227"/>
      <c r="B78" s="228"/>
      <c r="C78" s="228"/>
      <c r="D78" s="228"/>
      <c r="E78" s="228"/>
      <c r="F78" s="227"/>
      <c r="G78" s="227"/>
      <c r="H78" s="227"/>
      <c r="I78" s="227"/>
    </row>
    <row r="79" spans="1:9" s="226" customFormat="1" ht="12.6">
      <c r="A79" s="227"/>
      <c r="B79" s="228"/>
      <c r="C79" s="228"/>
      <c r="D79" s="228"/>
      <c r="E79" s="228"/>
      <c r="F79" s="227"/>
      <c r="G79" s="227"/>
      <c r="H79" s="227"/>
      <c r="I79" s="227"/>
    </row>
    <row r="80" spans="1:9" s="226" customFormat="1" ht="12.6">
      <c r="A80" s="227"/>
      <c r="B80" s="228"/>
      <c r="C80" s="228"/>
      <c r="D80" s="228"/>
      <c r="E80" s="228"/>
      <c r="F80" s="227"/>
      <c r="G80" s="227"/>
      <c r="H80" s="227"/>
      <c r="I80" s="227"/>
    </row>
    <row r="81" spans="1:9">
      <c r="A81" s="321" t="s">
        <v>173</v>
      </c>
      <c r="B81" s="321"/>
      <c r="C81" s="321"/>
      <c r="D81" s="321"/>
      <c r="E81" s="321"/>
      <c r="F81" s="321"/>
      <c r="G81" s="321"/>
      <c r="H81" s="321"/>
      <c r="I81" s="321"/>
    </row>
    <row r="82" spans="1:9">
      <c r="A82" s="321"/>
      <c r="B82" s="321"/>
      <c r="C82" s="321"/>
      <c r="D82" s="321"/>
      <c r="E82" s="321"/>
      <c r="F82" s="321"/>
      <c r="G82" s="321"/>
      <c r="H82" s="321"/>
      <c r="I82" s="321"/>
    </row>
    <row r="84" spans="1:9">
      <c r="B84" s="205"/>
      <c r="C84" s="205"/>
    </row>
    <row r="85" spans="1:9">
      <c r="B85" s="205"/>
      <c r="C85" s="205"/>
    </row>
    <row r="86" spans="1:9">
      <c r="B86" s="205"/>
      <c r="C86" s="205"/>
    </row>
    <row r="87" spans="1:9">
      <c r="B87" s="205"/>
      <c r="C87" s="205"/>
    </row>
    <row r="88" spans="1:9">
      <c r="B88" s="205"/>
      <c r="C88" s="205"/>
    </row>
    <row r="89" spans="1:9">
      <c r="B89" s="205"/>
      <c r="C89" s="205"/>
    </row>
    <row r="90" spans="1:9">
      <c r="B90" s="205"/>
      <c r="C90" s="205"/>
    </row>
    <row r="91" spans="1:9">
      <c r="B91" s="205"/>
      <c r="C91" s="205"/>
    </row>
    <row r="92" spans="1:9">
      <c r="B92" s="205"/>
      <c r="C92" s="205"/>
    </row>
    <row r="93" spans="1:9">
      <c r="B93" s="205"/>
      <c r="C93" s="205"/>
    </row>
    <row r="94" spans="1:9">
      <c r="B94" s="205"/>
      <c r="C94" s="205"/>
    </row>
  </sheetData>
  <mergeCells count="5">
    <mergeCell ref="A1:I1"/>
    <mergeCell ref="A2:I2"/>
    <mergeCell ref="G4:I4"/>
    <mergeCell ref="B5:E5"/>
    <mergeCell ref="A81:I82"/>
  </mergeCells>
  <conditionalFormatting sqref="B8:B24 C9:C24 B25:C76">
    <cfRule type="expression" dxfId="8" priority="1" stopIfTrue="1">
      <formula>NOT(ISERROR(SEARCH("County",B8)))</formula>
    </cfRule>
  </conditionalFormatting>
  <conditionalFormatting sqref="D8">
    <cfRule type="expression" dxfId="7" priority="4" stopIfTrue="1">
      <formula>NOT(ISERROR(SEARCH("County",D8)))</formula>
    </cfRule>
  </conditionalFormatting>
  <pageMargins left="0.7" right="0.7" top="0.75" bottom="0.75" header="0.3" footer="0.3"/>
  <pageSetup orientation="portrait" r:id="rId1"/>
  <headerFooter>
    <oddHeader>&amp;C&amp;"-,Bold"&amp;13Table 3. Population and Population Change for Florida Counties, 2000 to 2023</oddHeader>
    <oddFooter>&amp;L&amp;10Bureau of Economic and Business Research, University of Florida&amp;R&amp;10Florida Estimates of Population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57CD6-AAC8-45ED-8BAD-1D02B461085D}">
  <sheetPr>
    <pageSetUpPr fitToPage="1"/>
  </sheetPr>
  <dimension ref="A1:H92"/>
  <sheetViews>
    <sheetView topLeftCell="B1" zoomScaleNormal="100" workbookViewId="0">
      <selection activeCell="B64" sqref="B64:B65"/>
    </sheetView>
  </sheetViews>
  <sheetFormatPr defaultColWidth="9.125" defaultRowHeight="15.6"/>
  <cols>
    <col min="1" max="1" width="9.125" style="183" hidden="1" customWidth="1"/>
    <col min="2" max="2" width="30" style="198" customWidth="1"/>
    <col min="3" max="4" width="14.5" style="197" customWidth="1"/>
    <col min="5" max="6" width="14.5" style="194" customWidth="1"/>
    <col min="7" max="7" width="19.625" style="194" customWidth="1"/>
    <col min="8" max="16384" width="9.125" style="183"/>
  </cols>
  <sheetData>
    <row r="1" spans="2:8" s="181" customFormat="1" ht="13.7" customHeight="1">
      <c r="B1" s="322" t="s">
        <v>174</v>
      </c>
      <c r="C1" s="322"/>
      <c r="D1" s="322"/>
      <c r="E1" s="322"/>
      <c r="F1" s="322"/>
      <c r="G1" s="322"/>
      <c r="H1" s="296"/>
    </row>
    <row r="2" spans="2:8" s="181" customFormat="1" ht="13.7" customHeight="1">
      <c r="B2" s="294"/>
      <c r="C2" s="294"/>
      <c r="D2" s="294"/>
      <c r="E2" s="294"/>
      <c r="F2" s="294"/>
      <c r="G2" s="294"/>
      <c r="H2" s="296"/>
    </row>
    <row r="3" spans="2:8" ht="15.4" customHeight="1">
      <c r="B3" s="182"/>
      <c r="C3" s="183"/>
      <c r="D3" s="183"/>
      <c r="E3" s="183"/>
      <c r="F3" s="184"/>
      <c r="G3" s="185" t="s">
        <v>175</v>
      </c>
    </row>
    <row r="4" spans="2:8">
      <c r="B4" s="186"/>
      <c r="C4" s="187" t="s">
        <v>176</v>
      </c>
      <c r="D4" s="187"/>
      <c r="E4" s="187" t="s">
        <v>176</v>
      </c>
      <c r="F4" s="187"/>
      <c r="G4" s="187" t="s">
        <v>177</v>
      </c>
    </row>
    <row r="5" spans="2:8">
      <c r="B5" s="186" t="s">
        <v>178</v>
      </c>
      <c r="C5" s="188">
        <v>2020</v>
      </c>
      <c r="D5" s="187" t="s">
        <v>179</v>
      </c>
      <c r="E5" s="188">
        <v>2010</v>
      </c>
      <c r="F5" s="187"/>
      <c r="G5" s="187" t="s">
        <v>180</v>
      </c>
    </row>
    <row r="6" spans="2:8" ht="15.95" thickBot="1">
      <c r="B6" s="189" t="s">
        <v>181</v>
      </c>
      <c r="C6" s="190" t="s">
        <v>182</v>
      </c>
      <c r="D6" s="190" t="s">
        <v>183</v>
      </c>
      <c r="E6" s="190" t="s">
        <v>184</v>
      </c>
      <c r="F6" s="190" t="s">
        <v>185</v>
      </c>
      <c r="G6" s="190" t="s">
        <v>8</v>
      </c>
    </row>
    <row r="7" spans="2:8" ht="15.95" thickTop="1">
      <c r="B7" s="182"/>
      <c r="C7" s="187"/>
      <c r="D7" s="187"/>
      <c r="E7" s="187"/>
      <c r="F7" s="187"/>
      <c r="G7" s="187"/>
    </row>
    <row r="8" spans="2:8">
      <c r="B8" s="191" t="s">
        <v>186</v>
      </c>
      <c r="C8" s="192">
        <v>21597185</v>
      </c>
      <c r="D8" s="192">
        <v>2795853</v>
      </c>
      <c r="E8" s="192">
        <v>18801332</v>
      </c>
      <c r="F8" s="192">
        <v>113776</v>
      </c>
      <c r="G8" s="192">
        <v>21483409</v>
      </c>
    </row>
    <row r="9" spans="2:8">
      <c r="B9" s="182"/>
      <c r="C9" s="187"/>
      <c r="D9" s="187"/>
      <c r="E9" s="187"/>
      <c r="F9" s="187"/>
      <c r="G9" s="187"/>
    </row>
    <row r="10" spans="2:8">
      <c r="B10" s="173" t="s">
        <v>106</v>
      </c>
      <c r="C10" s="193">
        <v>271452</v>
      </c>
      <c r="D10" s="193">
        <v>24116</v>
      </c>
      <c r="E10" s="193">
        <v>247336</v>
      </c>
      <c r="F10" s="194">
        <v>996</v>
      </c>
      <c r="G10" s="194">
        <v>270456</v>
      </c>
    </row>
    <row r="11" spans="2:8">
      <c r="B11" s="173" t="s">
        <v>107</v>
      </c>
      <c r="C11" s="193">
        <v>27904</v>
      </c>
      <c r="D11" s="193">
        <v>789</v>
      </c>
      <c r="E11" s="193">
        <v>27115</v>
      </c>
      <c r="F11" s="194">
        <v>1793</v>
      </c>
      <c r="G11" s="194">
        <v>26111</v>
      </c>
    </row>
    <row r="12" spans="2:8">
      <c r="B12" s="173" t="s">
        <v>122</v>
      </c>
      <c r="C12" s="193">
        <v>174410</v>
      </c>
      <c r="D12" s="193">
        <v>5558</v>
      </c>
      <c r="E12" s="193">
        <v>168852</v>
      </c>
      <c r="F12" s="194">
        <v>1110</v>
      </c>
      <c r="G12" s="194">
        <v>173300</v>
      </c>
    </row>
    <row r="13" spans="2:8">
      <c r="B13" s="173" t="s">
        <v>108</v>
      </c>
      <c r="C13" s="193">
        <v>28725</v>
      </c>
      <c r="D13" s="193">
        <v>205</v>
      </c>
      <c r="E13" s="193">
        <v>28520</v>
      </c>
      <c r="F13" s="194">
        <v>3827</v>
      </c>
      <c r="G13" s="194">
        <v>24898</v>
      </c>
    </row>
    <row r="14" spans="2:8">
      <c r="B14" s="173" t="s">
        <v>140</v>
      </c>
      <c r="C14" s="193">
        <v>606671</v>
      </c>
      <c r="D14" s="193">
        <v>63295</v>
      </c>
      <c r="E14" s="193">
        <v>543376</v>
      </c>
      <c r="F14" s="194">
        <v>185</v>
      </c>
      <c r="G14" s="194">
        <v>606486</v>
      </c>
    </row>
    <row r="15" spans="2:8">
      <c r="B15" s="173" t="s">
        <v>136</v>
      </c>
      <c r="C15" s="193">
        <v>1932206</v>
      </c>
      <c r="D15" s="193">
        <v>184140</v>
      </c>
      <c r="E15" s="193">
        <v>1748066</v>
      </c>
      <c r="F15" s="194">
        <v>881</v>
      </c>
      <c r="G15" s="194">
        <v>1931325</v>
      </c>
    </row>
    <row r="16" spans="2:8">
      <c r="B16" s="173" t="s">
        <v>123</v>
      </c>
      <c r="C16" s="193">
        <v>14489</v>
      </c>
      <c r="D16" s="193">
        <v>-136</v>
      </c>
      <c r="E16" s="193">
        <v>14625</v>
      </c>
      <c r="F16" s="194">
        <v>1569</v>
      </c>
      <c r="G16" s="194">
        <v>12920</v>
      </c>
    </row>
    <row r="17" spans="2:7">
      <c r="B17" s="173" t="s">
        <v>12</v>
      </c>
      <c r="C17" s="193">
        <v>187904</v>
      </c>
      <c r="D17" s="193">
        <v>27926</v>
      </c>
      <c r="E17" s="193">
        <v>159978</v>
      </c>
      <c r="F17" s="194">
        <v>1242</v>
      </c>
      <c r="G17" s="194">
        <v>186662</v>
      </c>
    </row>
    <row r="18" spans="2:7">
      <c r="B18" s="173" t="s">
        <v>150</v>
      </c>
      <c r="C18" s="193">
        <v>149383</v>
      </c>
      <c r="D18" s="193">
        <v>8147</v>
      </c>
      <c r="E18" s="193">
        <v>141236</v>
      </c>
      <c r="F18" s="194">
        <v>118</v>
      </c>
      <c r="G18" s="194">
        <v>149265</v>
      </c>
    </row>
    <row r="19" spans="2:7">
      <c r="B19" s="173" t="s">
        <v>109</v>
      </c>
      <c r="C19" s="193">
        <v>219575</v>
      </c>
      <c r="D19" s="193">
        <v>28710</v>
      </c>
      <c r="E19" s="193">
        <v>190865</v>
      </c>
      <c r="F19" s="194">
        <v>0</v>
      </c>
      <c r="G19" s="194">
        <v>219575</v>
      </c>
    </row>
    <row r="20" spans="2:7">
      <c r="B20" s="173" t="s">
        <v>97</v>
      </c>
      <c r="C20" s="193">
        <v>387450</v>
      </c>
      <c r="D20" s="193">
        <v>65930</v>
      </c>
      <c r="E20" s="193">
        <v>321520</v>
      </c>
      <c r="F20" s="194">
        <v>14</v>
      </c>
      <c r="G20" s="194">
        <v>387436</v>
      </c>
    </row>
    <row r="21" spans="2:7">
      <c r="B21" s="173" t="s">
        <v>110</v>
      </c>
      <c r="C21" s="193">
        <v>70748</v>
      </c>
      <c r="D21" s="193">
        <v>3217</v>
      </c>
      <c r="E21" s="193">
        <v>67531</v>
      </c>
      <c r="F21" s="194">
        <v>3649</v>
      </c>
      <c r="G21" s="194">
        <v>67099</v>
      </c>
    </row>
    <row r="22" spans="2:7">
      <c r="B22" s="173" t="s">
        <v>98</v>
      </c>
      <c r="C22" s="193">
        <v>37082</v>
      </c>
      <c r="D22" s="193">
        <v>2220</v>
      </c>
      <c r="E22" s="193">
        <v>34862</v>
      </c>
      <c r="F22" s="194">
        <v>2326</v>
      </c>
      <c r="G22" s="194">
        <v>34756</v>
      </c>
    </row>
    <row r="23" spans="2:7">
      <c r="B23" s="173" t="s">
        <v>111</v>
      </c>
      <c r="C23" s="193">
        <v>16663</v>
      </c>
      <c r="D23" s="193">
        <v>241</v>
      </c>
      <c r="E23" s="193">
        <v>16422</v>
      </c>
      <c r="F23" s="194">
        <v>1678</v>
      </c>
      <c r="G23" s="194">
        <v>14985</v>
      </c>
    </row>
    <row r="24" spans="2:7">
      <c r="B24" s="173" t="s">
        <v>112</v>
      </c>
      <c r="C24" s="193">
        <v>982080</v>
      </c>
      <c r="D24" s="193">
        <v>117817</v>
      </c>
      <c r="E24" s="193">
        <v>864263</v>
      </c>
      <c r="F24" s="194">
        <v>590</v>
      </c>
      <c r="G24" s="194">
        <v>981490</v>
      </c>
    </row>
    <row r="25" spans="2:7">
      <c r="B25" s="173" t="s">
        <v>46</v>
      </c>
      <c r="C25" s="193">
        <v>323714</v>
      </c>
      <c r="D25" s="193">
        <v>26095</v>
      </c>
      <c r="E25" s="193">
        <v>297619</v>
      </c>
      <c r="F25" s="194">
        <v>2353</v>
      </c>
      <c r="G25" s="194">
        <v>321361</v>
      </c>
    </row>
    <row r="26" spans="2:7">
      <c r="B26" s="173" t="s">
        <v>141</v>
      </c>
      <c r="C26" s="193">
        <v>114173</v>
      </c>
      <c r="D26" s="193">
        <v>18477</v>
      </c>
      <c r="E26" s="193">
        <v>95696</v>
      </c>
      <c r="F26" s="194">
        <v>0</v>
      </c>
      <c r="G26" s="194">
        <v>114173</v>
      </c>
    </row>
    <row r="27" spans="2:7">
      <c r="B27" s="173" t="s">
        <v>124</v>
      </c>
      <c r="C27" s="193">
        <v>11864</v>
      </c>
      <c r="D27" s="193">
        <v>315</v>
      </c>
      <c r="E27" s="193">
        <v>11549</v>
      </c>
      <c r="F27" s="194">
        <v>1252</v>
      </c>
      <c r="G27" s="194">
        <v>10612</v>
      </c>
    </row>
    <row r="28" spans="2:7">
      <c r="B28" s="173" t="s">
        <v>125</v>
      </c>
      <c r="C28" s="193">
        <v>46745</v>
      </c>
      <c r="D28" s="193">
        <v>356</v>
      </c>
      <c r="E28" s="193">
        <v>46389</v>
      </c>
      <c r="F28" s="194">
        <v>3552</v>
      </c>
      <c r="G28" s="194">
        <v>43193</v>
      </c>
    </row>
    <row r="29" spans="2:7">
      <c r="B29" s="173" t="s">
        <v>113</v>
      </c>
      <c r="C29" s="193">
        <v>18269</v>
      </c>
      <c r="D29" s="193">
        <v>1330</v>
      </c>
      <c r="E29" s="193">
        <v>16939</v>
      </c>
      <c r="F29" s="194">
        <v>777</v>
      </c>
      <c r="G29" s="194">
        <v>17492</v>
      </c>
    </row>
    <row r="30" spans="2:7">
      <c r="B30" s="173" t="s">
        <v>99</v>
      </c>
      <c r="C30" s="193">
        <v>13609</v>
      </c>
      <c r="D30" s="193">
        <v>725</v>
      </c>
      <c r="E30" s="193">
        <v>12884</v>
      </c>
      <c r="F30" s="194">
        <v>958</v>
      </c>
      <c r="G30" s="194">
        <v>12651</v>
      </c>
    </row>
    <row r="31" spans="2:7">
      <c r="B31" s="173" t="s">
        <v>126</v>
      </c>
      <c r="C31" s="193">
        <v>14724</v>
      </c>
      <c r="D31" s="193">
        <v>-1139</v>
      </c>
      <c r="E31" s="193">
        <v>15863</v>
      </c>
      <c r="F31" s="194">
        <v>1088</v>
      </c>
      <c r="G31" s="194">
        <v>13636</v>
      </c>
    </row>
    <row r="32" spans="2:7">
      <c r="B32" s="173" t="s">
        <v>33</v>
      </c>
      <c r="C32" s="193">
        <v>14570</v>
      </c>
      <c r="D32" s="193">
        <v>-229</v>
      </c>
      <c r="E32" s="193">
        <v>14799</v>
      </c>
      <c r="F32" s="194">
        <v>2295</v>
      </c>
      <c r="G32" s="194">
        <v>12275</v>
      </c>
    </row>
    <row r="33" spans="2:7">
      <c r="B33" s="173" t="s">
        <v>100</v>
      </c>
      <c r="C33" s="193">
        <v>27443</v>
      </c>
      <c r="D33" s="193">
        <v>-288</v>
      </c>
      <c r="E33" s="193">
        <v>27731</v>
      </c>
      <c r="F33" s="194">
        <v>1676</v>
      </c>
      <c r="G33" s="194">
        <v>25767</v>
      </c>
    </row>
    <row r="34" spans="2:7">
      <c r="B34" s="173" t="s">
        <v>101</v>
      </c>
      <c r="C34" s="193">
        <v>40953</v>
      </c>
      <c r="D34" s="193">
        <v>1813</v>
      </c>
      <c r="E34" s="193">
        <v>39140</v>
      </c>
      <c r="F34" s="194">
        <v>0</v>
      </c>
      <c r="G34" s="194">
        <v>40953</v>
      </c>
    </row>
    <row r="35" spans="2:7">
      <c r="B35" s="173" t="s">
        <v>151</v>
      </c>
      <c r="C35" s="193">
        <v>192186</v>
      </c>
      <c r="D35" s="193">
        <v>19408</v>
      </c>
      <c r="E35" s="193">
        <v>172778</v>
      </c>
      <c r="F35" s="194">
        <v>502</v>
      </c>
      <c r="G35" s="194">
        <v>191684</v>
      </c>
    </row>
    <row r="36" spans="2:7">
      <c r="B36" s="173" t="s">
        <v>102</v>
      </c>
      <c r="C36" s="193">
        <v>104834</v>
      </c>
      <c r="D36" s="193">
        <v>6048</v>
      </c>
      <c r="E36" s="193">
        <v>98786</v>
      </c>
      <c r="F36" s="194">
        <v>24</v>
      </c>
      <c r="G36" s="194">
        <v>104810</v>
      </c>
    </row>
    <row r="37" spans="2:7">
      <c r="B37" s="173" t="s">
        <v>152</v>
      </c>
      <c r="C37" s="193">
        <v>1479095</v>
      </c>
      <c r="D37" s="193">
        <v>249869</v>
      </c>
      <c r="E37" s="193">
        <v>1229226</v>
      </c>
      <c r="F37" s="194">
        <v>991</v>
      </c>
      <c r="G37" s="194">
        <v>1478104</v>
      </c>
    </row>
    <row r="38" spans="2:7">
      <c r="B38" s="173" t="s">
        <v>127</v>
      </c>
      <c r="C38" s="193">
        <v>20001</v>
      </c>
      <c r="D38" s="193">
        <v>74</v>
      </c>
      <c r="E38" s="193">
        <v>19927</v>
      </c>
      <c r="F38" s="194">
        <v>1489</v>
      </c>
      <c r="G38" s="194">
        <v>18512</v>
      </c>
    </row>
    <row r="39" spans="2:7">
      <c r="B39" s="173" t="s">
        <v>63</v>
      </c>
      <c r="C39" s="193">
        <v>158834</v>
      </c>
      <c r="D39" s="193">
        <v>20806</v>
      </c>
      <c r="E39" s="193">
        <v>138028</v>
      </c>
      <c r="F39" s="194">
        <v>0</v>
      </c>
      <c r="G39" s="194">
        <v>158834</v>
      </c>
    </row>
    <row r="40" spans="2:7">
      <c r="B40" s="173" t="s">
        <v>128</v>
      </c>
      <c r="C40" s="193">
        <v>46376</v>
      </c>
      <c r="D40" s="193">
        <v>-3370</v>
      </c>
      <c r="E40" s="193">
        <v>49746</v>
      </c>
      <c r="F40" s="194">
        <v>5359</v>
      </c>
      <c r="G40" s="194">
        <v>41017</v>
      </c>
    </row>
    <row r="41" spans="2:7">
      <c r="B41" s="173" t="s">
        <v>129</v>
      </c>
      <c r="C41" s="193">
        <v>14394</v>
      </c>
      <c r="D41" s="193">
        <v>-367</v>
      </c>
      <c r="E41" s="193">
        <v>14761</v>
      </c>
      <c r="F41" s="194">
        <v>830</v>
      </c>
      <c r="G41" s="194">
        <v>13564</v>
      </c>
    </row>
    <row r="42" spans="2:7">
      <c r="B42" s="173" t="s">
        <v>114</v>
      </c>
      <c r="C42" s="193">
        <v>8690</v>
      </c>
      <c r="D42" s="193">
        <v>-180</v>
      </c>
      <c r="E42" s="193">
        <v>8870</v>
      </c>
      <c r="F42" s="194">
        <v>1397</v>
      </c>
      <c r="G42" s="194">
        <v>7293</v>
      </c>
    </row>
    <row r="43" spans="2:7">
      <c r="B43" s="173" t="s">
        <v>142</v>
      </c>
      <c r="C43" s="193">
        <v>366742</v>
      </c>
      <c r="D43" s="193">
        <v>69695</v>
      </c>
      <c r="E43" s="193">
        <v>297047</v>
      </c>
      <c r="F43" s="194">
        <v>1034</v>
      </c>
      <c r="G43" s="194">
        <v>365708</v>
      </c>
    </row>
    <row r="44" spans="2:7">
      <c r="B44" s="173" t="s">
        <v>19</v>
      </c>
      <c r="C44" s="193">
        <v>750493</v>
      </c>
      <c r="D44" s="193">
        <v>131739</v>
      </c>
      <c r="E44" s="193">
        <v>618754</v>
      </c>
      <c r="F44" s="194">
        <v>221</v>
      </c>
      <c r="G44" s="194">
        <v>750272</v>
      </c>
    </row>
    <row r="45" spans="2:7">
      <c r="B45" s="173" t="s">
        <v>130</v>
      </c>
      <c r="C45" s="193">
        <v>299484</v>
      </c>
      <c r="D45" s="193">
        <v>23997</v>
      </c>
      <c r="E45" s="193">
        <v>275487</v>
      </c>
      <c r="F45" s="194">
        <v>1210</v>
      </c>
      <c r="G45" s="194">
        <v>298274</v>
      </c>
    </row>
    <row r="46" spans="2:7">
      <c r="B46" s="173" t="s">
        <v>115</v>
      </c>
      <c r="C46" s="193">
        <v>41699</v>
      </c>
      <c r="D46" s="193">
        <v>898</v>
      </c>
      <c r="E46" s="193">
        <v>40801</v>
      </c>
      <c r="F46" s="194">
        <v>0</v>
      </c>
      <c r="G46" s="194">
        <v>41699</v>
      </c>
    </row>
    <row r="47" spans="2:7">
      <c r="B47" s="173" t="s">
        <v>131</v>
      </c>
      <c r="C47" s="193">
        <v>8575</v>
      </c>
      <c r="D47" s="193">
        <v>210</v>
      </c>
      <c r="E47" s="193">
        <v>8365</v>
      </c>
      <c r="F47" s="194">
        <v>1749</v>
      </c>
      <c r="G47" s="194">
        <v>6826</v>
      </c>
    </row>
    <row r="48" spans="2:7">
      <c r="B48" s="173" t="s">
        <v>116</v>
      </c>
      <c r="C48" s="193">
        <v>18954</v>
      </c>
      <c r="D48" s="193">
        <v>-270</v>
      </c>
      <c r="E48" s="193">
        <v>19224</v>
      </c>
      <c r="F48" s="194">
        <v>1334</v>
      </c>
      <c r="G48" s="194">
        <v>17620</v>
      </c>
    </row>
    <row r="49" spans="2:7">
      <c r="B49" s="173" t="s">
        <v>103</v>
      </c>
      <c r="C49" s="193">
        <v>398503</v>
      </c>
      <c r="D49" s="193">
        <v>75670</v>
      </c>
      <c r="E49" s="193">
        <v>322833</v>
      </c>
      <c r="F49" s="194">
        <v>136</v>
      </c>
      <c r="G49" s="194">
        <v>398367</v>
      </c>
    </row>
    <row r="50" spans="2:7">
      <c r="B50" s="173" t="s">
        <v>143</v>
      </c>
      <c r="C50" s="193">
        <v>368135</v>
      </c>
      <c r="D50" s="193">
        <v>36832</v>
      </c>
      <c r="E50" s="193">
        <v>331303</v>
      </c>
      <c r="F50" s="194">
        <v>5323</v>
      </c>
      <c r="G50" s="194">
        <v>362812</v>
      </c>
    </row>
    <row r="51" spans="2:7">
      <c r="B51" s="173" t="s">
        <v>137</v>
      </c>
      <c r="C51" s="193">
        <v>161301</v>
      </c>
      <c r="D51" s="193">
        <v>14983</v>
      </c>
      <c r="E51" s="193">
        <v>146318</v>
      </c>
      <c r="F51" s="194">
        <v>2060</v>
      </c>
      <c r="G51" s="194">
        <v>159241</v>
      </c>
    </row>
    <row r="52" spans="2:7">
      <c r="B52" s="174" t="s">
        <v>149</v>
      </c>
      <c r="C52" s="193">
        <v>2833219</v>
      </c>
      <c r="D52" s="193">
        <v>336762</v>
      </c>
      <c r="E52" s="193">
        <v>2496457</v>
      </c>
      <c r="F52" s="194">
        <v>9916</v>
      </c>
      <c r="G52" s="194">
        <v>2823303</v>
      </c>
    </row>
    <row r="53" spans="2:7">
      <c r="B53" s="174" t="s">
        <v>79</v>
      </c>
      <c r="C53" s="193">
        <v>77823</v>
      </c>
      <c r="D53" s="193">
        <v>4733</v>
      </c>
      <c r="E53" s="193">
        <v>73090</v>
      </c>
      <c r="F53" s="194">
        <v>0</v>
      </c>
      <c r="G53" s="194">
        <v>77823</v>
      </c>
    </row>
    <row r="54" spans="2:7">
      <c r="B54" s="174" t="s">
        <v>117</v>
      </c>
      <c r="C54" s="193">
        <v>89258</v>
      </c>
      <c r="D54" s="193">
        <v>15944</v>
      </c>
      <c r="E54" s="193">
        <v>73314</v>
      </c>
      <c r="F54" s="194">
        <v>70</v>
      </c>
      <c r="G54" s="194">
        <v>89188</v>
      </c>
    </row>
    <row r="55" spans="2:7">
      <c r="B55" s="174" t="s">
        <v>132</v>
      </c>
      <c r="C55" s="193">
        <v>203951</v>
      </c>
      <c r="D55" s="193">
        <v>23129</v>
      </c>
      <c r="E55" s="193">
        <v>180822</v>
      </c>
      <c r="F55" s="194">
        <v>1295</v>
      </c>
      <c r="G55" s="194">
        <v>202656</v>
      </c>
    </row>
    <row r="56" spans="2:7">
      <c r="B56" s="174" t="s">
        <v>104</v>
      </c>
      <c r="C56" s="193">
        <v>42112</v>
      </c>
      <c r="D56" s="193">
        <v>2116</v>
      </c>
      <c r="E56" s="193">
        <v>39996</v>
      </c>
      <c r="F56" s="194">
        <v>2417</v>
      </c>
      <c r="G56" s="194">
        <v>39695</v>
      </c>
    </row>
    <row r="57" spans="2:7">
      <c r="B57" s="174" t="s">
        <v>144</v>
      </c>
      <c r="C57" s="193">
        <v>1415543</v>
      </c>
      <c r="D57" s="193">
        <v>269587</v>
      </c>
      <c r="E57" s="193">
        <v>1145956</v>
      </c>
      <c r="F57" s="194">
        <v>3548</v>
      </c>
      <c r="G57" s="194">
        <v>1411995</v>
      </c>
    </row>
    <row r="58" spans="2:7">
      <c r="B58" s="174" t="s">
        <v>145</v>
      </c>
      <c r="C58" s="193">
        <v>387055</v>
      </c>
      <c r="D58" s="193">
        <v>118370</v>
      </c>
      <c r="E58" s="193">
        <v>268685</v>
      </c>
      <c r="F58" s="194">
        <v>313</v>
      </c>
      <c r="G58" s="194">
        <v>386742</v>
      </c>
    </row>
    <row r="59" spans="2:7">
      <c r="B59" s="174" t="s">
        <v>138</v>
      </c>
      <c r="C59" s="193">
        <v>1466652</v>
      </c>
      <c r="D59" s="193">
        <v>146518</v>
      </c>
      <c r="E59" s="193">
        <v>1320134</v>
      </c>
      <c r="F59" s="194">
        <v>2930</v>
      </c>
      <c r="G59" s="194">
        <v>1463722</v>
      </c>
    </row>
    <row r="60" spans="2:7">
      <c r="B60" s="174" t="s">
        <v>153</v>
      </c>
      <c r="C60" s="193">
        <v>542638</v>
      </c>
      <c r="D60" s="193">
        <v>77941</v>
      </c>
      <c r="E60" s="193">
        <v>464697</v>
      </c>
      <c r="F60" s="194">
        <v>680</v>
      </c>
      <c r="G60" s="194">
        <v>541958</v>
      </c>
    </row>
    <row r="61" spans="2:7">
      <c r="B61" s="174" t="s">
        <v>154</v>
      </c>
      <c r="C61" s="193">
        <v>984300</v>
      </c>
      <c r="D61" s="193">
        <v>67758</v>
      </c>
      <c r="E61" s="193">
        <v>916542</v>
      </c>
      <c r="F61" s="194">
        <v>1114</v>
      </c>
      <c r="G61" s="194">
        <v>983186</v>
      </c>
    </row>
    <row r="62" spans="2:7">
      <c r="B62" s="174" t="s">
        <v>105</v>
      </c>
      <c r="C62" s="193">
        <v>715090</v>
      </c>
      <c r="D62" s="193">
        <v>112995</v>
      </c>
      <c r="E62" s="193">
        <v>602095</v>
      </c>
      <c r="F62" s="194">
        <v>3159</v>
      </c>
      <c r="G62" s="194">
        <v>711931</v>
      </c>
    </row>
    <row r="63" spans="2:7">
      <c r="B63" s="174" t="s">
        <v>38</v>
      </c>
      <c r="C63" s="193">
        <v>73723</v>
      </c>
      <c r="D63" s="193">
        <v>-641</v>
      </c>
      <c r="E63" s="193">
        <v>74364</v>
      </c>
      <c r="F63" s="194">
        <v>464</v>
      </c>
      <c r="G63" s="194">
        <v>73259</v>
      </c>
    </row>
    <row r="64" spans="2:7">
      <c r="B64" s="72" t="s">
        <v>118</v>
      </c>
      <c r="C64" s="193">
        <v>261900</v>
      </c>
      <c r="D64" s="193">
        <v>71861</v>
      </c>
      <c r="E64" s="193">
        <v>190039</v>
      </c>
      <c r="F64" s="194">
        <v>138</v>
      </c>
      <c r="G64" s="194">
        <v>261762</v>
      </c>
    </row>
    <row r="65" spans="2:7">
      <c r="B65" s="71" t="s">
        <v>139</v>
      </c>
      <c r="C65" s="193">
        <v>322265</v>
      </c>
      <c r="D65" s="193">
        <v>44476</v>
      </c>
      <c r="E65" s="193">
        <v>277789</v>
      </c>
      <c r="F65" s="194">
        <v>108</v>
      </c>
      <c r="G65" s="194">
        <v>322157</v>
      </c>
    </row>
    <row r="66" spans="2:7">
      <c r="B66" s="174" t="s">
        <v>57</v>
      </c>
      <c r="C66" s="193">
        <v>184653</v>
      </c>
      <c r="D66" s="193">
        <v>33281</v>
      </c>
      <c r="E66" s="193">
        <v>151372</v>
      </c>
      <c r="F66" s="194">
        <v>4968</v>
      </c>
      <c r="G66" s="194">
        <v>179685</v>
      </c>
    </row>
    <row r="67" spans="2:7">
      <c r="B67" s="174" t="s">
        <v>23</v>
      </c>
      <c r="C67" s="193">
        <v>438816</v>
      </c>
      <c r="D67" s="193">
        <v>59368</v>
      </c>
      <c r="E67" s="193">
        <v>379448</v>
      </c>
      <c r="F67" s="194">
        <v>6</v>
      </c>
      <c r="G67" s="194">
        <v>438810</v>
      </c>
    </row>
    <row r="68" spans="2:7">
      <c r="B68" s="174" t="s">
        <v>146</v>
      </c>
      <c r="C68" s="193">
        <v>476727</v>
      </c>
      <c r="D68" s="193">
        <v>54009</v>
      </c>
      <c r="E68" s="193">
        <v>422718</v>
      </c>
      <c r="F68" s="194">
        <v>131</v>
      </c>
      <c r="G68" s="194">
        <v>476596</v>
      </c>
    </row>
    <row r="69" spans="2:7">
      <c r="B69" s="174" t="s">
        <v>147</v>
      </c>
      <c r="C69" s="193">
        <v>141422</v>
      </c>
      <c r="D69" s="193">
        <v>48002</v>
      </c>
      <c r="E69" s="193">
        <v>93420</v>
      </c>
      <c r="F69" s="194">
        <v>7650</v>
      </c>
      <c r="G69" s="194">
        <v>133772</v>
      </c>
    </row>
    <row r="70" spans="2:7">
      <c r="B70" s="174" t="s">
        <v>119</v>
      </c>
      <c r="C70" s="193">
        <v>45463</v>
      </c>
      <c r="D70" s="193">
        <v>3912</v>
      </c>
      <c r="E70" s="193">
        <v>41551</v>
      </c>
      <c r="F70" s="194">
        <v>1986</v>
      </c>
      <c r="G70" s="194">
        <v>43477</v>
      </c>
    </row>
    <row r="71" spans="2:7">
      <c r="B71" s="174" t="s">
        <v>120</v>
      </c>
      <c r="C71" s="193">
        <v>22436</v>
      </c>
      <c r="D71" s="193">
        <v>-134</v>
      </c>
      <c r="E71" s="193">
        <v>22570</v>
      </c>
      <c r="F71" s="194">
        <v>2283</v>
      </c>
      <c r="G71" s="194">
        <v>20153</v>
      </c>
    </row>
    <row r="72" spans="2:7">
      <c r="B72" s="174" t="s">
        <v>121</v>
      </c>
      <c r="C72" s="193">
        <v>15410</v>
      </c>
      <c r="D72" s="193">
        <v>-125</v>
      </c>
      <c r="E72" s="193">
        <v>15535</v>
      </c>
      <c r="F72" s="194">
        <v>4792</v>
      </c>
      <c r="G72" s="194">
        <v>10618</v>
      </c>
    </row>
    <row r="73" spans="2:7">
      <c r="B73" s="174" t="s">
        <v>148</v>
      </c>
      <c r="C73" s="193">
        <v>551588</v>
      </c>
      <c r="D73" s="193">
        <v>56995</v>
      </c>
      <c r="E73" s="193">
        <v>494593</v>
      </c>
      <c r="F73" s="194">
        <v>1802</v>
      </c>
      <c r="G73" s="194">
        <v>549786</v>
      </c>
    </row>
    <row r="74" spans="2:7">
      <c r="B74" s="174" t="s">
        <v>133</v>
      </c>
      <c r="C74" s="193">
        <v>33981</v>
      </c>
      <c r="D74" s="193">
        <v>3205</v>
      </c>
      <c r="E74" s="193">
        <v>30776</v>
      </c>
      <c r="F74" s="194">
        <v>2971</v>
      </c>
      <c r="G74" s="194">
        <v>31010</v>
      </c>
    </row>
    <row r="75" spans="2:7">
      <c r="B75" s="174" t="s">
        <v>134</v>
      </c>
      <c r="C75" s="193">
        <v>74724</v>
      </c>
      <c r="D75" s="193">
        <v>19681</v>
      </c>
      <c r="E75" s="193">
        <v>55043</v>
      </c>
      <c r="F75" s="194">
        <v>1478</v>
      </c>
      <c r="G75" s="194">
        <v>73246</v>
      </c>
    </row>
    <row r="76" spans="2:7">
      <c r="B76" s="174" t="s">
        <v>135</v>
      </c>
      <c r="C76" s="193">
        <v>25334</v>
      </c>
      <c r="D76" s="193">
        <v>438</v>
      </c>
      <c r="E76" s="193">
        <v>24896</v>
      </c>
      <c r="F76" s="194">
        <v>1969</v>
      </c>
      <c r="G76" s="194">
        <v>23365</v>
      </c>
    </row>
    <row r="77" spans="2:7">
      <c r="B77" s="195" t="s">
        <v>187</v>
      </c>
      <c r="C77" s="196">
        <v>21597185</v>
      </c>
      <c r="D77" s="196">
        <v>2795853</v>
      </c>
      <c r="E77" s="196">
        <v>18801332</v>
      </c>
      <c r="F77" s="196">
        <v>113776</v>
      </c>
      <c r="G77" s="196">
        <v>21483409</v>
      </c>
    </row>
    <row r="78" spans="2:7">
      <c r="B78" s="195" t="s">
        <v>188</v>
      </c>
      <c r="C78" s="197">
        <v>10908725</v>
      </c>
      <c r="D78" s="197">
        <v>1455544</v>
      </c>
      <c r="E78" s="197">
        <v>9453181</v>
      </c>
      <c r="F78" s="197">
        <v>17462</v>
      </c>
      <c r="G78" s="197">
        <v>10891263</v>
      </c>
    </row>
    <row r="79" spans="2:7">
      <c r="B79" s="195" t="s">
        <v>189</v>
      </c>
      <c r="C79" s="197">
        <v>10688460</v>
      </c>
      <c r="D79" s="197">
        <v>1340309</v>
      </c>
      <c r="E79" s="197">
        <v>9348151</v>
      </c>
      <c r="F79" s="197">
        <v>96314</v>
      </c>
      <c r="G79" s="197">
        <v>10592146</v>
      </c>
    </row>
    <row r="80" spans="2:7">
      <c r="B80" s="195"/>
      <c r="E80" s="197"/>
      <c r="F80" s="197"/>
      <c r="G80" s="197"/>
    </row>
    <row r="81" spans="2:7">
      <c r="B81" s="195" t="s">
        <v>190</v>
      </c>
      <c r="E81" s="197"/>
      <c r="F81" s="197"/>
      <c r="G81" s="197"/>
    </row>
    <row r="82" spans="2:7">
      <c r="B82" s="198" t="s">
        <v>191</v>
      </c>
    </row>
    <row r="83" spans="2:7">
      <c r="B83" s="195" t="s">
        <v>192</v>
      </c>
    </row>
    <row r="84" spans="2:7" s="197" customFormat="1">
      <c r="B84" s="198" t="s">
        <v>193</v>
      </c>
      <c r="E84" s="194"/>
      <c r="F84" s="194"/>
      <c r="G84" s="194"/>
    </row>
    <row r="85" spans="2:7" s="197" customFormat="1">
      <c r="B85" s="195" t="s">
        <v>194</v>
      </c>
      <c r="E85" s="194"/>
      <c r="F85" s="194"/>
      <c r="G85" s="194"/>
    </row>
    <row r="86" spans="2:7" s="197" customFormat="1">
      <c r="B86" s="198" t="s">
        <v>195</v>
      </c>
      <c r="E86" s="194"/>
      <c r="F86" s="194"/>
      <c r="G86" s="194"/>
    </row>
    <row r="87" spans="2:7" s="197" customFormat="1">
      <c r="B87" s="198" t="s">
        <v>196</v>
      </c>
      <c r="E87" s="194"/>
      <c r="F87" s="194"/>
      <c r="G87" s="194"/>
    </row>
    <row r="88" spans="2:7" s="197" customFormat="1">
      <c r="B88" s="198" t="s">
        <v>197</v>
      </c>
      <c r="E88" s="194"/>
      <c r="F88" s="194"/>
      <c r="G88" s="194"/>
    </row>
    <row r="89" spans="2:7" s="197" customFormat="1">
      <c r="B89" s="198" t="s">
        <v>198</v>
      </c>
      <c r="E89" s="194"/>
      <c r="F89" s="194"/>
      <c r="G89" s="194"/>
    </row>
    <row r="91" spans="2:7" s="197" customFormat="1">
      <c r="B91" s="198" t="s">
        <v>199</v>
      </c>
      <c r="E91" s="194"/>
      <c r="F91" s="194"/>
      <c r="G91" s="194"/>
    </row>
    <row r="92" spans="2:7" s="197" customFormat="1">
      <c r="B92" s="198" t="s">
        <v>200</v>
      </c>
      <c r="E92" s="194"/>
      <c r="F92" s="194"/>
      <c r="G92" s="194"/>
    </row>
  </sheetData>
  <mergeCells count="1">
    <mergeCell ref="B1:G1"/>
  </mergeCells>
  <conditionalFormatting sqref="C10:D76">
    <cfRule type="expression" dxfId="6" priority="1" stopIfTrue="1">
      <formula>NOT(ISERROR(SEARCH("County",C10)))</formula>
    </cfRule>
  </conditionalFormatting>
  <pageMargins left="0.65" right="0.65" top="0.75" bottom="0.75" header="0.4" footer="0.3"/>
  <pageSetup scale="85" fitToHeight="0" orientation="portrait" r:id="rId1"/>
  <headerFooter>
    <oddHeader>&amp;C&amp;"-,Bold"&amp;14Estimates of Population by County and City in Florida: April 1, 2020</oddHeader>
    <oddFooter>&amp;LBureau of Economic and Business Research, University of Florida&amp;RFlorida Estimates of Population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C4B4-EF85-4557-80A8-76C58EE1B2F8}">
  <dimension ref="A1:L103"/>
  <sheetViews>
    <sheetView view="pageBreakPreview" zoomScale="89" zoomScaleNormal="100" zoomScaleSheetLayoutView="89" workbookViewId="0">
      <selection activeCell="P22" sqref="P22"/>
    </sheetView>
  </sheetViews>
  <sheetFormatPr defaultColWidth="9.125" defaultRowHeight="14.1"/>
  <cols>
    <col min="1" max="1" width="3.625" style="111" customWidth="1"/>
    <col min="2" max="2" width="18" style="111" customWidth="1"/>
    <col min="3" max="9" width="17" style="111" customWidth="1"/>
    <col min="10" max="10" width="3.625" style="111" customWidth="1"/>
    <col min="11" max="16384" width="9.125" style="111"/>
  </cols>
  <sheetData>
    <row r="1" spans="1:12" s="110" customFormat="1" ht="30" customHeight="1">
      <c r="A1" s="3"/>
      <c r="B1" s="300"/>
      <c r="C1" s="300"/>
      <c r="D1" s="300"/>
      <c r="E1" s="300"/>
      <c r="F1" s="300"/>
      <c r="G1" s="300"/>
      <c r="H1" s="300"/>
      <c r="I1" s="300"/>
      <c r="J1" s="3"/>
    </row>
    <row r="2" spans="1:12" s="110" customFormat="1" ht="52.5" customHeight="1">
      <c r="A2" s="3"/>
      <c r="B2" s="301"/>
      <c r="C2" s="301"/>
      <c r="D2" s="301"/>
      <c r="E2" s="301"/>
      <c r="F2" s="301"/>
      <c r="G2" s="301"/>
      <c r="H2" s="301"/>
      <c r="I2" s="301"/>
      <c r="J2" s="3"/>
    </row>
    <row r="3" spans="1:12" s="110" customFormat="1" ht="1.5" customHeight="1">
      <c r="B3" s="158"/>
      <c r="D3" s="158"/>
      <c r="F3" s="158"/>
      <c r="H3" s="158"/>
      <c r="J3" s="158"/>
    </row>
    <row r="4" spans="1:12" ht="21" customHeight="1">
      <c r="B4" s="323" t="s">
        <v>0</v>
      </c>
      <c r="C4" s="295" t="s">
        <v>1</v>
      </c>
      <c r="D4" s="295" t="s">
        <v>2</v>
      </c>
      <c r="E4" s="295" t="s">
        <v>3</v>
      </c>
      <c r="F4" s="325" t="s">
        <v>4</v>
      </c>
      <c r="G4" s="325"/>
      <c r="H4" s="325" t="s">
        <v>5</v>
      </c>
      <c r="I4" s="325"/>
      <c r="J4" s="154"/>
    </row>
    <row r="5" spans="1:12" ht="19.5" customHeight="1">
      <c r="B5" s="324"/>
      <c r="C5" s="176" t="s">
        <v>6</v>
      </c>
      <c r="D5" s="176" t="s">
        <v>7</v>
      </c>
      <c r="E5" s="176" t="s">
        <v>7</v>
      </c>
      <c r="F5" s="177">
        <v>2010</v>
      </c>
      <c r="G5" s="177">
        <v>2018</v>
      </c>
      <c r="H5" s="177">
        <v>2010</v>
      </c>
      <c r="I5" s="177">
        <v>2018</v>
      </c>
      <c r="J5" s="154"/>
    </row>
    <row r="6" spans="1:12" ht="22.5" customHeight="1">
      <c r="B6" s="324"/>
      <c r="C6" s="176" t="s">
        <v>201</v>
      </c>
      <c r="D6" s="176" t="s">
        <v>202</v>
      </c>
      <c r="E6" s="176" t="s">
        <v>203</v>
      </c>
      <c r="F6" s="177">
        <v>2019</v>
      </c>
      <c r="G6" s="177">
        <v>2019</v>
      </c>
      <c r="H6" s="177">
        <v>2019</v>
      </c>
      <c r="I6" s="177">
        <v>2019</v>
      </c>
      <c r="J6" s="154"/>
    </row>
    <row r="7" spans="1:12" ht="5.0999999999999996" customHeight="1">
      <c r="B7" s="112"/>
      <c r="C7" s="113"/>
      <c r="D7" s="113"/>
      <c r="E7" s="113"/>
      <c r="F7" s="114"/>
      <c r="G7" s="114"/>
      <c r="H7" s="114"/>
      <c r="I7" s="114"/>
      <c r="J7" s="154"/>
    </row>
    <row r="8" spans="1:12" ht="20.100000000000001" customHeight="1">
      <c r="B8" s="121" t="s">
        <v>11</v>
      </c>
      <c r="C8" s="140">
        <f>SUM(C9:C20)</f>
        <v>2658027</v>
      </c>
      <c r="D8" s="140">
        <f>SUM(D9:D20)</f>
        <v>2986400</v>
      </c>
      <c r="E8" s="140">
        <f>SUM(E9:E20)</f>
        <v>3059800</v>
      </c>
      <c r="F8" s="140">
        <f>SUM(F9:F20)</f>
        <v>401773</v>
      </c>
      <c r="G8" s="140">
        <f>SUM(G9:G20)</f>
        <v>73400</v>
      </c>
      <c r="H8" s="141">
        <f>F8/C8</f>
        <v>0.15115459699995523</v>
      </c>
      <c r="I8" s="141">
        <f>G8/D8</f>
        <v>2.4578087329225822E-2</v>
      </c>
      <c r="J8" s="154"/>
      <c r="K8" s="115"/>
      <c r="L8" s="115"/>
    </row>
    <row r="9" spans="1:12" ht="20.100000000000001" customHeight="1">
      <c r="B9" s="134" t="s">
        <v>12</v>
      </c>
      <c r="C9" s="16">
        <v>159978</v>
      </c>
      <c r="D9" s="16">
        <f>'PopEst-2019-Worksheet'!C9</f>
        <v>178000</v>
      </c>
      <c r="E9" s="16">
        <f>'PopEst-2019-Worksheet'!D9</f>
        <v>181800</v>
      </c>
      <c r="F9" s="135">
        <f>E9-C9</f>
        <v>21822</v>
      </c>
      <c r="G9" s="135">
        <f>E9-D9</f>
        <v>3800</v>
      </c>
      <c r="H9" s="136">
        <f>F9/C9</f>
        <v>0.13640625586018076</v>
      </c>
      <c r="I9" s="137">
        <f>G9/D9</f>
        <v>2.1348314606741574E-2</v>
      </c>
      <c r="J9" s="154"/>
      <c r="K9" s="118"/>
      <c r="L9" s="118"/>
    </row>
    <row r="10" spans="1:12" ht="20.100000000000001" customHeight="1">
      <c r="B10" s="134" t="s">
        <v>13</v>
      </c>
      <c r="C10" s="138">
        <v>321520</v>
      </c>
      <c r="D10" s="138">
        <f>'PopEst-2019-Worksheet'!C10</f>
        <v>367300</v>
      </c>
      <c r="E10" s="16">
        <f>'PopEst-2019-Worksheet'!D10</f>
        <v>376700</v>
      </c>
      <c r="F10" s="135">
        <f t="shared" ref="F10:F20" si="0">E10-C10</f>
        <v>55180</v>
      </c>
      <c r="G10" s="135">
        <f t="shared" ref="G10:G20" si="1">E10-D10</f>
        <v>9400</v>
      </c>
      <c r="H10" s="136">
        <f t="shared" ref="H10:I20" si="2">F10/C10</f>
        <v>0.17162229410301069</v>
      </c>
      <c r="I10" s="137">
        <f t="shared" si="2"/>
        <v>2.5592158998094201E-2</v>
      </c>
      <c r="J10" s="154"/>
      <c r="K10" s="118"/>
      <c r="L10" s="118"/>
    </row>
    <row r="11" spans="1:12" ht="20.100000000000001" customHeight="1">
      <c r="B11" s="134" t="s">
        <v>14</v>
      </c>
      <c r="C11" s="138">
        <v>34862</v>
      </c>
      <c r="D11" s="138">
        <f>'PopEst-2019-Worksheet'!C11</f>
        <v>35500</v>
      </c>
      <c r="E11" s="16">
        <f>'PopEst-2019-Worksheet'!D11</f>
        <v>36100</v>
      </c>
      <c r="F11" s="135">
        <f t="shared" si="0"/>
        <v>1238</v>
      </c>
      <c r="G11" s="135">
        <f t="shared" si="1"/>
        <v>600</v>
      </c>
      <c r="H11" s="136">
        <f t="shared" si="2"/>
        <v>3.5511445126498765E-2</v>
      </c>
      <c r="I11" s="137">
        <f t="shared" si="2"/>
        <v>1.6901408450704224E-2</v>
      </c>
      <c r="J11" s="154"/>
      <c r="K11" s="118"/>
      <c r="L11" s="118"/>
    </row>
    <row r="12" spans="1:12" ht="20.100000000000001" customHeight="1">
      <c r="B12" s="134" t="s">
        <v>15</v>
      </c>
      <c r="C12" s="138">
        <v>12884</v>
      </c>
      <c r="D12" s="138">
        <f>'PopEst-2019-Worksheet'!C12</f>
        <v>13000</v>
      </c>
      <c r="E12" s="16">
        <f>'PopEst-2019-Worksheet'!D12</f>
        <v>13100</v>
      </c>
      <c r="F12" s="135">
        <f t="shared" si="0"/>
        <v>216</v>
      </c>
      <c r="G12" s="135">
        <f t="shared" si="1"/>
        <v>100</v>
      </c>
      <c r="H12" s="136">
        <f t="shared" si="2"/>
        <v>1.6764979819931698E-2</v>
      </c>
      <c r="I12" s="137">
        <f t="shared" si="2"/>
        <v>7.6923076923076927E-3</v>
      </c>
      <c r="J12" s="154"/>
      <c r="K12" s="118"/>
      <c r="L12" s="118"/>
    </row>
    <row r="13" spans="1:12" ht="20.100000000000001" customHeight="1">
      <c r="B13" s="134" t="s">
        <v>16</v>
      </c>
      <c r="C13" s="138">
        <v>27731</v>
      </c>
      <c r="D13" s="138">
        <f>'PopEst-2019-Worksheet'!C13</f>
        <v>27300</v>
      </c>
      <c r="E13" s="16">
        <f>'PopEst-2019-Worksheet'!D13</f>
        <v>27400</v>
      </c>
      <c r="F13" s="135">
        <f t="shared" si="0"/>
        <v>-331</v>
      </c>
      <c r="G13" s="135">
        <f t="shared" si="1"/>
        <v>100</v>
      </c>
      <c r="H13" s="136">
        <f t="shared" si="2"/>
        <v>-1.1936100393061916E-2</v>
      </c>
      <c r="I13" s="137">
        <f t="shared" si="2"/>
        <v>3.663003663003663E-3</v>
      </c>
      <c r="J13" s="154"/>
      <c r="K13" s="118"/>
      <c r="L13" s="118"/>
    </row>
    <row r="14" spans="1:12" ht="20.100000000000001" customHeight="1">
      <c r="B14" s="134" t="s">
        <v>17</v>
      </c>
      <c r="C14" s="138">
        <v>39140</v>
      </c>
      <c r="D14" s="138">
        <f>'PopEst-2019-Worksheet'!C14</f>
        <v>39600</v>
      </c>
      <c r="E14" s="16">
        <f>'PopEst-2019-Worksheet'!D14</f>
        <v>40100</v>
      </c>
      <c r="F14" s="135">
        <f t="shared" si="0"/>
        <v>960</v>
      </c>
      <c r="G14" s="135">
        <f t="shared" si="1"/>
        <v>500</v>
      </c>
      <c r="H14" s="136">
        <f t="shared" si="2"/>
        <v>2.452733776188043E-2</v>
      </c>
      <c r="I14" s="137">
        <f t="shared" si="2"/>
        <v>1.2626262626262626E-2</v>
      </c>
      <c r="J14" s="154"/>
      <c r="K14" s="118"/>
      <c r="L14" s="118"/>
    </row>
    <row r="15" spans="1:12" ht="20.100000000000001" customHeight="1">
      <c r="B15" s="134" t="s">
        <v>18</v>
      </c>
      <c r="C15" s="138">
        <v>98786</v>
      </c>
      <c r="D15" s="138">
        <f>'PopEst-2019-Worksheet'!C15</f>
        <v>102500</v>
      </c>
      <c r="E15" s="16">
        <f>'PopEst-2019-Worksheet'!D15</f>
        <v>103400</v>
      </c>
      <c r="F15" s="135">
        <f t="shared" si="0"/>
        <v>4614</v>
      </c>
      <c r="G15" s="135">
        <f t="shared" si="1"/>
        <v>900</v>
      </c>
      <c r="H15" s="136">
        <f t="shared" si="2"/>
        <v>4.6707023262405604E-2</v>
      </c>
      <c r="I15" s="137">
        <f t="shared" si="2"/>
        <v>8.7804878048780496E-3</v>
      </c>
      <c r="J15" s="154"/>
      <c r="K15" s="118"/>
      <c r="L15" s="118"/>
    </row>
    <row r="16" spans="1:12" ht="20.100000000000001" customHeight="1">
      <c r="B16" s="134" t="s">
        <v>19</v>
      </c>
      <c r="C16" s="16">
        <v>618754</v>
      </c>
      <c r="D16" s="16">
        <f>'PopEst-2019-Worksheet'!C16</f>
        <v>713900</v>
      </c>
      <c r="E16" s="16">
        <f>'PopEst-2019-Worksheet'!D16</f>
        <v>735100</v>
      </c>
      <c r="F16" s="135">
        <f t="shared" si="0"/>
        <v>116346</v>
      </c>
      <c r="G16" s="135">
        <f t="shared" si="1"/>
        <v>21200</v>
      </c>
      <c r="H16" s="136">
        <f t="shared" si="2"/>
        <v>0.18803272382885605</v>
      </c>
      <c r="I16" s="137">
        <f t="shared" si="2"/>
        <v>2.9696035859364058E-2</v>
      </c>
      <c r="J16" s="154"/>
      <c r="K16" s="118"/>
      <c r="L16" s="120"/>
    </row>
    <row r="17" spans="2:12" ht="20.100000000000001" customHeight="1">
      <c r="B17" s="134" t="s">
        <v>20</v>
      </c>
      <c r="C17" s="138">
        <v>322833</v>
      </c>
      <c r="D17" s="138">
        <f>'PopEst-2019-Worksheet'!C17</f>
        <v>377800</v>
      </c>
      <c r="E17" s="16">
        <f>'PopEst-2019-Worksheet'!D17</f>
        <v>387400</v>
      </c>
      <c r="F17" s="135">
        <f t="shared" si="0"/>
        <v>64567</v>
      </c>
      <c r="G17" s="135">
        <f t="shared" si="1"/>
        <v>9600</v>
      </c>
      <c r="H17" s="136">
        <f t="shared" si="2"/>
        <v>0.20000123903070627</v>
      </c>
      <c r="I17" s="137">
        <f t="shared" si="2"/>
        <v>2.5410269984118581E-2</v>
      </c>
      <c r="J17" s="154"/>
      <c r="K17" s="118"/>
      <c r="L17" s="118"/>
    </row>
    <row r="18" spans="2:12" ht="20.100000000000001" customHeight="1">
      <c r="B18" s="134" t="s">
        <v>21</v>
      </c>
      <c r="C18" s="138">
        <v>39996</v>
      </c>
      <c r="D18" s="138">
        <f>'PopEst-2019-Worksheet'!C18</f>
        <v>41100</v>
      </c>
      <c r="E18" s="16">
        <f>'PopEst-2019-Worksheet'!D18</f>
        <v>41800</v>
      </c>
      <c r="F18" s="135">
        <f t="shared" si="0"/>
        <v>1804</v>
      </c>
      <c r="G18" s="135">
        <f t="shared" si="1"/>
        <v>700</v>
      </c>
      <c r="H18" s="136">
        <f t="shared" si="2"/>
        <v>4.5104510451045104E-2</v>
      </c>
      <c r="I18" s="137">
        <f t="shared" si="2"/>
        <v>1.7031630170316302E-2</v>
      </c>
      <c r="J18" s="154"/>
      <c r="K18" s="118"/>
      <c r="L18" s="118"/>
    </row>
    <row r="19" spans="2:12" ht="20.100000000000001" customHeight="1">
      <c r="B19" s="134" t="s">
        <v>22</v>
      </c>
      <c r="C19" s="138">
        <v>602095</v>
      </c>
      <c r="D19" s="138">
        <f>'PopEst-2019-Worksheet'!C19</f>
        <v>673000</v>
      </c>
      <c r="E19" s="16">
        <f>'PopEst-2019-Worksheet'!D19</f>
        <v>690600</v>
      </c>
      <c r="F19" s="135">
        <f t="shared" si="0"/>
        <v>88505</v>
      </c>
      <c r="G19" s="135">
        <f t="shared" si="1"/>
        <v>17600</v>
      </c>
      <c r="H19" s="136">
        <f t="shared" si="2"/>
        <v>0.14699507552794824</v>
      </c>
      <c r="I19" s="137">
        <f t="shared" si="2"/>
        <v>2.6151560178306093E-2</v>
      </c>
      <c r="J19" s="154"/>
      <c r="K19" s="118"/>
      <c r="L19" s="118"/>
    </row>
    <row r="20" spans="2:12" ht="20.100000000000001" customHeight="1">
      <c r="B20" s="134" t="s">
        <v>23</v>
      </c>
      <c r="C20" s="16">
        <v>379448</v>
      </c>
      <c r="D20" s="16">
        <f>'PopEst-2019-Worksheet'!C20</f>
        <v>417400</v>
      </c>
      <c r="E20" s="16">
        <f>'PopEst-2019-Worksheet'!D20</f>
        <v>426300</v>
      </c>
      <c r="F20" s="135">
        <f t="shared" si="0"/>
        <v>46852</v>
      </c>
      <c r="G20" s="135">
        <f t="shared" si="1"/>
        <v>8900</v>
      </c>
      <c r="H20" s="136">
        <f t="shared" si="2"/>
        <v>0.12347409921781113</v>
      </c>
      <c r="I20" s="137">
        <f t="shared" si="2"/>
        <v>2.1322472448490656E-2</v>
      </c>
      <c r="J20" s="154"/>
      <c r="K20" s="118"/>
      <c r="L20" s="118"/>
    </row>
    <row r="21" spans="2:12" ht="5.0999999999999996" customHeight="1">
      <c r="B21" s="121"/>
      <c r="C21" s="116"/>
      <c r="D21" s="116"/>
      <c r="E21" s="116"/>
      <c r="F21" s="122"/>
      <c r="G21" s="122"/>
      <c r="H21" s="117"/>
      <c r="I21" s="117"/>
      <c r="J21" s="154"/>
      <c r="K21" s="118"/>
      <c r="L21" s="118"/>
    </row>
    <row r="22" spans="2:12" ht="20.100000000000001" customHeight="1">
      <c r="B22" s="121" t="s">
        <v>24</v>
      </c>
      <c r="C22" s="140">
        <f>SUM(C23:C40)</f>
        <v>1960058</v>
      </c>
      <c r="D22" s="140">
        <f>SUM(D23:D40)</f>
        <v>2148800</v>
      </c>
      <c r="E22" s="140">
        <f>SUM(E23:E40)</f>
        <v>2195200</v>
      </c>
      <c r="F22" s="140">
        <f>SUM(F23:F40)</f>
        <v>235142</v>
      </c>
      <c r="G22" s="140">
        <f>SUM(G23:G40)</f>
        <v>46400</v>
      </c>
      <c r="H22" s="141">
        <f>F22/C22</f>
        <v>0.11996685812358614</v>
      </c>
      <c r="I22" s="141">
        <f>G22/D22</f>
        <v>2.1593447505584513E-2</v>
      </c>
      <c r="J22" s="154"/>
      <c r="K22" s="115"/>
      <c r="L22" s="115"/>
    </row>
    <row r="23" spans="2:12" ht="20.100000000000001" customHeight="1">
      <c r="B23" s="134" t="s">
        <v>25</v>
      </c>
      <c r="C23" s="16">
        <v>247336</v>
      </c>
      <c r="D23" s="16">
        <f>'PopEst-2019-Worksheet'!C23</f>
        <v>263300</v>
      </c>
      <c r="E23" s="16">
        <f>'PopEst-2019-Worksheet'!D23</f>
        <v>267300</v>
      </c>
      <c r="F23" s="139">
        <f t="shared" ref="F23:F40" si="3">E23-C23</f>
        <v>19964</v>
      </c>
      <c r="G23" s="139">
        <f t="shared" ref="G23:G40" si="4">E23-D23</f>
        <v>4000</v>
      </c>
      <c r="H23" s="136">
        <f t="shared" ref="H23:I40" si="5">F23/C23</f>
        <v>8.0716110877510752E-2</v>
      </c>
      <c r="I23" s="137">
        <f t="shared" si="5"/>
        <v>1.5191796429927839E-2</v>
      </c>
      <c r="J23" s="154"/>
      <c r="K23" s="118"/>
      <c r="L23" s="118"/>
    </row>
    <row r="24" spans="2:12" ht="20.100000000000001" customHeight="1">
      <c r="B24" s="134" t="s">
        <v>26</v>
      </c>
      <c r="C24" s="138">
        <v>27115</v>
      </c>
      <c r="D24" s="138">
        <f>'PopEst-2019-Worksheet'!C24</f>
        <v>27700</v>
      </c>
      <c r="E24" s="16">
        <f>'PopEst-2019-Worksheet'!D24</f>
        <v>28200</v>
      </c>
      <c r="F24" s="139">
        <f t="shared" si="3"/>
        <v>1085</v>
      </c>
      <c r="G24" s="139">
        <f t="shared" si="4"/>
        <v>500</v>
      </c>
      <c r="H24" s="136">
        <f t="shared" si="5"/>
        <v>4.0014751982297619E-2</v>
      </c>
      <c r="I24" s="137">
        <f t="shared" si="5"/>
        <v>1.8050541516245487E-2</v>
      </c>
      <c r="J24" s="154"/>
      <c r="K24" s="118"/>
      <c r="L24" s="118"/>
    </row>
    <row r="25" spans="2:12" ht="20.100000000000001" customHeight="1">
      <c r="B25" s="134" t="s">
        <v>27</v>
      </c>
      <c r="C25" s="138">
        <v>28520</v>
      </c>
      <c r="D25" s="138">
        <f>'PopEst-2019-Worksheet'!C25</f>
        <v>28100</v>
      </c>
      <c r="E25" s="16">
        <f>'PopEst-2019-Worksheet'!D25</f>
        <v>28700</v>
      </c>
      <c r="F25" s="139">
        <f t="shared" si="3"/>
        <v>180</v>
      </c>
      <c r="G25" s="139">
        <f t="shared" si="4"/>
        <v>600</v>
      </c>
      <c r="H25" s="136">
        <f t="shared" si="5"/>
        <v>6.311360448807854E-3</v>
      </c>
      <c r="I25" s="137">
        <f t="shared" si="5"/>
        <v>2.1352313167259787E-2</v>
      </c>
      <c r="J25" s="154"/>
      <c r="K25" s="118"/>
      <c r="L25" s="118"/>
    </row>
    <row r="26" spans="2:12" ht="20.100000000000001" customHeight="1">
      <c r="B26" s="134" t="s">
        <v>28</v>
      </c>
      <c r="C26" s="138">
        <v>190865</v>
      </c>
      <c r="D26" s="138">
        <f>'PopEst-2019-Worksheet'!C26</f>
        <v>212000</v>
      </c>
      <c r="E26" s="16">
        <f>'PopEst-2019-Worksheet'!D26</f>
        <v>215200</v>
      </c>
      <c r="F26" s="139">
        <f t="shared" si="3"/>
        <v>24335</v>
      </c>
      <c r="G26" s="139">
        <f t="shared" si="4"/>
        <v>3200</v>
      </c>
      <c r="H26" s="136">
        <f t="shared" si="5"/>
        <v>0.12749849369973543</v>
      </c>
      <c r="I26" s="137">
        <f t="shared" si="5"/>
        <v>1.509433962264151E-2</v>
      </c>
      <c r="J26" s="154"/>
      <c r="K26" s="118"/>
      <c r="L26" s="118"/>
    </row>
    <row r="27" spans="2:12" ht="20.100000000000001" customHeight="1">
      <c r="B27" s="134" t="s">
        <v>29</v>
      </c>
      <c r="C27" s="138">
        <v>67531</v>
      </c>
      <c r="D27" s="138">
        <f>'PopEst-2019-Worksheet'!C27</f>
        <v>69700</v>
      </c>
      <c r="E27" s="16">
        <f>'PopEst-2019-Worksheet'!D27</f>
        <v>70500</v>
      </c>
      <c r="F27" s="139">
        <f t="shared" si="3"/>
        <v>2969</v>
      </c>
      <c r="G27" s="139">
        <f t="shared" si="4"/>
        <v>800</v>
      </c>
      <c r="H27" s="136">
        <f t="shared" si="5"/>
        <v>4.3964993854674152E-2</v>
      </c>
      <c r="I27" s="137">
        <f t="shared" si="5"/>
        <v>1.1477761836441894E-2</v>
      </c>
      <c r="J27" s="154"/>
      <c r="K27" s="118"/>
      <c r="L27" s="118"/>
    </row>
    <row r="28" spans="2:12" ht="20.100000000000001" customHeight="1">
      <c r="B28" s="134" t="s">
        <v>30</v>
      </c>
      <c r="C28" s="138">
        <v>16422</v>
      </c>
      <c r="D28" s="138">
        <f>'PopEst-2019-Worksheet'!C28</f>
        <v>16500</v>
      </c>
      <c r="E28" s="16">
        <f>'PopEst-2019-Worksheet'!D28</f>
        <v>16600</v>
      </c>
      <c r="F28" s="139">
        <f t="shared" si="3"/>
        <v>178</v>
      </c>
      <c r="G28" s="139">
        <f t="shared" si="4"/>
        <v>100</v>
      </c>
      <c r="H28" s="136">
        <f t="shared" si="5"/>
        <v>1.0839118255998051E-2</v>
      </c>
      <c r="I28" s="137">
        <f t="shared" si="5"/>
        <v>6.0606060606060606E-3</v>
      </c>
      <c r="J28" s="154"/>
      <c r="K28" s="118"/>
      <c r="L28" s="118"/>
    </row>
    <row r="29" spans="2:12" ht="20.100000000000001" customHeight="1">
      <c r="B29" s="134" t="s">
        <v>31</v>
      </c>
      <c r="C29" s="138">
        <v>864263</v>
      </c>
      <c r="D29" s="138">
        <f>'PopEst-2019-Worksheet'!C29</f>
        <v>952900</v>
      </c>
      <c r="E29" s="16">
        <f>'PopEst-2019-Worksheet'!D29</f>
        <v>970700</v>
      </c>
      <c r="F29" s="139">
        <f t="shared" si="3"/>
        <v>106437</v>
      </c>
      <c r="G29" s="139">
        <f t="shared" si="4"/>
        <v>17800</v>
      </c>
      <c r="H29" s="136">
        <f t="shared" si="5"/>
        <v>0.12315348452959342</v>
      </c>
      <c r="I29" s="137">
        <f t="shared" si="5"/>
        <v>1.8679819498373388E-2</v>
      </c>
      <c r="J29" s="154"/>
      <c r="K29" s="118"/>
      <c r="L29" s="118"/>
    </row>
    <row r="30" spans="2:12" ht="20.100000000000001" customHeight="1">
      <c r="B30" s="134" t="s">
        <v>32</v>
      </c>
      <c r="C30" s="138">
        <v>16939</v>
      </c>
      <c r="D30" s="138">
        <f>'PopEst-2019-Worksheet'!C30</f>
        <v>17400</v>
      </c>
      <c r="E30" s="16">
        <f>'PopEst-2019-Worksheet'!D30</f>
        <v>17800</v>
      </c>
      <c r="F30" s="139">
        <f t="shared" si="3"/>
        <v>861</v>
      </c>
      <c r="G30" s="139">
        <f t="shared" si="4"/>
        <v>400</v>
      </c>
      <c r="H30" s="136">
        <f t="shared" si="5"/>
        <v>5.0829446838656353E-2</v>
      </c>
      <c r="I30" s="137">
        <f t="shared" si="5"/>
        <v>2.2988505747126436E-2</v>
      </c>
      <c r="J30" s="154"/>
      <c r="K30" s="118"/>
      <c r="L30" s="118"/>
    </row>
    <row r="31" spans="2:12" ht="20.100000000000001" customHeight="1">
      <c r="B31" s="134" t="s">
        <v>33</v>
      </c>
      <c r="C31" s="16">
        <v>14799</v>
      </c>
      <c r="D31" s="16">
        <f>'PopEst-2019-Worksheet'!C31</f>
        <v>14600</v>
      </c>
      <c r="E31" s="16">
        <f>'PopEst-2019-Worksheet'!D31</f>
        <v>14600</v>
      </c>
      <c r="F31" s="139">
        <f t="shared" si="3"/>
        <v>-199</v>
      </c>
      <c r="G31" s="139">
        <f t="shared" si="4"/>
        <v>0</v>
      </c>
      <c r="H31" s="136">
        <f t="shared" si="5"/>
        <v>-1.3446854517197107E-2</v>
      </c>
      <c r="I31" s="137">
        <f t="shared" si="5"/>
        <v>0</v>
      </c>
      <c r="J31" s="154"/>
      <c r="K31" s="118"/>
      <c r="L31" s="118"/>
    </row>
    <row r="32" spans="2:12" ht="20.100000000000001" customHeight="1">
      <c r="B32" s="134" t="s">
        <v>34</v>
      </c>
      <c r="C32" s="138">
        <v>8870</v>
      </c>
      <c r="D32" s="138">
        <f>'PopEst-2019-Worksheet'!C32</f>
        <v>8500</v>
      </c>
      <c r="E32" s="16">
        <f>'PopEst-2019-Worksheet'!D32</f>
        <v>8500</v>
      </c>
      <c r="F32" s="139">
        <f t="shared" si="3"/>
        <v>-370</v>
      </c>
      <c r="G32" s="139">
        <f t="shared" si="4"/>
        <v>0</v>
      </c>
      <c r="H32" s="136">
        <f t="shared" si="5"/>
        <v>-4.1713641488162347E-2</v>
      </c>
      <c r="I32" s="137">
        <f t="shared" si="5"/>
        <v>0</v>
      </c>
      <c r="J32" s="154"/>
      <c r="K32" s="118"/>
      <c r="L32" s="118"/>
    </row>
    <row r="33" spans="2:12" ht="20.100000000000001" customHeight="1">
      <c r="B33" s="134" t="s">
        <v>35</v>
      </c>
      <c r="C33" s="138">
        <v>40801</v>
      </c>
      <c r="D33" s="138">
        <f>'PopEst-2019-Worksheet'!C33</f>
        <v>41100</v>
      </c>
      <c r="E33" s="16">
        <f>'PopEst-2019-Worksheet'!D33</f>
        <v>41300</v>
      </c>
      <c r="F33" s="139">
        <f t="shared" si="3"/>
        <v>499</v>
      </c>
      <c r="G33" s="139">
        <f t="shared" si="4"/>
        <v>200</v>
      </c>
      <c r="H33" s="136">
        <f t="shared" si="5"/>
        <v>1.2230092399696087E-2</v>
      </c>
      <c r="I33" s="137">
        <f t="shared" si="5"/>
        <v>4.8661800486618006E-3</v>
      </c>
      <c r="J33" s="154"/>
      <c r="K33" s="118"/>
      <c r="L33" s="118"/>
    </row>
    <row r="34" spans="2:12" ht="20.100000000000001" customHeight="1">
      <c r="B34" s="134" t="s">
        <v>36</v>
      </c>
      <c r="C34" s="138">
        <v>19224</v>
      </c>
      <c r="D34" s="138">
        <f>'PopEst-2019-Worksheet'!C34</f>
        <v>19500</v>
      </c>
      <c r="E34" s="16">
        <f>'PopEst-2019-Worksheet'!D34</f>
        <v>19600</v>
      </c>
      <c r="F34" s="139">
        <f t="shared" si="3"/>
        <v>376</v>
      </c>
      <c r="G34" s="139">
        <f t="shared" si="4"/>
        <v>100</v>
      </c>
      <c r="H34" s="136">
        <f t="shared" si="5"/>
        <v>1.9558884727424054E-2</v>
      </c>
      <c r="I34" s="137">
        <f t="shared" si="5"/>
        <v>5.1282051282051282E-3</v>
      </c>
      <c r="J34" s="154"/>
      <c r="K34" s="118"/>
      <c r="L34" s="118"/>
    </row>
    <row r="35" spans="2:12" ht="20.100000000000001" customHeight="1">
      <c r="B35" s="134" t="s">
        <v>37</v>
      </c>
      <c r="C35" s="138">
        <v>73314</v>
      </c>
      <c r="D35" s="138">
        <f>'PopEst-2019-Worksheet'!C35</f>
        <v>82700</v>
      </c>
      <c r="E35" s="16">
        <f>'PopEst-2019-Worksheet'!D35</f>
        <v>85100</v>
      </c>
      <c r="F35" s="139">
        <f t="shared" si="3"/>
        <v>11786</v>
      </c>
      <c r="G35" s="139">
        <f t="shared" si="4"/>
        <v>2400</v>
      </c>
      <c r="H35" s="136">
        <f t="shared" si="5"/>
        <v>0.16076056414873011</v>
      </c>
      <c r="I35" s="137">
        <f t="shared" si="5"/>
        <v>2.9020556227327691E-2</v>
      </c>
      <c r="J35" s="154"/>
      <c r="K35" s="118"/>
      <c r="L35" s="118"/>
    </row>
    <row r="36" spans="2:12" ht="20.100000000000001" customHeight="1">
      <c r="B36" s="134" t="s">
        <v>38</v>
      </c>
      <c r="C36" s="138">
        <v>74364</v>
      </c>
      <c r="D36" s="138">
        <f>'PopEst-2019-Worksheet'!C36</f>
        <v>73000</v>
      </c>
      <c r="E36" s="16">
        <f>'PopEst-2019-Worksheet'!D36</f>
        <v>73300</v>
      </c>
      <c r="F36" s="139">
        <f t="shared" si="3"/>
        <v>-1064</v>
      </c>
      <c r="G36" s="139">
        <f t="shared" si="4"/>
        <v>300</v>
      </c>
      <c r="H36" s="136">
        <f t="shared" si="5"/>
        <v>-1.4307998493894896E-2</v>
      </c>
      <c r="I36" s="137">
        <f t="shared" si="5"/>
        <v>4.10958904109589E-3</v>
      </c>
      <c r="J36" s="154"/>
      <c r="K36" s="118"/>
      <c r="L36" s="118"/>
    </row>
    <row r="37" spans="2:12" ht="20.100000000000001" customHeight="1">
      <c r="B37" s="134" t="s">
        <v>39</v>
      </c>
      <c r="C37" s="138">
        <v>190039</v>
      </c>
      <c r="D37" s="138">
        <f>'PopEst-2019-Worksheet'!C37</f>
        <v>238700</v>
      </c>
      <c r="E37" s="16">
        <f>'PopEst-2019-Worksheet'!D37</f>
        <v>254400</v>
      </c>
      <c r="F37" s="139">
        <f t="shared" si="3"/>
        <v>64361</v>
      </c>
      <c r="G37" s="139">
        <f t="shared" si="4"/>
        <v>15700</v>
      </c>
      <c r="H37" s="136">
        <f t="shared" si="5"/>
        <v>0.33867258825819962</v>
      </c>
      <c r="I37" s="137">
        <f t="shared" si="5"/>
        <v>6.5772936740678675E-2</v>
      </c>
      <c r="J37" s="154"/>
      <c r="K37" s="118"/>
      <c r="L37" s="118"/>
    </row>
    <row r="38" spans="2:12" ht="20.100000000000001" customHeight="1">
      <c r="B38" s="134" t="s">
        <v>40</v>
      </c>
      <c r="C38" s="138">
        <v>41551</v>
      </c>
      <c r="D38" s="138">
        <f>'PopEst-2019-Worksheet'!C38</f>
        <v>44900</v>
      </c>
      <c r="E38" s="16">
        <f>'PopEst-2019-Worksheet'!D38</f>
        <v>45400</v>
      </c>
      <c r="F38" s="139">
        <f t="shared" si="3"/>
        <v>3849</v>
      </c>
      <c r="G38" s="139">
        <f t="shared" si="4"/>
        <v>500</v>
      </c>
      <c r="H38" s="136">
        <f t="shared" si="5"/>
        <v>9.2633149623354435E-2</v>
      </c>
      <c r="I38" s="137">
        <f t="shared" si="5"/>
        <v>1.1135857461024499E-2</v>
      </c>
      <c r="J38" s="154"/>
      <c r="K38" s="118"/>
      <c r="L38" s="118"/>
    </row>
    <row r="39" spans="2:12" ht="20.100000000000001" customHeight="1">
      <c r="B39" s="134" t="s">
        <v>41</v>
      </c>
      <c r="C39" s="138">
        <v>22570</v>
      </c>
      <c r="D39" s="138">
        <f>'PopEst-2019-Worksheet'!C39</f>
        <v>22300</v>
      </c>
      <c r="E39" s="16">
        <f>'PopEst-2019-Worksheet'!D39</f>
        <v>22500</v>
      </c>
      <c r="F39" s="139">
        <f t="shared" si="3"/>
        <v>-70</v>
      </c>
      <c r="G39" s="139">
        <f t="shared" si="4"/>
        <v>200</v>
      </c>
      <c r="H39" s="136">
        <f t="shared" si="5"/>
        <v>-3.1014621178555605E-3</v>
      </c>
      <c r="I39" s="137">
        <f t="shared" si="5"/>
        <v>8.9686098654708519E-3</v>
      </c>
      <c r="J39" s="154"/>
      <c r="K39" s="118"/>
      <c r="L39" s="118"/>
    </row>
    <row r="40" spans="2:12" ht="20.100000000000001" customHeight="1">
      <c r="B40" s="134" t="s">
        <v>42</v>
      </c>
      <c r="C40" s="138">
        <v>15535</v>
      </c>
      <c r="D40" s="138">
        <f>'PopEst-2019-Worksheet'!C40</f>
        <v>15900</v>
      </c>
      <c r="E40" s="16">
        <f>'PopEst-2019-Worksheet'!D40</f>
        <v>15500</v>
      </c>
      <c r="F40" s="139">
        <f t="shared" si="3"/>
        <v>-35</v>
      </c>
      <c r="G40" s="139">
        <f t="shared" si="4"/>
        <v>-400</v>
      </c>
      <c r="H40" s="136">
        <f t="shared" si="5"/>
        <v>-2.2529771483746379E-3</v>
      </c>
      <c r="I40" s="137">
        <f t="shared" si="5"/>
        <v>-2.5157232704402517E-2</v>
      </c>
      <c r="J40" s="154"/>
      <c r="K40" s="118"/>
      <c r="L40" s="118"/>
    </row>
    <row r="41" spans="2:12" ht="5.0999999999999996" customHeight="1">
      <c r="B41" s="121"/>
      <c r="C41" s="116"/>
      <c r="D41" s="116"/>
      <c r="E41" s="116"/>
      <c r="F41" s="122"/>
      <c r="G41" s="122"/>
      <c r="H41" s="117"/>
      <c r="I41" s="117"/>
      <c r="J41" s="154"/>
      <c r="K41" s="118"/>
      <c r="L41" s="118"/>
    </row>
    <row r="42" spans="2:12" ht="20.100000000000001" customHeight="1">
      <c r="B42" s="121" t="s">
        <v>43</v>
      </c>
      <c r="C42" s="140">
        <f>SUM(C43:C62)</f>
        <v>1366092</v>
      </c>
      <c r="D42" s="140">
        <f>SUM(D43:D62)</f>
        <v>1475400</v>
      </c>
      <c r="E42" s="140">
        <f>SUM(E43:E62)</f>
        <v>1470400</v>
      </c>
      <c r="F42" s="140">
        <f>SUM(F43:F62)</f>
        <v>104308</v>
      </c>
      <c r="G42" s="140">
        <f>SUM(G43:G62)</f>
        <v>-5000</v>
      </c>
      <c r="H42" s="141">
        <f>F42/C42</f>
        <v>7.635503318956556E-2</v>
      </c>
      <c r="I42" s="141">
        <f>G42/D42</f>
        <v>-3.3889114816320997E-3</v>
      </c>
      <c r="J42" s="154"/>
      <c r="K42" s="115"/>
      <c r="L42" s="115"/>
    </row>
    <row r="43" spans="2:12" ht="20.100000000000001" customHeight="1">
      <c r="B43" s="134" t="s">
        <v>44</v>
      </c>
      <c r="C43" s="138">
        <v>168852</v>
      </c>
      <c r="D43" s="138">
        <f>'PopEst-2019-Worksheet'!C43</f>
        <v>181200</v>
      </c>
      <c r="E43" s="16">
        <f>'PopEst-2019-Worksheet'!D43</f>
        <v>167300</v>
      </c>
      <c r="F43" s="139">
        <f t="shared" ref="F43:F51" si="6">E43-C43</f>
        <v>-1552</v>
      </c>
      <c r="G43" s="139">
        <f t="shared" ref="G43:G51" si="7">E43-D43</f>
        <v>-13900</v>
      </c>
      <c r="H43" s="136">
        <f t="shared" ref="H43:I51" si="8">F43/C43</f>
        <v>-9.1914812972307101E-3</v>
      </c>
      <c r="I43" s="137">
        <f t="shared" si="8"/>
        <v>-7.6710816777041946E-2</v>
      </c>
      <c r="J43" s="154"/>
      <c r="K43" s="118"/>
      <c r="L43" s="118"/>
    </row>
    <row r="44" spans="2:12" ht="20.100000000000001" customHeight="1">
      <c r="B44" s="134" t="s">
        <v>45</v>
      </c>
      <c r="C44" s="138">
        <v>14625</v>
      </c>
      <c r="D44" s="138">
        <f>'PopEst-2019-Worksheet'!C44</f>
        <v>15100</v>
      </c>
      <c r="E44" s="16">
        <f>'PopEst-2019-Worksheet'!D44</f>
        <v>14100</v>
      </c>
      <c r="F44" s="139">
        <f t="shared" si="6"/>
        <v>-525</v>
      </c>
      <c r="G44" s="139">
        <f t="shared" si="7"/>
        <v>-1000</v>
      </c>
      <c r="H44" s="136">
        <f t="shared" si="8"/>
        <v>-3.5897435897435895E-2</v>
      </c>
      <c r="I44" s="137">
        <f t="shared" si="8"/>
        <v>-6.6225165562913912E-2</v>
      </c>
      <c r="J44" s="154"/>
      <c r="K44" s="118"/>
      <c r="L44" s="118"/>
    </row>
    <row r="45" spans="2:12" ht="20.100000000000001" customHeight="1">
      <c r="B45" s="134" t="s">
        <v>46</v>
      </c>
      <c r="C45" s="16">
        <v>297619</v>
      </c>
      <c r="D45" s="16">
        <f>'PopEst-2019-Worksheet'!C45</f>
        <v>318600</v>
      </c>
      <c r="E45" s="16">
        <f>'PopEst-2019-Worksheet'!D45</f>
        <v>321100</v>
      </c>
      <c r="F45" s="139">
        <f t="shared" si="6"/>
        <v>23481</v>
      </c>
      <c r="G45" s="139">
        <f t="shared" si="7"/>
        <v>2500</v>
      </c>
      <c r="H45" s="136">
        <f t="shared" si="8"/>
        <v>7.889617262338762E-2</v>
      </c>
      <c r="I45" s="137">
        <f t="shared" si="8"/>
        <v>7.8468298807281862E-3</v>
      </c>
      <c r="J45" s="154"/>
      <c r="K45" s="115"/>
      <c r="L45" s="115"/>
    </row>
    <row r="46" spans="2:12" ht="20.100000000000001" customHeight="1">
      <c r="B46" s="134" t="s">
        <v>47</v>
      </c>
      <c r="C46" s="138">
        <v>11549</v>
      </c>
      <c r="D46" s="138">
        <f>'PopEst-2019-Worksheet'!C46</f>
        <v>12000</v>
      </c>
      <c r="E46" s="16">
        <f>'PopEst-2019-Worksheet'!D46</f>
        <v>12300</v>
      </c>
      <c r="F46" s="139">
        <f t="shared" si="6"/>
        <v>751</v>
      </c>
      <c r="G46" s="139">
        <f t="shared" si="7"/>
        <v>300</v>
      </c>
      <c r="H46" s="136">
        <f t="shared" si="8"/>
        <v>6.5027275088752279E-2</v>
      </c>
      <c r="I46" s="137">
        <f t="shared" si="8"/>
        <v>2.5000000000000001E-2</v>
      </c>
      <c r="J46" s="154"/>
      <c r="K46" s="118"/>
      <c r="L46" s="118"/>
    </row>
    <row r="47" spans="2:12" ht="20.100000000000001" customHeight="1">
      <c r="B47" s="134" t="s">
        <v>48</v>
      </c>
      <c r="C47" s="138">
        <v>46389</v>
      </c>
      <c r="D47" s="138">
        <f>'PopEst-2019-Worksheet'!C47</f>
        <v>47800</v>
      </c>
      <c r="E47" s="16">
        <f>'PopEst-2019-Worksheet'!D47</f>
        <v>46300</v>
      </c>
      <c r="F47" s="139">
        <f t="shared" si="6"/>
        <v>-89</v>
      </c>
      <c r="G47" s="139">
        <f t="shared" si="7"/>
        <v>-1500</v>
      </c>
      <c r="H47" s="136">
        <f t="shared" si="8"/>
        <v>-1.918558278902326E-3</v>
      </c>
      <c r="I47" s="137">
        <f t="shared" si="8"/>
        <v>-3.1380753138075312E-2</v>
      </c>
      <c r="J47" s="154"/>
      <c r="K47" s="115"/>
      <c r="L47" s="115"/>
    </row>
    <row r="48" spans="2:12" ht="20.100000000000001" customHeight="1">
      <c r="B48" s="134" t="s">
        <v>49</v>
      </c>
      <c r="C48" s="138">
        <v>15863</v>
      </c>
      <c r="D48" s="138">
        <f>'PopEst-2019-Worksheet'!C48</f>
        <v>16500</v>
      </c>
      <c r="E48" s="16">
        <f>'PopEst-2019-Worksheet'!D48</f>
        <v>13100</v>
      </c>
      <c r="F48" s="139">
        <f t="shared" si="6"/>
        <v>-2763</v>
      </c>
      <c r="G48" s="139">
        <f t="shared" si="7"/>
        <v>-3400</v>
      </c>
      <c r="H48" s="136">
        <f t="shared" si="8"/>
        <v>-0.17417890689024776</v>
      </c>
      <c r="I48" s="137">
        <f t="shared" si="8"/>
        <v>-0.20606060606060606</v>
      </c>
      <c r="J48" s="154"/>
      <c r="K48" s="118"/>
      <c r="L48" s="118"/>
    </row>
    <row r="49" spans="1:12" ht="20.100000000000001" customHeight="1">
      <c r="B49" s="134" t="s">
        <v>50</v>
      </c>
      <c r="C49" s="138">
        <v>19927</v>
      </c>
      <c r="D49" s="138">
        <f>'PopEst-2019-Worksheet'!C49</f>
        <v>20100</v>
      </c>
      <c r="E49" s="16">
        <f>'PopEst-2019-Worksheet'!D49</f>
        <v>20000</v>
      </c>
      <c r="F49" s="139">
        <f t="shared" si="6"/>
        <v>73</v>
      </c>
      <c r="G49" s="139">
        <f t="shared" si="7"/>
        <v>-100</v>
      </c>
      <c r="H49" s="136">
        <f t="shared" si="8"/>
        <v>3.6633713052642144E-3</v>
      </c>
      <c r="I49" s="137">
        <f t="shared" si="8"/>
        <v>-4.9751243781094526E-3</v>
      </c>
      <c r="J49" s="154"/>
      <c r="K49" s="115"/>
      <c r="L49" s="115"/>
    </row>
    <row r="50" spans="1:12" ht="20.100000000000001" customHeight="1">
      <c r="B50" s="134" t="s">
        <v>51</v>
      </c>
      <c r="C50" s="138">
        <v>49746</v>
      </c>
      <c r="D50" s="138">
        <f>'PopEst-2019-Worksheet'!C50</f>
        <v>50400</v>
      </c>
      <c r="E50" s="16">
        <f>'PopEst-2019-Worksheet'!D50</f>
        <v>47000</v>
      </c>
      <c r="F50" s="139">
        <f t="shared" si="6"/>
        <v>-2746</v>
      </c>
      <c r="G50" s="139">
        <f t="shared" si="7"/>
        <v>-3400</v>
      </c>
      <c r="H50" s="136">
        <f t="shared" si="8"/>
        <v>-5.5200418124070276E-2</v>
      </c>
      <c r="I50" s="137">
        <f t="shared" si="8"/>
        <v>-6.7460317460317457E-2</v>
      </c>
      <c r="J50" s="154"/>
      <c r="K50" s="118"/>
      <c r="L50" s="118"/>
    </row>
    <row r="51" spans="1:12" ht="20.100000000000001" customHeight="1">
      <c r="B51" s="134" t="s">
        <v>52</v>
      </c>
      <c r="C51" s="138">
        <v>14761</v>
      </c>
      <c r="D51" s="138">
        <f>'PopEst-2019-Worksheet'!C51</f>
        <v>14700</v>
      </c>
      <c r="E51" s="16">
        <f>'PopEst-2019-Worksheet'!D51</f>
        <v>14800</v>
      </c>
      <c r="F51" s="139">
        <f t="shared" si="6"/>
        <v>39</v>
      </c>
      <c r="G51" s="139">
        <f t="shared" si="7"/>
        <v>100</v>
      </c>
      <c r="H51" s="136">
        <f t="shared" si="8"/>
        <v>2.6420974188740599E-3</v>
      </c>
      <c r="I51" s="137">
        <f t="shared" si="8"/>
        <v>6.8027210884353739E-3</v>
      </c>
      <c r="J51" s="154"/>
      <c r="K51" s="115"/>
      <c r="L51" s="115"/>
    </row>
    <row r="52" spans="1:12" ht="20.100000000000001" customHeight="1">
      <c r="B52" s="142"/>
      <c r="C52" s="143"/>
      <c r="D52" s="143"/>
      <c r="E52" s="143"/>
      <c r="F52" s="144"/>
      <c r="G52" s="144"/>
      <c r="H52" s="145"/>
      <c r="I52" s="145"/>
      <c r="J52" s="153"/>
      <c r="K52" s="118"/>
      <c r="L52" s="118"/>
    </row>
    <row r="53" spans="1:12" ht="20.100000000000001" customHeight="1">
      <c r="A53" s="154"/>
      <c r="B53" s="142"/>
      <c r="C53" s="143"/>
      <c r="D53" s="143"/>
      <c r="E53" s="143"/>
      <c r="F53" s="144"/>
      <c r="G53" s="144"/>
      <c r="H53" s="145"/>
      <c r="I53" s="145"/>
      <c r="J53" s="153"/>
      <c r="K53" s="118"/>
      <c r="L53" s="118"/>
    </row>
    <row r="54" spans="1:12" s="4" customFormat="1" ht="20.100000000000001" hidden="1" customHeight="1">
      <c r="A54" s="159"/>
      <c r="B54" s="160"/>
      <c r="C54" s="161"/>
      <c r="D54" s="161"/>
      <c r="E54" s="161"/>
      <c r="F54" s="162"/>
      <c r="G54" s="162"/>
      <c r="H54" s="163"/>
      <c r="I54" s="163"/>
      <c r="J54" s="164"/>
      <c r="K54" s="44"/>
      <c r="L54" s="44"/>
    </row>
    <row r="55" spans="1:12" ht="25.35" customHeight="1">
      <c r="A55" s="154"/>
      <c r="B55" s="146" t="s">
        <v>53</v>
      </c>
      <c r="C55" s="147"/>
      <c r="D55" s="148"/>
      <c r="E55" s="149"/>
      <c r="F55" s="150"/>
      <c r="G55" s="150"/>
      <c r="H55" s="151"/>
      <c r="I55" s="152"/>
      <c r="J55" s="153"/>
      <c r="K55" s="118"/>
      <c r="L55" s="118"/>
    </row>
    <row r="56" spans="1:12" ht="20.100000000000001" customHeight="1">
      <c r="B56" s="134" t="s">
        <v>54</v>
      </c>
      <c r="C56" s="138">
        <v>275487</v>
      </c>
      <c r="D56" s="138">
        <f>'PopEst-2019-Worksheet'!C54</f>
        <v>292300</v>
      </c>
      <c r="E56" s="16">
        <f>'PopEst-2019-Worksheet'!D54</f>
        <v>296500</v>
      </c>
      <c r="F56" s="139">
        <f t="shared" ref="F56:F62" si="9">E56-C56</f>
        <v>21013</v>
      </c>
      <c r="G56" s="139">
        <f t="shared" ref="G56:G62" si="10">E56-D56</f>
        <v>4200</v>
      </c>
      <c r="H56" s="136">
        <f t="shared" ref="H56:I62" si="11">F56/C56</f>
        <v>7.6275831527440496E-2</v>
      </c>
      <c r="I56" s="137">
        <f t="shared" si="11"/>
        <v>1.4368799178925761E-2</v>
      </c>
      <c r="J56" s="154"/>
      <c r="K56" s="118"/>
      <c r="L56" s="118"/>
    </row>
    <row r="57" spans="1:12" ht="20.100000000000001" customHeight="1">
      <c r="B57" s="134" t="s">
        <v>55</v>
      </c>
      <c r="C57" s="138">
        <v>8365</v>
      </c>
      <c r="D57" s="138">
        <f>'PopEst-2019-Worksheet'!C55</f>
        <v>8900</v>
      </c>
      <c r="E57" s="16">
        <f>'PopEst-2019-Worksheet'!D55</f>
        <v>8800</v>
      </c>
      <c r="F57" s="139">
        <f t="shared" si="9"/>
        <v>435</v>
      </c>
      <c r="G57" s="139">
        <f t="shared" si="10"/>
        <v>-100</v>
      </c>
      <c r="H57" s="136">
        <f t="shared" si="11"/>
        <v>5.2002390914524806E-2</v>
      </c>
      <c r="I57" s="137">
        <f t="shared" si="11"/>
        <v>-1.1235955056179775E-2</v>
      </c>
      <c r="J57" s="154"/>
      <c r="K57" s="118"/>
      <c r="L57" s="118"/>
    </row>
    <row r="58" spans="1:12" ht="20.100000000000001" customHeight="1">
      <c r="B58" s="134" t="s">
        <v>56</v>
      </c>
      <c r="C58" s="138">
        <v>180822</v>
      </c>
      <c r="D58" s="138">
        <f>'PopEst-2019-Worksheet'!C56</f>
        <v>198200</v>
      </c>
      <c r="E58" s="16">
        <f>'PopEst-2019-Worksheet'!D56</f>
        <v>201500</v>
      </c>
      <c r="F58" s="139">
        <f t="shared" si="9"/>
        <v>20678</v>
      </c>
      <c r="G58" s="139">
        <f t="shared" si="10"/>
        <v>3300</v>
      </c>
      <c r="H58" s="136">
        <f t="shared" si="11"/>
        <v>0.11435555408080875</v>
      </c>
      <c r="I58" s="137">
        <f t="shared" si="11"/>
        <v>1.6649848637739658E-2</v>
      </c>
      <c r="J58" s="154"/>
      <c r="K58" s="118"/>
      <c r="L58" s="118"/>
    </row>
    <row r="59" spans="1:12" ht="20.100000000000001" customHeight="1">
      <c r="B59" s="134" t="s">
        <v>57</v>
      </c>
      <c r="C59" s="138">
        <v>151372</v>
      </c>
      <c r="D59" s="138">
        <f>'PopEst-2019-Worksheet'!C57</f>
        <v>174900</v>
      </c>
      <c r="E59" s="16">
        <f>'PopEst-2019-Worksheet'!D57</f>
        <v>179100</v>
      </c>
      <c r="F59" s="139">
        <f t="shared" si="9"/>
        <v>27728</v>
      </c>
      <c r="G59" s="139">
        <f t="shared" si="10"/>
        <v>4200</v>
      </c>
      <c r="H59" s="136">
        <f t="shared" si="11"/>
        <v>0.18317786644822029</v>
      </c>
      <c r="I59" s="137">
        <f t="shared" si="11"/>
        <v>2.4013722126929673E-2</v>
      </c>
      <c r="J59" s="154"/>
      <c r="K59" s="118"/>
      <c r="L59" s="118"/>
    </row>
    <row r="60" spans="1:12" ht="20.100000000000001" customHeight="1">
      <c r="B60" s="134" t="s">
        <v>58</v>
      </c>
      <c r="C60" s="138">
        <v>30776</v>
      </c>
      <c r="D60" s="138">
        <f>'PopEst-2019-Worksheet'!C58</f>
        <v>31900</v>
      </c>
      <c r="E60" s="16">
        <f>'PopEst-2019-Worksheet'!D58</f>
        <v>33000</v>
      </c>
      <c r="F60" s="139">
        <f t="shared" si="9"/>
        <v>2224</v>
      </c>
      <c r="G60" s="139">
        <f t="shared" si="10"/>
        <v>1100</v>
      </c>
      <c r="H60" s="136">
        <f t="shared" si="11"/>
        <v>7.2264101897582533E-2</v>
      </c>
      <c r="I60" s="137">
        <f t="shared" si="11"/>
        <v>3.4482758620689655E-2</v>
      </c>
      <c r="J60" s="154"/>
      <c r="K60" s="118"/>
      <c r="L60" s="118"/>
    </row>
    <row r="61" spans="1:12" ht="20.100000000000001" customHeight="1">
      <c r="B61" s="134" t="s">
        <v>59</v>
      </c>
      <c r="C61" s="138">
        <v>55043</v>
      </c>
      <c r="D61" s="138">
        <f>'PopEst-2019-Worksheet'!C59</f>
        <v>67700</v>
      </c>
      <c r="E61" s="16">
        <f>'PopEst-2019-Worksheet'!D59</f>
        <v>70100</v>
      </c>
      <c r="F61" s="139">
        <f t="shared" si="9"/>
        <v>15057</v>
      </c>
      <c r="G61" s="139">
        <f t="shared" si="10"/>
        <v>2400</v>
      </c>
      <c r="H61" s="136">
        <f t="shared" si="11"/>
        <v>0.27354977017967769</v>
      </c>
      <c r="I61" s="137">
        <f t="shared" si="11"/>
        <v>3.5450516986706058E-2</v>
      </c>
      <c r="J61" s="154"/>
      <c r="K61" s="118"/>
      <c r="L61" s="118"/>
    </row>
    <row r="62" spans="1:12" ht="20.100000000000001" customHeight="1">
      <c r="B62" s="134" t="s">
        <v>60</v>
      </c>
      <c r="C62" s="138">
        <v>24896</v>
      </c>
      <c r="D62" s="138">
        <f>'PopEst-2019-Worksheet'!C60</f>
        <v>25100</v>
      </c>
      <c r="E62" s="16">
        <f>'PopEst-2019-Worksheet'!D60</f>
        <v>25400</v>
      </c>
      <c r="F62" s="139">
        <f t="shared" si="9"/>
        <v>504</v>
      </c>
      <c r="G62" s="139">
        <f t="shared" si="10"/>
        <v>300</v>
      </c>
      <c r="H62" s="136">
        <f t="shared" si="11"/>
        <v>2.0244215938303341E-2</v>
      </c>
      <c r="I62" s="137">
        <f t="shared" si="11"/>
        <v>1.1952191235059761E-2</v>
      </c>
      <c r="J62" s="154"/>
      <c r="K62" s="118"/>
      <c r="L62" s="118"/>
    </row>
    <row r="63" spans="1:12" ht="5.0999999999999996" customHeight="1">
      <c r="B63" s="123"/>
      <c r="C63" s="119"/>
      <c r="D63" s="119"/>
      <c r="E63" s="130"/>
      <c r="F63" s="122"/>
      <c r="G63" s="122"/>
      <c r="H63" s="117"/>
      <c r="I63" s="117"/>
      <c r="J63" s="154"/>
      <c r="K63" s="118"/>
      <c r="L63" s="118"/>
    </row>
    <row r="64" spans="1:12" ht="20.100000000000001" customHeight="1">
      <c r="B64" s="121" t="s">
        <v>61</v>
      </c>
      <c r="C64" s="140">
        <f>SUM(C65:C69)</f>
        <v>3630335</v>
      </c>
      <c r="D64" s="140">
        <f>SUM(D65:D69)</f>
        <v>3941200</v>
      </c>
      <c r="E64" s="140">
        <f>SUM(E65:E69)</f>
        <v>3990400</v>
      </c>
      <c r="F64" s="140">
        <f>SUM(F65:F69)</f>
        <v>360065</v>
      </c>
      <c r="G64" s="140">
        <f>SUM(G65:G69)</f>
        <v>49200</v>
      </c>
      <c r="H64" s="141">
        <f>F64/C64</f>
        <v>9.9182306866997125E-2</v>
      </c>
      <c r="I64" s="141">
        <f>G64/D64</f>
        <v>1.2483507561148889E-2</v>
      </c>
      <c r="J64" s="154"/>
      <c r="K64" s="115"/>
      <c r="L64" s="115"/>
    </row>
    <row r="65" spans="2:12" ht="20.100000000000001" customHeight="1">
      <c r="B65" s="134" t="s">
        <v>62</v>
      </c>
      <c r="C65" s="138">
        <v>1748066</v>
      </c>
      <c r="D65" s="138">
        <f>'PopEst-2019-Worksheet'!C63</f>
        <v>1898000</v>
      </c>
      <c r="E65" s="16">
        <f>'PopEst-2019-Worksheet'!D63</f>
        <v>1919600</v>
      </c>
      <c r="F65" s="139">
        <f t="shared" ref="F65:F69" si="12">E65-C65</f>
        <v>171534</v>
      </c>
      <c r="G65" s="139">
        <f t="shared" ref="G65:G69" si="13">E65-D65</f>
        <v>21600</v>
      </c>
      <c r="H65" s="136">
        <f t="shared" ref="H65:I69" si="14">F65/C65</f>
        <v>9.8127873890345108E-2</v>
      </c>
      <c r="I65" s="137">
        <f t="shared" si="14"/>
        <v>1.1380400421496312E-2</v>
      </c>
      <c r="J65" s="154"/>
      <c r="K65" s="118"/>
      <c r="L65" s="118"/>
    </row>
    <row r="66" spans="2:12" ht="20.100000000000001" customHeight="1">
      <c r="B66" s="134" t="s">
        <v>63</v>
      </c>
      <c r="C66" s="16">
        <v>138028</v>
      </c>
      <c r="D66" s="16">
        <f>'PopEst-2019-Worksheet'!C64</f>
        <v>151800</v>
      </c>
      <c r="E66" s="16">
        <f>'PopEst-2019-Worksheet'!D64</f>
        <v>154900</v>
      </c>
      <c r="F66" s="139">
        <f t="shared" si="12"/>
        <v>16872</v>
      </c>
      <c r="G66" s="139">
        <f t="shared" si="13"/>
        <v>3100</v>
      </c>
      <c r="H66" s="136">
        <f t="shared" si="14"/>
        <v>0.12223606804416495</v>
      </c>
      <c r="I66" s="137">
        <f t="shared" si="14"/>
        <v>2.0421607378129116E-2</v>
      </c>
      <c r="J66" s="154"/>
      <c r="K66" s="118"/>
      <c r="L66" s="118"/>
    </row>
    <row r="67" spans="2:12" ht="20.100000000000001" customHeight="1">
      <c r="B67" s="134" t="s">
        <v>64</v>
      </c>
      <c r="C67" s="138">
        <v>146318</v>
      </c>
      <c r="D67" s="138">
        <f>'PopEst-2019-Worksheet'!C65</f>
        <v>155600</v>
      </c>
      <c r="E67" s="16">
        <f>'PopEst-2019-Worksheet'!D65</f>
        <v>158600</v>
      </c>
      <c r="F67" s="139">
        <f t="shared" si="12"/>
        <v>12282</v>
      </c>
      <c r="G67" s="139">
        <f t="shared" si="13"/>
        <v>3000</v>
      </c>
      <c r="H67" s="136">
        <f t="shared" si="14"/>
        <v>8.3940458453505382E-2</v>
      </c>
      <c r="I67" s="137">
        <f t="shared" si="14"/>
        <v>1.9280205655526992E-2</v>
      </c>
      <c r="J67" s="154"/>
      <c r="K67" s="115"/>
      <c r="L67" s="115"/>
    </row>
    <row r="68" spans="2:12" ht="20.100000000000001" customHeight="1">
      <c r="B68" s="134" t="s">
        <v>65</v>
      </c>
      <c r="C68" s="138">
        <v>1320134</v>
      </c>
      <c r="D68" s="138">
        <f>'PopEst-2019-Worksheet'!C66</f>
        <v>1433400</v>
      </c>
      <c r="E68" s="16">
        <f>'PopEst-2019-Worksheet'!D66</f>
        <v>1447900</v>
      </c>
      <c r="F68" s="139">
        <f t="shared" si="12"/>
        <v>127766</v>
      </c>
      <c r="G68" s="139">
        <f t="shared" si="13"/>
        <v>14500</v>
      </c>
      <c r="H68" s="136">
        <f t="shared" si="14"/>
        <v>9.6782599342187983E-2</v>
      </c>
      <c r="I68" s="137">
        <f t="shared" si="14"/>
        <v>1.0115808567043394E-2</v>
      </c>
      <c r="J68" s="154"/>
      <c r="K68" s="118"/>
      <c r="L68" s="118"/>
    </row>
    <row r="69" spans="2:12" ht="20.100000000000001" customHeight="1">
      <c r="B69" s="134" t="s">
        <v>66</v>
      </c>
      <c r="C69" s="138">
        <v>277789</v>
      </c>
      <c r="D69" s="138">
        <f>'PopEst-2019-Worksheet'!C67</f>
        <v>302400</v>
      </c>
      <c r="E69" s="16">
        <f>'PopEst-2019-Worksheet'!D67</f>
        <v>309400</v>
      </c>
      <c r="F69" s="139">
        <f t="shared" si="12"/>
        <v>31611</v>
      </c>
      <c r="G69" s="139">
        <f t="shared" si="13"/>
        <v>7000</v>
      </c>
      <c r="H69" s="136">
        <f t="shared" si="14"/>
        <v>0.11379500268189165</v>
      </c>
      <c r="I69" s="137">
        <f t="shared" si="14"/>
        <v>2.3148148148148147E-2</v>
      </c>
      <c r="J69" s="154"/>
      <c r="K69" s="118"/>
      <c r="L69" s="118"/>
    </row>
    <row r="70" spans="2:12" ht="5.0999999999999996" customHeight="1">
      <c r="B70" s="123"/>
      <c r="C70" s="119"/>
      <c r="D70" s="119"/>
      <c r="E70" s="130"/>
      <c r="F70" s="122"/>
      <c r="G70" s="122"/>
      <c r="H70" s="117"/>
      <c r="I70" s="117"/>
      <c r="J70" s="154"/>
      <c r="K70" s="118"/>
      <c r="L70" s="118"/>
    </row>
    <row r="71" spans="2:12" ht="20.100000000000001" customHeight="1">
      <c r="B71" s="121" t="s">
        <v>67</v>
      </c>
      <c r="C71" s="140">
        <f>SUM(C72:C80)</f>
        <v>3692794</v>
      </c>
      <c r="D71" s="140">
        <f>SUM(D72:D80)</f>
        <v>4209600</v>
      </c>
      <c r="E71" s="140">
        <f>SUM(E72:E80)</f>
        <v>4318500</v>
      </c>
      <c r="F71" s="140">
        <f>SUM(F72:F80)</f>
        <v>625706</v>
      </c>
      <c r="G71" s="140">
        <f>SUM(G72:G80)</f>
        <v>108900</v>
      </c>
      <c r="H71" s="141">
        <f>F71/C71</f>
        <v>0.16943972504288082</v>
      </c>
      <c r="I71" s="141">
        <f>G71/D71</f>
        <v>2.5869441277080959E-2</v>
      </c>
      <c r="J71" s="154"/>
      <c r="K71" s="115"/>
      <c r="L71" s="115"/>
    </row>
    <row r="72" spans="2:12" ht="20.100000000000001" customHeight="1">
      <c r="B72" s="134" t="s">
        <v>68</v>
      </c>
      <c r="C72" s="138">
        <v>543376</v>
      </c>
      <c r="D72" s="138">
        <f>'PopEst-2019-Worksheet'!C70</f>
        <v>583600</v>
      </c>
      <c r="E72" s="16">
        <f>'PopEst-2019-Worksheet'!D70</f>
        <v>594500</v>
      </c>
      <c r="F72" s="139">
        <f t="shared" ref="F72:F80" si="15">E72-C72</f>
        <v>51124</v>
      </c>
      <c r="G72" s="139">
        <f t="shared" ref="G72:G80" si="16">E72-D72</f>
        <v>10900</v>
      </c>
      <c r="H72" s="136">
        <f t="shared" ref="H72:I80" si="17">F72/C72</f>
        <v>9.4085863196018957E-2</v>
      </c>
      <c r="I72" s="137">
        <f t="shared" si="17"/>
        <v>1.8677176148046606E-2</v>
      </c>
      <c r="J72" s="154"/>
      <c r="K72" s="118"/>
      <c r="L72" s="118"/>
    </row>
    <row r="73" spans="2:12" ht="20.100000000000001" customHeight="1">
      <c r="B73" s="134" t="s">
        <v>69</v>
      </c>
      <c r="C73" s="138">
        <v>95696</v>
      </c>
      <c r="D73" s="138">
        <f>'PopEst-2019-Worksheet'!C71</f>
        <v>107500</v>
      </c>
      <c r="E73" s="16">
        <f>'PopEst-2019-Worksheet'!D71</f>
        <v>110600</v>
      </c>
      <c r="F73" s="139">
        <f t="shared" si="15"/>
        <v>14904</v>
      </c>
      <c r="G73" s="139">
        <f t="shared" si="16"/>
        <v>3100</v>
      </c>
      <c r="H73" s="136">
        <f t="shared" si="17"/>
        <v>0.15574318675806723</v>
      </c>
      <c r="I73" s="137">
        <f t="shared" si="17"/>
        <v>2.883720930232558E-2</v>
      </c>
      <c r="J73" s="154"/>
      <c r="K73" s="118"/>
      <c r="L73" s="118"/>
    </row>
    <row r="74" spans="2:12" ht="20.100000000000001" customHeight="1">
      <c r="B74" s="134" t="s">
        <v>70</v>
      </c>
      <c r="C74" s="138">
        <v>297047</v>
      </c>
      <c r="D74" s="138">
        <f>'PopEst-2019-Worksheet'!C72</f>
        <v>342900</v>
      </c>
      <c r="E74" s="16">
        <f>'PopEst-2019-Worksheet'!D72</f>
        <v>357200</v>
      </c>
      <c r="F74" s="139">
        <f t="shared" si="15"/>
        <v>60153</v>
      </c>
      <c r="G74" s="139">
        <f t="shared" si="16"/>
        <v>14300</v>
      </c>
      <c r="H74" s="136">
        <f t="shared" si="17"/>
        <v>0.20250330755738991</v>
      </c>
      <c r="I74" s="137">
        <f t="shared" si="17"/>
        <v>4.1703120443277925E-2</v>
      </c>
      <c r="J74" s="154"/>
      <c r="K74" s="118"/>
      <c r="L74" s="118"/>
    </row>
    <row r="75" spans="2:12" ht="20.100000000000001" customHeight="1">
      <c r="B75" s="134" t="s">
        <v>71</v>
      </c>
      <c r="C75" s="138">
        <v>331303</v>
      </c>
      <c r="D75" s="138">
        <f>'PopEst-2019-Worksheet'!C73</f>
        <v>353900</v>
      </c>
      <c r="E75" s="16">
        <f>'PopEst-2019-Worksheet'!D73</f>
        <v>360400</v>
      </c>
      <c r="F75" s="139">
        <f t="shared" si="15"/>
        <v>29097</v>
      </c>
      <c r="G75" s="139">
        <f t="shared" si="16"/>
        <v>6500</v>
      </c>
      <c r="H75" s="136">
        <f t="shared" si="17"/>
        <v>8.7825947848344271E-2</v>
      </c>
      <c r="I75" s="137">
        <f t="shared" si="17"/>
        <v>1.8366770274088725E-2</v>
      </c>
      <c r="J75" s="154"/>
      <c r="K75" s="118"/>
      <c r="L75" s="118"/>
    </row>
    <row r="76" spans="2:12" ht="20.100000000000001" customHeight="1">
      <c r="B76" s="134" t="s">
        <v>72</v>
      </c>
      <c r="C76" s="138">
        <v>1145956</v>
      </c>
      <c r="D76" s="138">
        <f>'PopEst-2019-Worksheet'!C74</f>
        <v>1349600</v>
      </c>
      <c r="E76" s="16">
        <f>'PopEst-2019-Worksheet'!D74</f>
        <v>1386100</v>
      </c>
      <c r="F76" s="139">
        <f t="shared" si="15"/>
        <v>240144</v>
      </c>
      <c r="G76" s="139">
        <f t="shared" si="16"/>
        <v>36500</v>
      </c>
      <c r="H76" s="136">
        <f t="shared" si="17"/>
        <v>0.20955778406849826</v>
      </c>
      <c r="I76" s="137">
        <f t="shared" si="17"/>
        <v>2.7045050385299349E-2</v>
      </c>
      <c r="J76" s="154"/>
      <c r="K76" s="118"/>
      <c r="L76" s="118"/>
    </row>
    <row r="77" spans="2:12" ht="20.100000000000001" customHeight="1">
      <c r="B77" s="134" t="s">
        <v>73</v>
      </c>
      <c r="C77" s="138">
        <v>268685</v>
      </c>
      <c r="D77" s="138">
        <f>'PopEst-2019-Worksheet'!C75</f>
        <v>352500</v>
      </c>
      <c r="E77" s="16">
        <f>'PopEst-2019-Worksheet'!D75</f>
        <v>370600</v>
      </c>
      <c r="F77" s="139">
        <f t="shared" si="15"/>
        <v>101915</v>
      </c>
      <c r="G77" s="139">
        <f t="shared" si="16"/>
        <v>18100</v>
      </c>
      <c r="H77" s="136">
        <f t="shared" si="17"/>
        <v>0.37931034482758619</v>
      </c>
      <c r="I77" s="137">
        <f t="shared" si="17"/>
        <v>5.1347517730496457E-2</v>
      </c>
      <c r="J77" s="154"/>
      <c r="K77" s="118"/>
      <c r="L77" s="118"/>
    </row>
    <row r="78" spans="2:12" ht="20.100000000000001" customHeight="1">
      <c r="B78" s="134" t="s">
        <v>74</v>
      </c>
      <c r="C78" s="138">
        <v>422718</v>
      </c>
      <c r="D78" s="138">
        <f>'PopEst-2019-Worksheet'!C76</f>
        <v>463600</v>
      </c>
      <c r="E78" s="16">
        <f>'PopEst-2019-Worksheet'!D76</f>
        <v>471700</v>
      </c>
      <c r="F78" s="139">
        <f t="shared" si="15"/>
        <v>48982</v>
      </c>
      <c r="G78" s="139">
        <f t="shared" si="16"/>
        <v>8100</v>
      </c>
      <c r="H78" s="136">
        <f t="shared" si="17"/>
        <v>0.11587393960039553</v>
      </c>
      <c r="I78" s="137">
        <f t="shared" si="17"/>
        <v>1.7471958584987058E-2</v>
      </c>
      <c r="J78" s="154"/>
      <c r="K78" s="118"/>
      <c r="L78" s="118"/>
    </row>
    <row r="79" spans="2:12" ht="20.100000000000001" customHeight="1">
      <c r="B79" s="134" t="s">
        <v>75</v>
      </c>
      <c r="C79" s="138">
        <v>93420</v>
      </c>
      <c r="D79" s="138">
        <f>'PopEst-2019-Worksheet'!C77</f>
        <v>124900</v>
      </c>
      <c r="E79" s="16">
        <f>'PopEst-2019-Worksheet'!D77</f>
        <v>128600</v>
      </c>
      <c r="F79" s="139">
        <f t="shared" si="15"/>
        <v>35180</v>
      </c>
      <c r="G79" s="139">
        <f t="shared" si="16"/>
        <v>3700</v>
      </c>
      <c r="H79" s="136">
        <f t="shared" si="17"/>
        <v>0.37657889102975806</v>
      </c>
      <c r="I79" s="137">
        <f t="shared" si="17"/>
        <v>2.9623698959167333E-2</v>
      </c>
      <c r="J79" s="154"/>
      <c r="K79" s="115"/>
      <c r="L79" s="115"/>
    </row>
    <row r="80" spans="2:12" ht="20.100000000000001" customHeight="1">
      <c r="B80" s="134" t="s">
        <v>76</v>
      </c>
      <c r="C80" s="138">
        <v>494593</v>
      </c>
      <c r="D80" s="138">
        <f>'PopEst-2019-Worksheet'!C78</f>
        <v>531100</v>
      </c>
      <c r="E80" s="16">
        <f>'PopEst-2019-Worksheet'!D78</f>
        <v>538800</v>
      </c>
      <c r="F80" s="139">
        <f t="shared" si="15"/>
        <v>44207</v>
      </c>
      <c r="G80" s="139">
        <f t="shared" si="16"/>
        <v>7700</v>
      </c>
      <c r="H80" s="136">
        <f t="shared" si="17"/>
        <v>8.9380561390880992E-2</v>
      </c>
      <c r="I80" s="137">
        <f t="shared" si="17"/>
        <v>1.4498211259649783E-2</v>
      </c>
      <c r="J80" s="154"/>
      <c r="K80" s="118"/>
      <c r="L80" s="118"/>
    </row>
    <row r="81" spans="2:12" ht="5.0999999999999996" customHeight="1">
      <c r="B81" s="123"/>
      <c r="C81" s="119"/>
      <c r="D81" s="119"/>
      <c r="E81" s="130"/>
      <c r="F81" s="122"/>
      <c r="G81" s="122"/>
      <c r="H81" s="117"/>
      <c r="I81" s="117"/>
      <c r="J81" s="154"/>
      <c r="K81" s="118"/>
      <c r="L81" s="118"/>
    </row>
    <row r="82" spans="2:12" ht="20.100000000000001" customHeight="1">
      <c r="B82" s="121" t="s">
        <v>77</v>
      </c>
      <c r="C82" s="140">
        <f>SUM(C83:C84)</f>
        <v>2569547</v>
      </c>
      <c r="D82" s="140">
        <f>SUM(D83:D84)</f>
        <v>2853200</v>
      </c>
      <c r="E82" s="140">
        <f>SUM(E83:E84)</f>
        <v>2888300</v>
      </c>
      <c r="F82" s="140">
        <f>SUM(F83:F84)</f>
        <v>318753</v>
      </c>
      <c r="G82" s="140">
        <f>SUM(G83:G84)</f>
        <v>35100</v>
      </c>
      <c r="H82" s="141">
        <f>F82/C82</f>
        <v>0.12405027033948007</v>
      </c>
      <c r="I82" s="141">
        <f>G82/D82</f>
        <v>1.2301976727884481E-2</v>
      </c>
      <c r="J82" s="154"/>
      <c r="K82" s="115"/>
      <c r="L82" s="115"/>
    </row>
    <row r="83" spans="2:12" ht="20.100000000000001" customHeight="1">
      <c r="B83" s="134" t="s">
        <v>78</v>
      </c>
      <c r="C83" s="138">
        <v>2496457</v>
      </c>
      <c r="D83" s="138">
        <f>'PopEst-2019-Worksheet'!C81</f>
        <v>2779300</v>
      </c>
      <c r="E83" s="16">
        <f>'PopEst-2019-Worksheet'!D81</f>
        <v>2812100</v>
      </c>
      <c r="F83" s="139">
        <f t="shared" ref="F83:F84" si="18">E83-C83</f>
        <v>315643</v>
      </c>
      <c r="G83" s="139">
        <f t="shared" ref="G83:G84" si="19">E83-D83</f>
        <v>32800</v>
      </c>
      <c r="H83" s="136">
        <f t="shared" ref="H83:I84" si="20">F83/C83</f>
        <v>0.12643638564573714</v>
      </c>
      <c r="I83" s="137">
        <f t="shared" si="20"/>
        <v>1.1801532760047494E-2</v>
      </c>
      <c r="J83" s="154"/>
      <c r="K83" s="118"/>
      <c r="L83" s="118"/>
    </row>
    <row r="84" spans="2:12" ht="20.100000000000001" customHeight="1">
      <c r="B84" s="134" t="s">
        <v>79</v>
      </c>
      <c r="C84" s="138">
        <v>73090</v>
      </c>
      <c r="D84" s="138">
        <f>'PopEst-2019-Worksheet'!C82</f>
        <v>73900</v>
      </c>
      <c r="E84" s="16">
        <f>'PopEst-2019-Worksheet'!D82</f>
        <v>76200</v>
      </c>
      <c r="F84" s="139">
        <f t="shared" si="18"/>
        <v>3110</v>
      </c>
      <c r="G84" s="139">
        <f t="shared" si="19"/>
        <v>2300</v>
      </c>
      <c r="H84" s="136">
        <f t="shared" si="20"/>
        <v>4.2550280476125323E-2</v>
      </c>
      <c r="I84" s="137">
        <f t="shared" si="20"/>
        <v>3.1123139377537211E-2</v>
      </c>
      <c r="J84" s="154"/>
      <c r="K84" s="118"/>
      <c r="L84" s="118"/>
    </row>
    <row r="85" spans="2:12" ht="5.0999999999999996" customHeight="1">
      <c r="B85" s="123"/>
      <c r="C85" s="119"/>
      <c r="D85" s="119"/>
      <c r="E85" s="130"/>
      <c r="F85" s="122"/>
      <c r="G85" s="122"/>
      <c r="H85" s="117"/>
      <c r="I85" s="117"/>
      <c r="J85" s="154"/>
      <c r="K85" s="118"/>
      <c r="L85" s="118"/>
    </row>
    <row r="86" spans="2:12" ht="20.100000000000001" customHeight="1">
      <c r="B86" s="121" t="s">
        <v>80</v>
      </c>
      <c r="C86" s="140">
        <f>SUM(C87:C91)</f>
        <v>2924479</v>
      </c>
      <c r="D86" s="140">
        <f>SUM(D87:D91)</f>
        <v>3225800</v>
      </c>
      <c r="E86" s="140">
        <f>SUM(E87:E91)</f>
        <v>3286100</v>
      </c>
      <c r="F86" s="140">
        <f>SUM(F87:F91)</f>
        <v>361621</v>
      </c>
      <c r="G86" s="140">
        <f>SUM(G87:G91)</f>
        <v>60300</v>
      </c>
      <c r="H86" s="141">
        <f>F86/C86</f>
        <v>0.12365313616545033</v>
      </c>
      <c r="I86" s="141">
        <f>G86/D86</f>
        <v>1.8693037386074772E-2</v>
      </c>
      <c r="J86" s="154"/>
      <c r="K86" s="115"/>
      <c r="L86" s="115"/>
    </row>
    <row r="87" spans="2:12" ht="20.100000000000001" customHeight="1">
      <c r="B87" s="134" t="s">
        <v>81</v>
      </c>
      <c r="C87" s="138">
        <v>141236</v>
      </c>
      <c r="D87" s="138">
        <f>'PopEst-2019-Worksheet'!C85</f>
        <v>145700</v>
      </c>
      <c r="E87" s="16">
        <f>'PopEst-2019-Worksheet'!D85</f>
        <v>147700</v>
      </c>
      <c r="F87" s="139">
        <f t="shared" ref="F87:F91" si="21">E87-C87</f>
        <v>6464</v>
      </c>
      <c r="G87" s="139">
        <f t="shared" ref="G87:G91" si="22">E87-D87</f>
        <v>2000</v>
      </c>
      <c r="H87" s="136">
        <f t="shared" ref="H87:I91" si="23">F87/C87</f>
        <v>4.5767368093120736E-2</v>
      </c>
      <c r="I87" s="137">
        <f t="shared" si="23"/>
        <v>1.3726835964310227E-2</v>
      </c>
      <c r="J87" s="154"/>
      <c r="K87" s="118"/>
      <c r="L87" s="118"/>
    </row>
    <row r="88" spans="2:12" ht="20.100000000000001" customHeight="1">
      <c r="B88" s="134" t="s">
        <v>82</v>
      </c>
      <c r="C88" s="138">
        <v>172778</v>
      </c>
      <c r="D88" s="138">
        <f>'PopEst-2019-Worksheet'!C86</f>
        <v>185600</v>
      </c>
      <c r="E88" s="16">
        <f>'PopEst-2019-Worksheet'!D86</f>
        <v>188400</v>
      </c>
      <c r="F88" s="139">
        <f t="shared" si="21"/>
        <v>15622</v>
      </c>
      <c r="G88" s="139">
        <f t="shared" si="22"/>
        <v>2800</v>
      </c>
      <c r="H88" s="136">
        <f t="shared" si="23"/>
        <v>9.0416603965782674E-2</v>
      </c>
      <c r="I88" s="137">
        <f t="shared" si="23"/>
        <v>1.5086206896551725E-2</v>
      </c>
      <c r="J88" s="154"/>
      <c r="K88" s="115"/>
      <c r="L88" s="115"/>
    </row>
    <row r="89" spans="2:12" ht="20.100000000000001" customHeight="1">
      <c r="B89" s="134" t="s">
        <v>83</v>
      </c>
      <c r="C89" s="138">
        <v>1229226</v>
      </c>
      <c r="D89" s="138">
        <f>'PopEst-2019-Worksheet'!C87</f>
        <v>1408900</v>
      </c>
      <c r="E89" s="16">
        <f>'PopEst-2019-Worksheet'!D87</f>
        <v>1444900</v>
      </c>
      <c r="F89" s="139">
        <f t="shared" si="21"/>
        <v>215674</v>
      </c>
      <c r="G89" s="139">
        <f t="shared" si="22"/>
        <v>36000</v>
      </c>
      <c r="H89" s="136">
        <f t="shared" si="23"/>
        <v>0.17545512379334638</v>
      </c>
      <c r="I89" s="137">
        <f t="shared" si="23"/>
        <v>2.5551848960181704E-2</v>
      </c>
      <c r="J89" s="154"/>
      <c r="K89" s="118"/>
      <c r="L89" s="118"/>
    </row>
    <row r="90" spans="2:12" ht="20.100000000000001" customHeight="1">
      <c r="B90" s="134" t="s">
        <v>84</v>
      </c>
      <c r="C90" s="138">
        <v>464697</v>
      </c>
      <c r="D90" s="138">
        <f>'PopEst-2019-Worksheet'!C88</f>
        <v>515100</v>
      </c>
      <c r="E90" s="16">
        <f>'PopEst-2019-Worksheet'!D88</f>
        <v>527100</v>
      </c>
      <c r="F90" s="139">
        <f t="shared" si="21"/>
        <v>62403</v>
      </c>
      <c r="G90" s="139">
        <f t="shared" si="22"/>
        <v>12000</v>
      </c>
      <c r="H90" s="136">
        <f t="shared" si="23"/>
        <v>0.13428750347000304</v>
      </c>
      <c r="I90" s="137">
        <f t="shared" si="23"/>
        <v>2.3296447291788001E-2</v>
      </c>
      <c r="J90" s="154"/>
      <c r="K90" s="118"/>
      <c r="L90" s="118"/>
    </row>
    <row r="91" spans="2:12" ht="20.100000000000001" customHeight="1">
      <c r="B91" s="134" t="s">
        <v>85</v>
      </c>
      <c r="C91" s="138">
        <v>916542</v>
      </c>
      <c r="D91" s="138">
        <f>'PopEst-2019-Worksheet'!C89</f>
        <v>970500</v>
      </c>
      <c r="E91" s="16">
        <f>'PopEst-2019-Worksheet'!D89</f>
        <v>978000</v>
      </c>
      <c r="F91" s="139">
        <f t="shared" si="21"/>
        <v>61458</v>
      </c>
      <c r="G91" s="139">
        <f t="shared" si="22"/>
        <v>7500</v>
      </c>
      <c r="H91" s="136">
        <f t="shared" si="23"/>
        <v>6.7054210281689217E-2</v>
      </c>
      <c r="I91" s="137">
        <f t="shared" si="23"/>
        <v>7.7279752704791345E-3</v>
      </c>
      <c r="J91" s="154"/>
      <c r="K91" s="118"/>
      <c r="L91" s="118"/>
    </row>
    <row r="92" spans="2:12" ht="5.0999999999999996" customHeight="1">
      <c r="B92" s="123"/>
      <c r="C92" s="119"/>
      <c r="D92" s="119"/>
      <c r="E92" s="130"/>
      <c r="F92" s="122"/>
      <c r="G92" s="122"/>
      <c r="H92" s="117"/>
      <c r="I92" s="117"/>
      <c r="J92" s="154"/>
      <c r="K92" s="118"/>
      <c r="L92" s="118"/>
    </row>
    <row r="93" spans="2:12" ht="20.100000000000001" customHeight="1">
      <c r="B93" s="178" t="s">
        <v>86</v>
      </c>
      <c r="C93" s="179">
        <f>C8+C22+C42+C64+C71+C82+C86</f>
        <v>18801332</v>
      </c>
      <c r="D93" s="179">
        <f>D8+D22+D42+D64+D71+D82+D86</f>
        <v>20840400</v>
      </c>
      <c r="E93" s="179">
        <f>E8+E22+E42+E64+E71+E82+E86</f>
        <v>21208700</v>
      </c>
      <c r="F93" s="179">
        <f t="shared" ref="F93" si="24">E93-C93</f>
        <v>2407368</v>
      </c>
      <c r="G93" s="179">
        <f t="shared" ref="G93" si="25">E93-D93</f>
        <v>368300</v>
      </c>
      <c r="H93" s="180">
        <f>F93/C93</f>
        <v>0.12804241742021258</v>
      </c>
      <c r="I93" s="180">
        <f>G93/D93</f>
        <v>1.7672405520047601E-2</v>
      </c>
      <c r="J93" s="154"/>
      <c r="K93" s="115"/>
      <c r="L93" s="115"/>
    </row>
    <row r="94" spans="2:12" ht="20.25" customHeight="1">
      <c r="B94" s="111" t="s">
        <v>158</v>
      </c>
      <c r="D94" s="124"/>
      <c r="E94" s="124"/>
      <c r="F94" s="125"/>
      <c r="G94" s="125"/>
      <c r="H94" s="126"/>
      <c r="I94" s="126"/>
      <c r="J94" s="154"/>
    </row>
    <row r="95" spans="2:12">
      <c r="B95" s="127" t="s">
        <v>204</v>
      </c>
      <c r="J95" s="154"/>
    </row>
    <row r="96" spans="2:12" ht="7.7" customHeight="1">
      <c r="B96" s="127"/>
      <c r="J96" s="154"/>
    </row>
    <row r="97" spans="1:10">
      <c r="B97" s="111" t="s">
        <v>87</v>
      </c>
      <c r="J97" s="154"/>
    </row>
    <row r="98" spans="1:10">
      <c r="B98" s="127" t="s">
        <v>88</v>
      </c>
      <c r="J98" s="154"/>
    </row>
    <row r="99" spans="1:10">
      <c r="B99" s="127" t="s">
        <v>92</v>
      </c>
      <c r="J99" s="154"/>
    </row>
    <row r="100" spans="1:10" ht="14.45" customHeight="1">
      <c r="B100" s="127" t="s">
        <v>93</v>
      </c>
      <c r="J100" s="154"/>
    </row>
    <row r="101" spans="1:10">
      <c r="B101" s="127"/>
      <c r="J101" s="154"/>
    </row>
    <row r="102" spans="1:10">
      <c r="B102" s="127"/>
      <c r="J102" s="154"/>
    </row>
    <row r="103" spans="1:10">
      <c r="A103" s="156"/>
      <c r="B103" s="156"/>
      <c r="C103" s="156"/>
      <c r="D103" s="156"/>
      <c r="E103" s="156"/>
      <c r="F103" s="156"/>
      <c r="G103" s="156"/>
      <c r="H103" s="156"/>
      <c r="I103" s="156"/>
      <c r="J103" s="155"/>
    </row>
  </sheetData>
  <mergeCells count="5">
    <mergeCell ref="B1:I1"/>
    <mergeCell ref="B2:I2"/>
    <mergeCell ref="B4:B6"/>
    <mergeCell ref="F4:G4"/>
    <mergeCell ref="H4:I4"/>
  </mergeCells>
  <printOptions horizontalCentered="1"/>
  <pageMargins left="0.25" right="0.25" top="0.75" bottom="0.5" header="0.3" footer="0.3"/>
  <pageSetup scale="69" fitToHeight="2" orientation="portrait" r:id="rId1"/>
  <headerFooter alignWithMargins="0">
    <oddFooter>&amp;L&amp;"Arial,Regular"&amp;12February 2020&amp;C&amp;"Arial,Regular"&amp;12Forecasting and Trends Office
https://www.fdot.gov/planning/demographic/&amp;R&amp;"Arial,Regular"&amp;12Page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4B0B8652BD2C49901724E5267B8DD6" ma:contentTypeVersion="19" ma:contentTypeDescription="Create a new document." ma:contentTypeScope="" ma:versionID="bcb4d20a0326a0dabcd925a91b2729d7">
  <xsd:schema xmlns:xsd="http://www.w3.org/2001/XMLSchema" xmlns:xs="http://www.w3.org/2001/XMLSchema" xmlns:p="http://schemas.microsoft.com/office/2006/metadata/properties" xmlns:ns2="1febc2bf-f2c6-4efd-b14b-7a212a84dca3" xmlns:ns3="5e6a9333-784e-4594-8d06-6336b5265ed9" targetNamespace="http://schemas.microsoft.com/office/2006/metadata/properties" ma:root="true" ma:fieldsID="b01dd608dc76bddeb1ee624b2856e831" ns2:_="" ns3:_="">
    <xsd:import namespace="1febc2bf-f2c6-4efd-b14b-7a212a84dca3"/>
    <xsd:import namespace="5e6a9333-784e-4594-8d06-6336b526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TWOTitle" minOccurs="0"/>
                <xsd:element ref="ns3:SharedWithUsers" minOccurs="0"/>
                <xsd:element ref="ns3:SharedWithDetails" minOccurs="0"/>
                <xsd:element ref="ns2:MarkAsFinal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bc2bf-f2c6-4efd-b14b-7a212a84dc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WOTitle" ma:index="16" nillable="true" ma:displayName="TWO Title" ma:description="Short title of TWO" ma:format="Dropdown" ma:internalName="TWOTitle">
      <xsd:simpleType>
        <xsd:restriction base="dms:Text">
          <xsd:maxLength value="255"/>
        </xsd:restriction>
      </xsd:simpleType>
    </xsd:element>
    <xsd:element name="MarkAsFinal" ma:index="19" nillable="true" ma:displayName="Mark As Final" ma:default="0" ma:format="Dropdown" ma:internalName="MarkAsFinal">
      <xsd:simpleType>
        <xsd:restriction base="dms:Boolean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d9232b-3ef6-462c-bf90-a33a2db08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a9333-784e-4594-8d06-6336b5265ed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0568610-9d9e-4eaf-916d-92ba2ca3ce8a}" ma:internalName="TaxCatchAll" ma:showField="CatchAllData" ma:web="5e6a9333-784e-4594-8d06-6336b5265e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rkAsFinal xmlns="1febc2bf-f2c6-4efd-b14b-7a212a84dca3">false</MarkAsFinal>
    <TaxCatchAll xmlns="5e6a9333-784e-4594-8d06-6336b5265ed9" xsi:nil="true"/>
    <lcf76f155ced4ddcb4097134ff3c332f xmlns="1febc2bf-f2c6-4efd-b14b-7a212a84dca3">
      <Terms xmlns="http://schemas.microsoft.com/office/infopath/2007/PartnerControls"/>
    </lcf76f155ced4ddcb4097134ff3c332f>
    <TWOTitle xmlns="1febc2bf-f2c6-4efd-b14b-7a212a84dca3" xsi:nil="true"/>
  </documentManagement>
</p:properties>
</file>

<file path=customXml/itemProps1.xml><?xml version="1.0" encoding="utf-8"?>
<ds:datastoreItem xmlns:ds="http://schemas.openxmlformats.org/officeDocument/2006/customXml" ds:itemID="{288162C8-744F-4BC7-B97F-ED63C337A0E3}"/>
</file>

<file path=customXml/itemProps2.xml><?xml version="1.0" encoding="utf-8"?>
<ds:datastoreItem xmlns:ds="http://schemas.openxmlformats.org/officeDocument/2006/customXml" ds:itemID="{1CD02447-2847-466D-BC9B-AA571A05D574}"/>
</file>

<file path=customXml/itemProps3.xml><?xml version="1.0" encoding="utf-8"?>
<ds:datastoreItem xmlns:ds="http://schemas.openxmlformats.org/officeDocument/2006/customXml" ds:itemID="{51D955F9-BBF9-4ECA-95E3-82DEE64DA0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Cody,Scott K</dc:creator>
  <cp:keywords/>
  <dc:description/>
  <cp:lastModifiedBy>Zhong, Monica</cp:lastModifiedBy>
  <cp:revision/>
  <dcterms:created xsi:type="dcterms:W3CDTF">2012-10-30T18:05:56Z</dcterms:created>
  <dcterms:modified xsi:type="dcterms:W3CDTF">2024-06-26T17:39:24Z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c4090d00-bfa9-47f2-8009-5a0bf86c8297</vt:lpwstr>
  </property>
  <property fmtid="{D5CDD505-2E9C-101B-9397-08002B2CF9AE}" pid="3" name="ContentTypeId">
    <vt:lpwstr>0x010100904B0B8652BD2C49901724E5267B8DD6</vt:lpwstr>
  </property>
  <property fmtid="{D5CDD505-2E9C-101B-9397-08002B2CF9AE}" pid="4" name="MediaServiceImageTags">
    <vt:lpwstr/>
  </property>
</Properties>
</file>