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eotechnical\AGGREGATES\Changes Construction Aggregates\Proposed Rule and Referenced Documents\Construction Agg Manual\Proposed Changes Appendices for Frequencies_Enable Macros Excel\"/>
    </mc:Choice>
  </mc:AlternateContent>
  <xr:revisionPtr revIDLastSave="0" documentId="13_ncr:1_{FF8AD6C5-1D32-4685-B5B3-96900C90F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merock Bearing Ratio" sheetId="1" r:id="rId1"/>
    <sheet name="Data" sheetId="2" state="hidden" r:id="rId2"/>
  </sheets>
  <definedNames>
    <definedName name="_xlnm.Print_Area" localSheetId="0">'Limerock Bearing Ratio'!$A$1:$N$24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D7" i="2" l="1"/>
  <c r="E7" i="2" s="1"/>
  <c r="D6" i="2"/>
  <c r="D14" i="2"/>
  <c r="D13" i="2"/>
  <c r="D19" i="2"/>
  <c r="D18" i="2"/>
  <c r="A19" i="2"/>
  <c r="A18" i="2"/>
  <c r="A14" i="2"/>
  <c r="A13" i="2"/>
  <c r="A10" i="1"/>
  <c r="B14" i="2" l="1"/>
  <c r="B19" i="2"/>
  <c r="E14" i="2"/>
  <c r="E19" i="2"/>
  <c r="A7" i="2"/>
  <c r="B7" i="2" s="1"/>
</calcChain>
</file>

<file path=xl/sharedStrings.xml><?xml version="1.0" encoding="utf-8"?>
<sst xmlns="http://schemas.openxmlformats.org/spreadsheetml/2006/main" count="20" uniqueCount="9">
  <si>
    <t>Lower Limit</t>
  </si>
  <si>
    <t>Upper Limit</t>
  </si>
  <si>
    <t>Mean</t>
  </si>
  <si>
    <t>Std Dev</t>
  </si>
  <si>
    <t>Please enter your specific information below</t>
  </si>
  <si>
    <t>Standard Deviation</t>
  </si>
  <si>
    <t>Z = 3.5 for 100% compliance</t>
  </si>
  <si>
    <t>Z = 1.645 for 95% compliance</t>
  </si>
  <si>
    <t>Z = 1.281 for 90%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</si>
</sst>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2" borderId="0" xfId="0" applyNumberFormat="1" applyFill="1"/>
    <xf numFmtId="0" fontId="0" fillId="2" borderId="0" xfId="0" applyFill="1"/>
    <xf numFmtId="0" fontId="0" fillId="3" borderId="3" xfId="0" applyFill="1" applyBorder="1"/>
    <xf numFmtId="0" fontId="0" fillId="4" borderId="3" xfId="0" applyFill="1" applyBorder="1"/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/>
              <a:t>Appendix</a:t>
            </a:r>
            <a:r>
              <a:rPr lang="en-US" sz="1200" baseline="0"/>
              <a:t> 16</a:t>
            </a:r>
            <a:br>
              <a:rPr lang="en-US" sz="1200" baseline="0"/>
            </a:br>
            <a:r>
              <a:rPr lang="en-US" sz="1200" baseline="0"/>
              <a:t>Limerock Bearing Ratio for Base Material</a:t>
            </a:r>
          </a:p>
          <a:p>
            <a:pPr>
              <a:defRPr sz="1000"/>
            </a:pPr>
            <a:r>
              <a:rPr lang="en-US" sz="1200" b="1" i="0" u="none" strike="noStrike" baseline="0"/>
              <a:t>Minimum Sampling &amp; Testing Frequency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07238294929848"/>
          <c:y val="0.1840589646121821"/>
          <c:w val="0.70879867353691273"/>
          <c:h val="0.67599375509095849"/>
        </c:manualLayout>
      </c:layout>
      <c:scatterChart>
        <c:scatterStyle val="lineMarker"/>
        <c:varyColors val="0"/>
        <c:ser>
          <c:idx val="0"/>
          <c:order val="0"/>
          <c:tx>
            <c:v>100%</c:v>
          </c:tx>
          <c:marker>
            <c:symbol val="none"/>
          </c:marker>
          <c:xVal>
            <c:numRef>
              <c:f>Data!$B$7:$B$9</c:f>
              <c:numCache>
                <c:formatCode>General</c:formatCode>
                <c:ptCount val="3"/>
                <c:pt idx="0">
                  <c:v>28.571428571428573</c:v>
                </c:pt>
                <c:pt idx="1">
                  <c:v>12</c:v>
                </c:pt>
                <c:pt idx="2">
                  <c:v>0</c:v>
                </c:pt>
              </c:numCache>
            </c:numRef>
          </c:xVal>
          <c:yVal>
            <c:numRef>
              <c:f>Data!$A$7:$A$9</c:f>
              <c:numCache>
                <c:formatCode>General</c:formatCode>
                <c:ptCount val="3"/>
                <c:pt idx="0">
                  <c:v>200</c:v>
                </c:pt>
                <c:pt idx="1">
                  <c:v>140</c:v>
                </c:pt>
                <c:pt idx="2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A4-40CF-8980-BFCED869B381}"/>
            </c:ext>
          </c:extLst>
        </c:ser>
        <c:ser>
          <c:idx val="1"/>
          <c:order val="1"/>
          <c:tx>
            <c:v>95%</c:v>
          </c:tx>
          <c:marker>
            <c:symbol val="none"/>
          </c:marker>
          <c:xVal>
            <c:numRef>
              <c:f>Data!$B$13:$B$14</c:f>
              <c:numCache>
                <c:formatCode>General</c:formatCode>
                <c:ptCount val="2"/>
                <c:pt idx="0">
                  <c:v>0</c:v>
                </c:pt>
                <c:pt idx="1">
                  <c:v>60.790273556231</c:v>
                </c:pt>
              </c:numCache>
            </c:numRef>
          </c:xVal>
          <c:yVal>
            <c:numRef>
              <c:f>Data!$A$13:$A$14</c:f>
              <c:numCache>
                <c:formatCode>General</c:formatCod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A4-40CF-8980-BFCED869B381}"/>
            </c:ext>
          </c:extLst>
        </c:ser>
        <c:ser>
          <c:idx val="2"/>
          <c:order val="2"/>
          <c:tx>
            <c:v>90%</c:v>
          </c:tx>
          <c:marker>
            <c:symbol val="none"/>
          </c:marker>
          <c:xVal>
            <c:numRef>
              <c:f>Data!$B$18:$B$19</c:f>
              <c:numCache>
                <c:formatCode>General</c:formatCode>
                <c:ptCount val="2"/>
                <c:pt idx="0">
                  <c:v>0</c:v>
                </c:pt>
                <c:pt idx="1">
                  <c:v>78.064012490242007</c:v>
                </c:pt>
              </c:numCache>
            </c:numRef>
          </c:xVal>
          <c:yVal>
            <c:numRef>
              <c:f>Data!$A$18:$A$19</c:f>
              <c:numCache>
                <c:formatCode>General</c:formatCod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A4-40CF-8980-BFCED869B381}"/>
            </c:ext>
          </c:extLst>
        </c:ser>
        <c:ser>
          <c:idx val="3"/>
          <c:order val="3"/>
          <c:tx>
            <c:v>Lower Limit</c:v>
          </c:tx>
          <c:marker>
            <c:symbol val="none"/>
          </c:marker>
          <c:xVal>
            <c:numRef>
              <c:f>Data!$E$13:$E$14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Data!$D$13:$D$14</c:f>
              <c:numCache>
                <c:formatCode>General</c:formatCod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A4-40CF-8980-BFCED869B381}"/>
            </c:ext>
          </c:extLst>
        </c:ser>
        <c:ser>
          <c:idx val="4"/>
          <c:order val="4"/>
          <c:tx>
            <c:v>98%</c:v>
          </c:tx>
          <c:marker>
            <c:symbol val="none"/>
          </c:marker>
          <c:xVal>
            <c:numRef>
              <c:f>Data!$E$7:$E$9</c:f>
              <c:numCache>
                <c:formatCode>General</c:formatCode>
                <c:ptCount val="3"/>
                <c:pt idx="0">
                  <c:v>41.666666666666671</c:v>
                </c:pt>
                <c:pt idx="1">
                  <c:v>11</c:v>
                </c:pt>
                <c:pt idx="2">
                  <c:v>0</c:v>
                </c:pt>
              </c:numCache>
            </c:numRef>
          </c:xVal>
          <c:yVal>
            <c:numRef>
              <c:f>Data!$D$7:$D$9</c:f>
              <c:numCache>
                <c:formatCode>General</c:formatCode>
                <c:ptCount val="3"/>
                <c:pt idx="0">
                  <c:v>200</c:v>
                </c:pt>
                <c:pt idx="1">
                  <c:v>120</c:v>
                </c:pt>
                <c:pt idx="2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A4-40CF-8980-BFCED869B381}"/>
            </c:ext>
          </c:extLst>
        </c:ser>
        <c:ser>
          <c:idx val="5"/>
          <c:order val="5"/>
          <c:tx>
            <c:v>Point</c:v>
          </c:tx>
          <c:spPr>
            <a:ln w="28575">
              <a:noFill/>
            </a:ln>
          </c:spPr>
          <c:xVal>
            <c:numRef>
              <c:f>'Limerock Bearing Ratio'!$B$5</c:f>
              <c:numCache>
                <c:formatCode>General</c:formatCode>
                <c:ptCount val="1"/>
              </c:numCache>
            </c:numRef>
          </c:xVal>
          <c:yVal>
            <c:numRef>
              <c:f>'Limerock Bearing Ratio'!$B$4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A4-40CF-8980-BFCED869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24456"/>
        <c:axId val="191282200"/>
      </c:scatterChart>
      <c:valAx>
        <c:axId val="191224456"/>
        <c:scaling>
          <c:orientation val="minMax"/>
          <c:max val="7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Standard Deviation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91282200"/>
        <c:crosses val="autoZero"/>
        <c:crossBetween val="midCat"/>
      </c:valAx>
      <c:valAx>
        <c:axId val="191282200"/>
        <c:scaling>
          <c:orientation val="minMax"/>
          <c:max val="2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Average LBR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91224456"/>
        <c:crosses val="autoZero"/>
        <c:crossBetween val="midCat"/>
        <c:majorUnit val="10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855472032001677"/>
          <c:y val="0.42019028871391079"/>
          <c:w val="0.14633668666770761"/>
          <c:h val="0.4238433342383926"/>
        </c:manualLayout>
      </c:layout>
      <c:overlay val="0"/>
    </c:legend>
    <c:plotVisOnly val="1"/>
    <c:dispBlanksAs val="gap"/>
    <c:showDLblsOverMax val="0"/>
  </c:chart>
  <c:spPr>
    <a:ln w="28575"/>
  </c:sp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28575</xdr:rowOff>
    </xdr:from>
    <xdr:to>
      <xdr:col>13</xdr:col>
      <xdr:colOff>114300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352425</xdr:colOff>
      <xdr:row>15</xdr:row>
      <xdr:rowOff>180975</xdr:rowOff>
    </xdr:from>
    <xdr:to>
      <xdr:col>12</xdr:col>
      <xdr:colOff>504825</xdr:colOff>
      <xdr:row>17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16B630E-5A18-4025-89DF-A32F2497D374}"/>
            </a:ext>
          </a:extLst>
        </xdr:cNvPr>
        <xdr:cNvSpPr/>
      </xdr:nvSpPr>
      <xdr:spPr>
        <a:xfrm>
          <a:off x="7515225" y="3038475"/>
          <a:ext cx="762000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0.34703</cdr:x>
      <cdr:y>0.28018</cdr:y>
    </cdr:from>
    <cdr:to>
      <cdr:x>0.46034</cdr:x>
      <cdr:y>0.3125</cdr:y>
    </cdr:to>
    <cdr:sp macro="" textlink="">
      <cdr:nvSpPr>
        <cdr:cNvPr id="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3684" y="1238277"/>
          <a:ext cx="761970" cy="142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1/2 weeks</a:t>
          </a:r>
        </a:p>
      </cdr:txBody>
    </cdr:sp>
  </cdr:relSizeAnchor>
  <cdr:relSizeAnchor xmlns:cdr="http://schemas.openxmlformats.org/drawingml/2006/chartDrawing">
    <cdr:from>
      <cdr:x>0.63455</cdr:x>
      <cdr:y>0.28233</cdr:y>
    </cdr:from>
    <cdr:to>
      <cdr:x>0.70963</cdr:x>
      <cdr:y>0.32327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7156" y="1247780"/>
          <a:ext cx="504886" cy="180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week</a:t>
          </a:r>
        </a:p>
      </cdr:txBody>
    </cdr:sp>
  </cdr:relSizeAnchor>
  <cdr:relSizeAnchor xmlns:cdr="http://schemas.openxmlformats.org/drawingml/2006/chartDrawing">
    <cdr:from>
      <cdr:x>0.1813</cdr:x>
      <cdr:y>0.28212</cdr:y>
    </cdr:from>
    <cdr:to>
      <cdr:x>0.26912</cdr:x>
      <cdr:y>0.33189</cdr:y>
    </cdr:to>
    <cdr:sp macro="" textlink="">
      <cdr:nvSpPr>
        <cdr:cNvPr id="1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9198" y="1246873"/>
          <a:ext cx="590559" cy="219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month</a:t>
          </a:r>
        </a:p>
      </cdr:txBody>
    </cdr:sp>
  </cdr:relSizeAnchor>
  <cdr:relSizeAnchor xmlns:cdr="http://schemas.openxmlformats.org/drawingml/2006/chartDrawing">
    <cdr:from>
      <cdr:x>0.51037</cdr:x>
      <cdr:y>0.28212</cdr:y>
    </cdr:from>
    <cdr:to>
      <cdr:x>0.58498</cdr:x>
      <cdr:y>0.32759</cdr:y>
    </cdr:to>
    <cdr:sp macro="" textlink="">
      <cdr:nvSpPr>
        <cdr:cNvPr id="1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2036" y="1246851"/>
          <a:ext cx="501726" cy="200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week</a:t>
          </a:r>
        </a:p>
      </cdr:txBody>
    </cdr:sp>
  </cdr:relSizeAnchor>
  <cdr:relSizeAnchor xmlns:cdr="http://schemas.openxmlformats.org/drawingml/2006/chartDrawing">
    <cdr:from>
      <cdr:x>0.74738</cdr:x>
      <cdr:y>0.31896</cdr:y>
    </cdr:from>
    <cdr:to>
      <cdr:x>0.81445</cdr:x>
      <cdr:y>0.36638</cdr:y>
    </cdr:to>
    <cdr:sp macro="" textlink="">
      <cdr:nvSpPr>
        <cdr:cNvPr id="2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5840" y="1409659"/>
          <a:ext cx="451022" cy="209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3/week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10"/>
  <sheetViews>
    <sheetView tabSelected="1" topLeftCell="A2" workbookViewId="0">
      <selection activeCell="B4" sqref="B4"/>
    </sheetView>
  </sheetViews>
  <sheetFormatPr defaultRowHeight="15" x14ac:dyDescent="0.25"/>
  <cols>
    <col min="1" max="1" width="18.5703125" customWidth="1"/>
    <col min="2" max="2" width="6.5703125" customWidth="1"/>
  </cols>
  <sheetData>
    <row r="1" spans="1:2" ht="15" customHeight="1" x14ac:dyDescent="0.25">
      <c r="A1" s="5" t="s">
        <v>4</v>
      </c>
      <c r="B1" s="6"/>
    </row>
    <row r="2" spans="1:2" x14ac:dyDescent="0.25">
      <c r="A2" s="7"/>
      <c r="B2" s="8"/>
    </row>
    <row r="3" spans="1:2" x14ac:dyDescent="0.25">
      <c r="A3" s="9"/>
      <c r="B3" s="10"/>
    </row>
    <row r="4" spans="1:2" x14ac:dyDescent="0.25">
      <c r="A4" s="3" t="s">
        <v>2</v>
      </c>
      <c r="B4" s="3"/>
    </row>
    <row r="5" spans="1:2" x14ac:dyDescent="0.25">
      <c r="A5" s="3" t="s">
        <v>5</v>
      </c>
      <c r="B5" s="3"/>
    </row>
    <row r="6" spans="1:2" x14ac:dyDescent="0.25">
      <c r="A6" s="11"/>
      <c r="B6" s="12"/>
    </row>
    <row r="7" spans="1:2" x14ac:dyDescent="0.25">
      <c r="A7" s="4" t="s">
        <v>0</v>
      </c>
      <c r="B7" s="4">
        <v>100</v>
      </c>
    </row>
    <row r="8" spans="1:2" x14ac:dyDescent="0.25">
      <c r="A8" s="4" t="s">
        <v>1</v>
      </c>
      <c r="B8" s="4">
        <v>200</v>
      </c>
    </row>
    <row r="10" spans="1:2" ht="15" customHeight="1" x14ac:dyDescent="0.25">
      <c r="A10" t="str">
        <f>IF(B8-B7=100,"In 100% Range","Out-of 100% Range")</f>
        <v>In 100% Range</v>
      </c>
    </row>
  </sheetData>
  <mergeCells count="3">
    <mergeCell ref="A1:B2"/>
    <mergeCell ref="A3:B3"/>
    <mergeCell ref="A6:B6"/>
  </mergeCells>
  <conditionalFormatting sqref="A10">
    <cfRule type="cellIs" dxfId="1" priority="1" operator="equal">
      <formula>"Out-Of 100% Range"</formula>
    </cfRule>
    <cfRule type="cellIs" dxfId="0" priority="2" operator="equal">
      <formula>"In 100% Range"</formula>
    </cfRule>
  </conditionalFormatting>
  <printOptions horizontalCentered="1" verticalCentered="1"/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3"/>
  <sheetViews>
    <sheetView workbookViewId="0">
      <selection activeCell="F23" sqref="F23"/>
    </sheetView>
  </sheetViews>
  <sheetFormatPr defaultRowHeight="15" x14ac:dyDescent="0.25"/>
  <cols>
    <col min="1" max="1" width="13" customWidth="1"/>
  </cols>
  <sheetData>
    <row r="1" spans="1:5" x14ac:dyDescent="0.25">
      <c r="A1" t="s">
        <v>6</v>
      </c>
    </row>
    <row r="2" spans="1:5" x14ac:dyDescent="0.25">
      <c r="A2" t="s">
        <v>7</v>
      </c>
    </row>
    <row r="3" spans="1:5" x14ac:dyDescent="0.25">
      <c r="A3" t="s">
        <v>8</v>
      </c>
    </row>
    <row r="5" spans="1:5" x14ac:dyDescent="0.25">
      <c r="A5" s="1">
        <v>1</v>
      </c>
      <c r="B5" s="2"/>
      <c r="D5" s="2" t="s">
        <v>2</v>
      </c>
      <c r="E5" s="2" t="s">
        <v>3</v>
      </c>
    </row>
    <row r="6" spans="1:5" x14ac:dyDescent="0.25">
      <c r="A6" s="2" t="s">
        <v>2</v>
      </c>
      <c r="B6" s="2" t="s">
        <v>3</v>
      </c>
      <c r="D6" s="2">
        <f>'Limerock Bearing Ratio'!$B$7</f>
        <v>100</v>
      </c>
      <c r="E6" s="2">
        <v>0</v>
      </c>
    </row>
    <row r="7" spans="1:5" x14ac:dyDescent="0.25">
      <c r="A7" s="2">
        <f>'Limerock Bearing Ratio'!B8</f>
        <v>200</v>
      </c>
      <c r="B7" s="2">
        <f>(A7-'Limerock Bearing Ratio'!B7)/3.5</f>
        <v>28.571428571428573</v>
      </c>
      <c r="D7" s="2">
        <f>'Limerock Bearing Ratio'!$B$8</f>
        <v>200</v>
      </c>
      <c r="E7" s="2">
        <f>(D7-D6)/2.4</f>
        <v>41.666666666666671</v>
      </c>
    </row>
    <row r="8" spans="1:5" x14ac:dyDescent="0.25">
      <c r="A8" s="2">
        <v>140</v>
      </c>
      <c r="B8" s="2">
        <v>12</v>
      </c>
      <c r="D8" s="2">
        <v>120</v>
      </c>
      <c r="E8" s="2">
        <v>11</v>
      </c>
    </row>
    <row r="9" spans="1:5" x14ac:dyDescent="0.25">
      <c r="A9" s="2">
        <v>140</v>
      </c>
      <c r="B9" s="2">
        <v>0</v>
      </c>
      <c r="D9" s="2">
        <v>120</v>
      </c>
      <c r="E9" s="2">
        <v>0</v>
      </c>
    </row>
    <row r="11" spans="1:5" x14ac:dyDescent="0.25">
      <c r="A11" s="1">
        <v>0.95</v>
      </c>
      <c r="B11" s="2"/>
    </row>
    <row r="12" spans="1:5" x14ac:dyDescent="0.25">
      <c r="A12" s="2" t="s">
        <v>2</v>
      </c>
      <c r="B12" s="2" t="s">
        <v>3</v>
      </c>
      <c r="D12" s="2" t="s">
        <v>2</v>
      </c>
      <c r="E12" s="2" t="s">
        <v>3</v>
      </c>
    </row>
    <row r="13" spans="1:5" x14ac:dyDescent="0.25">
      <c r="A13" s="2">
        <f>'Limerock Bearing Ratio'!B7</f>
        <v>100</v>
      </c>
      <c r="B13" s="2">
        <v>0</v>
      </c>
      <c r="D13" s="2">
        <f>'Limerock Bearing Ratio'!B7</f>
        <v>100</v>
      </c>
      <c r="E13" s="2">
        <v>0</v>
      </c>
    </row>
    <row r="14" spans="1:5" x14ac:dyDescent="0.25">
      <c r="A14" s="2">
        <f>'Limerock Bearing Ratio'!B8</f>
        <v>200</v>
      </c>
      <c r="B14" s="2">
        <f>(A14-A13)/1.645</f>
        <v>60.790273556231</v>
      </c>
      <c r="D14" s="2">
        <f>'Limerock Bearing Ratio'!B8</f>
        <v>200</v>
      </c>
      <c r="E14" s="2">
        <f>D14-D13</f>
        <v>100</v>
      </c>
    </row>
    <row r="16" spans="1:5" x14ac:dyDescent="0.25">
      <c r="A16" s="1">
        <v>0.9</v>
      </c>
      <c r="B16" s="2"/>
    </row>
    <row r="17" spans="1:6" x14ac:dyDescent="0.25">
      <c r="A17" s="2" t="s">
        <v>2</v>
      </c>
      <c r="B17" s="2" t="s">
        <v>3</v>
      </c>
      <c r="D17" s="2" t="s">
        <v>2</v>
      </c>
      <c r="E17" s="2" t="s">
        <v>3</v>
      </c>
    </row>
    <row r="18" spans="1:6" x14ac:dyDescent="0.25">
      <c r="A18" s="2">
        <f>'Limerock Bearing Ratio'!B7</f>
        <v>100</v>
      </c>
      <c r="B18" s="2">
        <v>0</v>
      </c>
      <c r="D18" s="2">
        <f>'Limerock Bearing Ratio'!E12</f>
        <v>0</v>
      </c>
      <c r="E18" s="2">
        <v>0</v>
      </c>
    </row>
    <row r="19" spans="1:6" x14ac:dyDescent="0.25">
      <c r="A19" s="2">
        <f>'Limerock Bearing Ratio'!B8</f>
        <v>200</v>
      </c>
      <c r="B19" s="2">
        <f>(A19-A18)/1.281</f>
        <v>78.064012490242007</v>
      </c>
      <c r="D19" s="2">
        <f>'Limerock Bearing Ratio'!E13</f>
        <v>0</v>
      </c>
      <c r="E19" s="2">
        <f>(D19-D18)/1.645</f>
        <v>0</v>
      </c>
    </row>
    <row r="23" spans="1:6" x14ac:dyDescent="0.25">
      <c r="F23">
        <f>(170-100)/30</f>
        <v>2.3333333333333335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Limerock Bearing Ratio</vt:lpstr>
      <vt:lpstr>Data</vt:lpstr>
      <vt:lpstr>'Limerock Bearing Ratio'!Print_Area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rt820dj</dc:creator>
  <cp:lastModifiedBy>Shoucair, John</cp:lastModifiedBy>
  <cp:lastPrinted>2020-12-17T22:05:54Z</cp:lastPrinted>
  <dcterms:created xsi:type="dcterms:W3CDTF">2011-06-03T15:19:59Z</dcterms:created>
  <dcterms:modified xsi:type="dcterms:W3CDTF">2021-08-24T13:44:44Z</dcterms:modified>
</cp:coreProperties>
</file>