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326"/>
  <workbookPr codeName="ThisWorkbook"/>
  <mc:AlternateContent xmlns:mc="http://schemas.openxmlformats.org/markup-compatibility/2006">
    <mc:Choice Requires="x15">
      <x15ac:absPath xmlns:x15ac="http://schemas.microsoft.com/office/spreadsheetml/2010/11/ac" url="\\dotscomaint01\Structures\_LOAD_RATING\CO\LOAD_RATING_MANUAL_2019 September\"/>
    </mc:Choice>
  </mc:AlternateContent>
  <bookViews>
    <workbookView xWindow="0" yWindow="0" windowWidth="25200" windowHeight="11760" tabRatio="490" activeTab="1"/>
  </bookViews>
  <sheets>
    <sheet name="NOTE" sheetId="27" r:id="rId1"/>
    <sheet name="SUMMARY" sheetId="18" r:id="rId2"/>
    <sheet name="MANUAL" sheetId="22" r:id="rId3"/>
    <sheet name="LL" sheetId="25" r:id="rId4"/>
    <sheet name="VEH" sheetId="26" r:id="rId5"/>
  </sheets>
  <definedNames>
    <definedName name="_xlnm.Print_Area" localSheetId="1">SUMMARY!$A$1:$P$82</definedName>
  </definedNames>
  <calcPr calcId="171027"/>
  <fileRecoveryPr autoRecover="0"/>
</workbook>
</file>

<file path=xl/calcChain.xml><?xml version="1.0" encoding="utf-8"?>
<calcChain xmlns="http://schemas.openxmlformats.org/spreadsheetml/2006/main">
  <c r="H62" i="18" l="1"/>
  <c r="D64" i="18"/>
  <c r="D63" i="18"/>
  <c r="D62" i="18"/>
  <c r="E35" i="18" l="1"/>
  <c r="D69" i="18" l="1"/>
  <c r="D68" i="18"/>
  <c r="K182" i="22" l="1"/>
  <c r="K181" i="22"/>
  <c r="G57" i="18" l="1"/>
  <c r="B59" i="18" l="1"/>
  <c r="I183" i="22" l="1"/>
  <c r="I182" i="22"/>
  <c r="H183" i="22"/>
  <c r="G183" i="22"/>
  <c r="G182" i="22"/>
  <c r="K183" i="22"/>
  <c r="AA15" i="26"/>
  <c r="D246" i="22"/>
  <c r="E246" i="22"/>
  <c r="F246" i="22"/>
  <c r="G246" i="22"/>
  <c r="H246" i="22"/>
  <c r="I246" i="22"/>
  <c r="J246" i="22"/>
  <c r="K246" i="22"/>
  <c r="L246" i="22"/>
  <c r="D247" i="22"/>
  <c r="E247" i="22"/>
  <c r="F247" i="22"/>
  <c r="G247" i="22"/>
  <c r="H247" i="22"/>
  <c r="I247" i="22"/>
  <c r="J247" i="22"/>
  <c r="K247" i="22"/>
  <c r="L247" i="22"/>
  <c r="D248" i="22"/>
  <c r="E248" i="22"/>
  <c r="F248" i="22"/>
  <c r="G248" i="22"/>
  <c r="H248" i="22"/>
  <c r="I248" i="22"/>
  <c r="J248" i="22"/>
  <c r="K248" i="22"/>
  <c r="L248" i="22"/>
  <c r="D249" i="22"/>
  <c r="E249" i="22"/>
  <c r="F249" i="22"/>
  <c r="G249" i="22"/>
  <c r="H249" i="22"/>
  <c r="I249" i="22"/>
  <c r="J249" i="22"/>
  <c r="K249" i="22"/>
  <c r="L249" i="22"/>
  <c r="D250" i="22"/>
  <c r="E250" i="22"/>
  <c r="F250" i="22"/>
  <c r="G250" i="22"/>
  <c r="H250" i="22"/>
  <c r="I250" i="22"/>
  <c r="J250" i="22"/>
  <c r="K250" i="22"/>
  <c r="L250" i="22"/>
  <c r="D251" i="22"/>
  <c r="E251" i="22"/>
  <c r="F251" i="22"/>
  <c r="G251" i="22"/>
  <c r="H251" i="22"/>
  <c r="I251" i="22"/>
  <c r="J251" i="22"/>
  <c r="K251" i="22"/>
  <c r="L251" i="22"/>
  <c r="D252" i="22"/>
  <c r="E252" i="22"/>
  <c r="F252" i="22"/>
  <c r="G252" i="22"/>
  <c r="H252" i="22"/>
  <c r="I252" i="22"/>
  <c r="J252" i="22"/>
  <c r="K252" i="22"/>
  <c r="L252" i="22"/>
  <c r="D253" i="22"/>
  <c r="E253" i="22"/>
  <c r="F253" i="22"/>
  <c r="G253" i="22"/>
  <c r="H253" i="22"/>
  <c r="I253" i="22"/>
  <c r="J253" i="22"/>
  <c r="K253" i="22"/>
  <c r="L253" i="22"/>
  <c r="D254" i="22"/>
  <c r="E254" i="22"/>
  <c r="F254" i="22"/>
  <c r="G254" i="22"/>
  <c r="H254" i="22"/>
  <c r="I254" i="22"/>
  <c r="J254" i="22"/>
  <c r="K254" i="22"/>
  <c r="L254" i="22"/>
  <c r="D255" i="22"/>
  <c r="E255" i="22"/>
  <c r="F255" i="22"/>
  <c r="G255" i="22"/>
  <c r="H255" i="22"/>
  <c r="I255" i="22"/>
  <c r="J255" i="22"/>
  <c r="K255" i="22"/>
  <c r="L255" i="22"/>
  <c r="D256" i="22"/>
  <c r="E256" i="22"/>
  <c r="F256" i="22"/>
  <c r="G256" i="22"/>
  <c r="H256" i="22"/>
  <c r="I256" i="22"/>
  <c r="J256" i="22"/>
  <c r="K256" i="22"/>
  <c r="L256" i="22"/>
  <c r="D257" i="22"/>
  <c r="E257" i="22"/>
  <c r="F257" i="22"/>
  <c r="G257" i="22"/>
  <c r="H257" i="22"/>
  <c r="I257" i="22"/>
  <c r="J257" i="22"/>
  <c r="K257" i="22"/>
  <c r="L257" i="22"/>
  <c r="D258" i="22"/>
  <c r="E258" i="22"/>
  <c r="F258" i="22"/>
  <c r="G258" i="22"/>
  <c r="H258" i="22"/>
  <c r="I258" i="22"/>
  <c r="J258" i="22"/>
  <c r="K258" i="22"/>
  <c r="L258" i="22"/>
  <c r="D259" i="22"/>
  <c r="E259" i="22"/>
  <c r="F259" i="22"/>
  <c r="G259" i="22"/>
  <c r="H259" i="22"/>
  <c r="I259" i="22"/>
  <c r="J259" i="22"/>
  <c r="K259" i="22"/>
  <c r="L259" i="22"/>
  <c r="D260" i="22"/>
  <c r="E260" i="22"/>
  <c r="F260" i="22"/>
  <c r="G260" i="22"/>
  <c r="H260" i="22"/>
  <c r="I260" i="22"/>
  <c r="J260" i="22"/>
  <c r="K260" i="22"/>
  <c r="L260" i="22"/>
  <c r="D261" i="22"/>
  <c r="E261" i="22"/>
  <c r="F261" i="22"/>
  <c r="G261" i="22"/>
  <c r="H261" i="22"/>
  <c r="I261" i="22"/>
  <c r="J261" i="22"/>
  <c r="K261" i="22"/>
  <c r="L261" i="22"/>
  <c r="C247" i="22"/>
  <c r="C248" i="22"/>
  <c r="C249" i="22"/>
  <c r="C250" i="22"/>
  <c r="C251" i="22"/>
  <c r="C252" i="22"/>
  <c r="C253" i="22"/>
  <c r="C254" i="22"/>
  <c r="C255" i="22"/>
  <c r="C256" i="22"/>
  <c r="C257" i="22"/>
  <c r="C258" i="22"/>
  <c r="C259" i="22"/>
  <c r="C260" i="22"/>
  <c r="C261" i="22"/>
  <c r="C246" i="22"/>
  <c r="L244" i="22"/>
  <c r="K244" i="22"/>
  <c r="J244" i="22"/>
  <c r="I244" i="22"/>
  <c r="H244" i="22"/>
  <c r="G244" i="22"/>
  <c r="F244" i="22"/>
  <c r="E244" i="22"/>
  <c r="D244" i="22"/>
  <c r="C244" i="22"/>
  <c r="L243" i="22"/>
  <c r="K243" i="22"/>
  <c r="J243" i="22"/>
  <c r="I243" i="22"/>
  <c r="H243" i="22"/>
  <c r="G243" i="22"/>
  <c r="F243" i="22"/>
  <c r="E243" i="22"/>
  <c r="D243" i="22"/>
  <c r="C243" i="22"/>
  <c r="L242" i="22"/>
  <c r="K242" i="22"/>
  <c r="J242" i="22"/>
  <c r="I242" i="22"/>
  <c r="H242" i="22"/>
  <c r="G242" i="22"/>
  <c r="F242" i="22"/>
  <c r="E242" i="22"/>
  <c r="D242" i="22"/>
  <c r="C242" i="22"/>
  <c r="L241" i="22"/>
  <c r="K241" i="22"/>
  <c r="J241" i="22"/>
  <c r="I241" i="22"/>
  <c r="H241" i="22"/>
  <c r="G241" i="22"/>
  <c r="F241" i="22"/>
  <c r="E241" i="22"/>
  <c r="D241" i="22"/>
  <c r="C241" i="22"/>
  <c r="L240" i="22"/>
  <c r="K240" i="22"/>
  <c r="J240" i="22"/>
  <c r="I240" i="22"/>
  <c r="H240" i="22"/>
  <c r="G240" i="22"/>
  <c r="F240" i="22"/>
  <c r="E240" i="22"/>
  <c r="D240" i="22"/>
  <c r="C240" i="22"/>
  <c r="L239" i="22"/>
  <c r="K239" i="22"/>
  <c r="J239" i="22"/>
  <c r="I239" i="22"/>
  <c r="H239" i="22"/>
  <c r="G239" i="22"/>
  <c r="F239" i="22"/>
  <c r="E239" i="22"/>
  <c r="D239" i="22"/>
  <c r="C239" i="22"/>
  <c r="L238" i="22"/>
  <c r="K238" i="22"/>
  <c r="J238" i="22"/>
  <c r="I238" i="22"/>
  <c r="H238" i="22"/>
  <c r="G238" i="22"/>
  <c r="F238" i="22"/>
  <c r="E238" i="22"/>
  <c r="D238" i="22"/>
  <c r="C238" i="22"/>
  <c r="L237" i="22"/>
  <c r="K237" i="22"/>
  <c r="J237" i="22"/>
  <c r="I237" i="22"/>
  <c r="H237" i="22"/>
  <c r="G237" i="22"/>
  <c r="F237" i="22"/>
  <c r="E237" i="22"/>
  <c r="D237" i="22"/>
  <c r="C237" i="22"/>
  <c r="L236" i="22"/>
  <c r="K236" i="22"/>
  <c r="J236" i="22"/>
  <c r="I236" i="22"/>
  <c r="H236" i="22"/>
  <c r="G236" i="22"/>
  <c r="F236" i="22"/>
  <c r="E236" i="22"/>
  <c r="D236" i="22"/>
  <c r="C236" i="22"/>
  <c r="L235" i="22"/>
  <c r="K235" i="22"/>
  <c r="J235" i="22"/>
  <c r="I235" i="22"/>
  <c r="H235" i="22"/>
  <c r="G235" i="22"/>
  <c r="F235" i="22"/>
  <c r="E235" i="22"/>
  <c r="D235" i="22"/>
  <c r="C235" i="22"/>
  <c r="L234" i="22"/>
  <c r="K234" i="22"/>
  <c r="J234" i="22"/>
  <c r="I234" i="22"/>
  <c r="H234" i="22"/>
  <c r="G234" i="22"/>
  <c r="F234" i="22"/>
  <c r="E234" i="22"/>
  <c r="D234" i="22"/>
  <c r="C234" i="22"/>
  <c r="L233" i="22"/>
  <c r="K233" i="22"/>
  <c r="J233" i="22"/>
  <c r="I233" i="22"/>
  <c r="H233" i="22"/>
  <c r="G233" i="22"/>
  <c r="F233" i="22"/>
  <c r="E233" i="22"/>
  <c r="D233" i="22"/>
  <c r="C233" i="22"/>
  <c r="L232" i="22"/>
  <c r="K232" i="22"/>
  <c r="J232" i="22"/>
  <c r="I232" i="22"/>
  <c r="H232" i="22"/>
  <c r="G232" i="22"/>
  <c r="F232" i="22"/>
  <c r="E232" i="22"/>
  <c r="D232" i="22"/>
  <c r="C232" i="22"/>
  <c r="L231" i="22"/>
  <c r="K231" i="22"/>
  <c r="J231" i="22"/>
  <c r="I231" i="22"/>
  <c r="H231" i="22"/>
  <c r="G231" i="22"/>
  <c r="F231" i="22"/>
  <c r="E231" i="22"/>
  <c r="D231" i="22"/>
  <c r="C231" i="22"/>
  <c r="L230" i="22"/>
  <c r="K230" i="22"/>
  <c r="J230" i="22"/>
  <c r="I230" i="22"/>
  <c r="H230" i="22"/>
  <c r="G230" i="22"/>
  <c r="F230" i="22"/>
  <c r="E230" i="22"/>
  <c r="D230" i="22"/>
  <c r="C230" i="22"/>
  <c r="L229" i="22"/>
  <c r="K229" i="22"/>
  <c r="J229" i="22"/>
  <c r="I229" i="22"/>
  <c r="H229" i="22"/>
  <c r="G229" i="22"/>
  <c r="F229" i="22"/>
  <c r="E229" i="22"/>
  <c r="D229" i="22"/>
  <c r="C229" i="22"/>
  <c r="M226" i="22"/>
  <c r="L226" i="22"/>
  <c r="K226" i="22"/>
  <c r="J226" i="22"/>
  <c r="I226" i="22"/>
  <c r="H226" i="22"/>
  <c r="G226" i="22"/>
  <c r="F226" i="22"/>
  <c r="E226" i="22"/>
  <c r="D226" i="22"/>
  <c r="C226" i="22"/>
  <c r="M225" i="22"/>
  <c r="L225" i="22"/>
  <c r="K225" i="22"/>
  <c r="J225" i="22"/>
  <c r="I225" i="22"/>
  <c r="H225" i="22"/>
  <c r="G225" i="22"/>
  <c r="F225" i="22"/>
  <c r="E225" i="22"/>
  <c r="D225" i="22"/>
  <c r="C225" i="22"/>
  <c r="M224" i="22"/>
  <c r="L224" i="22"/>
  <c r="K224" i="22"/>
  <c r="J224" i="22"/>
  <c r="I224" i="22"/>
  <c r="H224" i="22"/>
  <c r="G224" i="22"/>
  <c r="F224" i="22"/>
  <c r="E224" i="22"/>
  <c r="D224" i="22"/>
  <c r="C224" i="22"/>
  <c r="M223" i="22"/>
  <c r="L223" i="22"/>
  <c r="K223" i="22"/>
  <c r="J223" i="22"/>
  <c r="I223" i="22"/>
  <c r="H223" i="22"/>
  <c r="G223" i="22"/>
  <c r="F223" i="22"/>
  <c r="E223" i="22"/>
  <c r="D223" i="22"/>
  <c r="C223" i="22"/>
  <c r="M222" i="22"/>
  <c r="L222" i="22"/>
  <c r="K222" i="22"/>
  <c r="J222" i="22"/>
  <c r="I222" i="22"/>
  <c r="H222" i="22"/>
  <c r="G222" i="22"/>
  <c r="F222" i="22"/>
  <c r="E222" i="22"/>
  <c r="D222" i="22"/>
  <c r="C222" i="22"/>
  <c r="M221" i="22"/>
  <c r="L221" i="22"/>
  <c r="K221" i="22"/>
  <c r="J221" i="22"/>
  <c r="I221" i="22"/>
  <c r="H221" i="22"/>
  <c r="G221" i="22"/>
  <c r="F221" i="22"/>
  <c r="E221" i="22"/>
  <c r="D221" i="22"/>
  <c r="C221" i="22"/>
  <c r="M220" i="22"/>
  <c r="L220" i="22"/>
  <c r="K220" i="22"/>
  <c r="J220" i="22"/>
  <c r="I220" i="22"/>
  <c r="H220" i="22"/>
  <c r="G220" i="22"/>
  <c r="F220" i="22"/>
  <c r="E220" i="22"/>
  <c r="D220" i="22"/>
  <c r="C220" i="22"/>
  <c r="M219" i="22"/>
  <c r="L219" i="22"/>
  <c r="K219" i="22"/>
  <c r="J219" i="22"/>
  <c r="I219" i="22"/>
  <c r="H219" i="22"/>
  <c r="G219" i="22"/>
  <c r="F219" i="22"/>
  <c r="E219" i="22"/>
  <c r="D219" i="22"/>
  <c r="C219" i="22"/>
  <c r="M218" i="22"/>
  <c r="L218" i="22"/>
  <c r="K218" i="22"/>
  <c r="J218" i="22"/>
  <c r="I218" i="22"/>
  <c r="H218" i="22"/>
  <c r="G218" i="22"/>
  <c r="F218" i="22"/>
  <c r="E218" i="22"/>
  <c r="D218" i="22"/>
  <c r="C218" i="22"/>
  <c r="M217" i="22"/>
  <c r="L217" i="22"/>
  <c r="K217" i="22"/>
  <c r="J217" i="22"/>
  <c r="I217" i="22"/>
  <c r="H217" i="22"/>
  <c r="G217" i="22"/>
  <c r="F217" i="22"/>
  <c r="E217" i="22"/>
  <c r="D217" i="22"/>
  <c r="C217" i="22"/>
  <c r="M216" i="22"/>
  <c r="L216" i="22"/>
  <c r="K216" i="22"/>
  <c r="J216" i="22"/>
  <c r="I216" i="22"/>
  <c r="H216" i="22"/>
  <c r="G216" i="22"/>
  <c r="F216" i="22"/>
  <c r="E216" i="22"/>
  <c r="D216" i="22"/>
  <c r="C216" i="22"/>
  <c r="M215" i="22"/>
  <c r="L215" i="22"/>
  <c r="K215" i="22"/>
  <c r="J215" i="22"/>
  <c r="I215" i="22"/>
  <c r="H215" i="22"/>
  <c r="G215" i="22"/>
  <c r="F215" i="22"/>
  <c r="E215" i="22"/>
  <c r="D215" i="22"/>
  <c r="C215" i="22"/>
  <c r="M214" i="22"/>
  <c r="L214" i="22"/>
  <c r="K214" i="22"/>
  <c r="J214" i="22"/>
  <c r="I214" i="22"/>
  <c r="H214" i="22"/>
  <c r="G214" i="22"/>
  <c r="F214" i="22"/>
  <c r="E214" i="22"/>
  <c r="D214" i="22"/>
  <c r="C214" i="22"/>
  <c r="M213" i="22"/>
  <c r="L213" i="22"/>
  <c r="K213" i="22"/>
  <c r="J213" i="22"/>
  <c r="I213" i="22"/>
  <c r="H213" i="22"/>
  <c r="G213" i="22"/>
  <c r="F213" i="22"/>
  <c r="E213" i="22"/>
  <c r="D213" i="22"/>
  <c r="C213" i="22"/>
  <c r="M212" i="22"/>
  <c r="L212" i="22"/>
  <c r="K212" i="22"/>
  <c r="J212" i="22"/>
  <c r="I212" i="22"/>
  <c r="H212" i="22"/>
  <c r="G212" i="22"/>
  <c r="F212" i="22"/>
  <c r="E212" i="22"/>
  <c r="D212" i="22"/>
  <c r="C212" i="22"/>
  <c r="M211" i="22"/>
  <c r="L211" i="22"/>
  <c r="K211" i="22"/>
  <c r="J211" i="22"/>
  <c r="I211" i="22"/>
  <c r="H211" i="22"/>
  <c r="G211" i="22"/>
  <c r="F211" i="22"/>
  <c r="E211" i="22"/>
  <c r="D211" i="22"/>
  <c r="C211" i="22"/>
  <c r="M209" i="22"/>
  <c r="L209" i="22"/>
  <c r="K209" i="22"/>
  <c r="J209" i="22"/>
  <c r="I209" i="22"/>
  <c r="H209" i="22"/>
  <c r="G209" i="22"/>
  <c r="F209" i="22"/>
  <c r="E209" i="22"/>
  <c r="D209" i="22"/>
  <c r="C209" i="22"/>
  <c r="M208" i="22"/>
  <c r="L208" i="22"/>
  <c r="K208" i="22"/>
  <c r="J208" i="22"/>
  <c r="I208" i="22"/>
  <c r="H208" i="22"/>
  <c r="G208" i="22"/>
  <c r="F208" i="22"/>
  <c r="E208" i="22"/>
  <c r="D208" i="22"/>
  <c r="C208" i="22"/>
  <c r="M207" i="22"/>
  <c r="L207" i="22"/>
  <c r="K207" i="22"/>
  <c r="J207" i="22"/>
  <c r="I207" i="22"/>
  <c r="H207" i="22"/>
  <c r="G207" i="22"/>
  <c r="F207" i="22"/>
  <c r="E207" i="22"/>
  <c r="D207" i="22"/>
  <c r="C207" i="22"/>
  <c r="M206" i="22"/>
  <c r="L206" i="22"/>
  <c r="K206" i="22"/>
  <c r="J206" i="22"/>
  <c r="I206" i="22"/>
  <c r="H206" i="22"/>
  <c r="G206" i="22"/>
  <c r="F206" i="22"/>
  <c r="E206" i="22"/>
  <c r="D206" i="22"/>
  <c r="C206" i="22"/>
  <c r="M205" i="22"/>
  <c r="L205" i="22"/>
  <c r="K205" i="22"/>
  <c r="J205" i="22"/>
  <c r="I205" i="22"/>
  <c r="H205" i="22"/>
  <c r="G205" i="22"/>
  <c r="F205" i="22"/>
  <c r="E205" i="22"/>
  <c r="D205" i="22"/>
  <c r="C205" i="22"/>
  <c r="M204" i="22"/>
  <c r="L204" i="22"/>
  <c r="K204" i="22"/>
  <c r="J204" i="22"/>
  <c r="I204" i="22"/>
  <c r="H204" i="22"/>
  <c r="G204" i="22"/>
  <c r="F204" i="22"/>
  <c r="E204" i="22"/>
  <c r="D204" i="22"/>
  <c r="C204" i="22"/>
  <c r="M203" i="22"/>
  <c r="L203" i="22"/>
  <c r="K203" i="22"/>
  <c r="J203" i="22"/>
  <c r="I203" i="22"/>
  <c r="H203" i="22"/>
  <c r="G203" i="22"/>
  <c r="F203" i="22"/>
  <c r="E203" i="22"/>
  <c r="D203" i="22"/>
  <c r="C203" i="22"/>
  <c r="M202" i="22"/>
  <c r="L202" i="22"/>
  <c r="K202" i="22"/>
  <c r="J202" i="22"/>
  <c r="I202" i="22"/>
  <c r="H202" i="22"/>
  <c r="G202" i="22"/>
  <c r="F202" i="22"/>
  <c r="E202" i="22"/>
  <c r="D202" i="22"/>
  <c r="C202" i="22"/>
  <c r="M201" i="22"/>
  <c r="L201" i="22"/>
  <c r="K201" i="22"/>
  <c r="J201" i="22"/>
  <c r="I201" i="22"/>
  <c r="H201" i="22"/>
  <c r="G201" i="22"/>
  <c r="F201" i="22"/>
  <c r="E201" i="22"/>
  <c r="D201" i="22"/>
  <c r="C201" i="22"/>
  <c r="M200" i="22"/>
  <c r="L200" i="22"/>
  <c r="K200" i="22"/>
  <c r="J200" i="22"/>
  <c r="I200" i="22"/>
  <c r="H200" i="22"/>
  <c r="G200" i="22"/>
  <c r="F200" i="22"/>
  <c r="E200" i="22"/>
  <c r="D200" i="22"/>
  <c r="C200" i="22"/>
  <c r="M199" i="22"/>
  <c r="L199" i="22"/>
  <c r="K199" i="22"/>
  <c r="J199" i="22"/>
  <c r="I199" i="22"/>
  <c r="H199" i="22"/>
  <c r="G199" i="22"/>
  <c r="F199" i="22"/>
  <c r="E199" i="22"/>
  <c r="D199" i="22"/>
  <c r="C199" i="22"/>
  <c r="M198" i="22"/>
  <c r="L198" i="22"/>
  <c r="K198" i="22"/>
  <c r="J198" i="22"/>
  <c r="I198" i="22"/>
  <c r="H198" i="22"/>
  <c r="G198" i="22"/>
  <c r="F198" i="22"/>
  <c r="E198" i="22"/>
  <c r="D198" i="22"/>
  <c r="C198" i="22"/>
  <c r="M197" i="22"/>
  <c r="L197" i="22"/>
  <c r="K197" i="22"/>
  <c r="J197" i="22"/>
  <c r="I197" i="22"/>
  <c r="H197" i="22"/>
  <c r="G197" i="22"/>
  <c r="F197" i="22"/>
  <c r="E197" i="22"/>
  <c r="D197" i="22"/>
  <c r="C197" i="22"/>
  <c r="M196" i="22"/>
  <c r="L196" i="22"/>
  <c r="K196" i="22"/>
  <c r="J196" i="22"/>
  <c r="I196" i="22"/>
  <c r="H196" i="22"/>
  <c r="G196" i="22"/>
  <c r="F196" i="22"/>
  <c r="E196" i="22"/>
  <c r="D196" i="22"/>
  <c r="C196" i="22"/>
  <c r="M195" i="22"/>
  <c r="L195" i="22"/>
  <c r="K195" i="22"/>
  <c r="J195" i="22"/>
  <c r="I195" i="22"/>
  <c r="H195" i="22"/>
  <c r="G195" i="22"/>
  <c r="F195" i="22"/>
  <c r="E195" i="22"/>
  <c r="D195" i="22"/>
  <c r="C195" i="22"/>
  <c r="M194" i="22"/>
  <c r="L194" i="22"/>
  <c r="K194" i="22"/>
  <c r="J194" i="22"/>
  <c r="I194" i="22"/>
  <c r="H194" i="22"/>
  <c r="G194" i="22"/>
  <c r="F194" i="22"/>
  <c r="E194" i="22"/>
  <c r="D194" i="22"/>
  <c r="C194" i="22"/>
  <c r="B244" i="22"/>
  <c r="B261" i="22" s="1"/>
  <c r="B243" i="22"/>
  <c r="B260" i="22" s="1"/>
  <c r="B242" i="22"/>
  <c r="B259" i="22" s="1"/>
  <c r="B241" i="22"/>
  <c r="B258" i="22" s="1"/>
  <c r="B240" i="22"/>
  <c r="B257" i="22" s="1"/>
  <c r="B239" i="22"/>
  <c r="B256" i="22" s="1"/>
  <c r="B238" i="22"/>
  <c r="B255" i="22" s="1"/>
  <c r="B237" i="22"/>
  <c r="B254" i="22" s="1"/>
  <c r="B236" i="22"/>
  <c r="B253" i="22" s="1"/>
  <c r="B235" i="22"/>
  <c r="B252" i="22" s="1"/>
  <c r="B234" i="22"/>
  <c r="B251" i="22" s="1"/>
  <c r="B233" i="22"/>
  <c r="B250" i="22" s="1"/>
  <c r="B232" i="22"/>
  <c r="B249" i="22" s="1"/>
  <c r="B231" i="22"/>
  <c r="B248" i="22" s="1"/>
  <c r="B230" i="22"/>
  <c r="B247" i="22" s="1"/>
  <c r="B229" i="22"/>
  <c r="B246" i="22" s="1"/>
  <c r="B226" i="22"/>
  <c r="B225" i="22"/>
  <c r="B224" i="22"/>
  <c r="B223" i="22"/>
  <c r="B222" i="22"/>
  <c r="B221" i="22"/>
  <c r="B220" i="22"/>
  <c r="B219" i="22"/>
  <c r="B218" i="22"/>
  <c r="B217" i="22"/>
  <c r="B216" i="22"/>
  <c r="B215" i="22"/>
  <c r="B214" i="22"/>
  <c r="B213" i="22"/>
  <c r="B212" i="22"/>
  <c r="B211" i="22"/>
  <c r="B209" i="22"/>
  <c r="B208" i="22"/>
  <c r="B207" i="22"/>
  <c r="B206" i="22"/>
  <c r="B205" i="22"/>
  <c r="B204" i="22"/>
  <c r="B203" i="22"/>
  <c r="B202" i="22"/>
  <c r="B201" i="22"/>
  <c r="B200" i="22"/>
  <c r="B199" i="22"/>
  <c r="B198" i="22"/>
  <c r="B197" i="22"/>
  <c r="B196" i="22"/>
  <c r="B195" i="22"/>
  <c r="B194" i="22"/>
  <c r="V13" i="18"/>
  <c r="V14" i="18"/>
  <c r="V12" i="18"/>
  <c r="G49" i="18"/>
  <c r="G56" i="18"/>
  <c r="G55" i="18"/>
  <c r="G52" i="18"/>
  <c r="G51" i="18"/>
  <c r="G50" i="18"/>
  <c r="G48" i="18"/>
  <c r="V15" i="18" l="1"/>
  <c r="O10" i="18"/>
  <c r="V11" i="18"/>
  <c r="V10" i="18"/>
  <c r="V16" i="18" l="1"/>
  <c r="R21" i="18"/>
  <c r="R20" i="18"/>
  <c r="V14" i="22"/>
  <c r="V13" i="22"/>
  <c r="V12" i="22"/>
  <c r="V11" i="22"/>
  <c r="V10" i="22"/>
  <c r="V9" i="22"/>
  <c r="V8" i="22"/>
  <c r="V7" i="22"/>
  <c r="V6" i="22"/>
  <c r="V5" i="22"/>
  <c r="S53" i="22" l="1"/>
  <c r="S52" i="22"/>
  <c r="S55" i="22"/>
  <c r="S54" i="22"/>
  <c r="S51" i="22"/>
  <c r="S50" i="22"/>
  <c r="B78" i="18" l="1"/>
  <c r="D70" i="18"/>
  <c r="B66" i="18"/>
  <c r="V7" i="18"/>
  <c r="O9" i="18"/>
  <c r="AZ3" i="18" l="1"/>
  <c r="B82" i="18" l="1"/>
  <c r="B81" i="18"/>
  <c r="L81" i="18" l="1"/>
  <c r="L40" i="18"/>
  <c r="B27" i="18" l="1"/>
  <c r="B12" i="18" l="1"/>
  <c r="I43" i="18" l="1"/>
  <c r="AA14" i="26" l="1"/>
  <c r="AA13" i="26"/>
  <c r="AA12" i="26"/>
  <c r="AA11" i="26"/>
  <c r="AA10" i="26"/>
  <c r="AA9" i="26"/>
  <c r="AA8" i="26"/>
  <c r="AA7" i="26"/>
  <c r="AA6" i="26"/>
  <c r="B285" i="22" l="1"/>
  <c r="B284" i="22"/>
  <c r="B283" i="22"/>
  <c r="B282" i="22"/>
  <c r="B281" i="22"/>
  <c r="B280" i="22"/>
  <c r="B279" i="22"/>
  <c r="B278" i="22"/>
  <c r="B277" i="22"/>
  <c r="B276" i="22"/>
  <c r="B275" i="22"/>
  <c r="B274" i="22"/>
  <c r="B273" i="22"/>
  <c r="B272" i="22"/>
  <c r="O11" i="18" l="1"/>
  <c r="D12" i="18"/>
  <c r="F175" i="22" l="1"/>
  <c r="F177" i="22"/>
  <c r="F176" i="22"/>
  <c r="F174" i="22"/>
  <c r="F173" i="22"/>
  <c r="F172" i="22"/>
  <c r="F171" i="22"/>
  <c r="E270" i="22" l="1"/>
  <c r="G273" i="22"/>
  <c r="H273" i="22"/>
  <c r="I273" i="22"/>
  <c r="J273" i="22"/>
  <c r="K273" i="22"/>
  <c r="L273" i="22"/>
  <c r="G274" i="22"/>
  <c r="H274" i="22"/>
  <c r="I274" i="22"/>
  <c r="J274" i="22"/>
  <c r="K274" i="22"/>
  <c r="L274" i="22"/>
  <c r="G275" i="22"/>
  <c r="H275" i="22"/>
  <c r="I275" i="22"/>
  <c r="J275" i="22"/>
  <c r="K275" i="22"/>
  <c r="L275" i="22"/>
  <c r="G276" i="22"/>
  <c r="H276" i="22"/>
  <c r="I276" i="22"/>
  <c r="J276" i="22"/>
  <c r="K276" i="22"/>
  <c r="L276" i="22"/>
  <c r="G277" i="22"/>
  <c r="H277" i="22"/>
  <c r="I277" i="22"/>
  <c r="J277" i="22"/>
  <c r="K277" i="22"/>
  <c r="L277" i="22"/>
  <c r="G278" i="22"/>
  <c r="H278" i="22"/>
  <c r="I278" i="22"/>
  <c r="J278" i="22"/>
  <c r="K278" i="22"/>
  <c r="L278" i="22"/>
  <c r="G279" i="22"/>
  <c r="H279" i="22"/>
  <c r="I279" i="22"/>
  <c r="J279" i="22"/>
  <c r="K279" i="22"/>
  <c r="L279" i="22"/>
  <c r="G280" i="22"/>
  <c r="H280" i="22"/>
  <c r="I280" i="22"/>
  <c r="J280" i="22"/>
  <c r="K280" i="22"/>
  <c r="L280" i="22"/>
  <c r="G281" i="22"/>
  <c r="H281" i="22"/>
  <c r="I281" i="22"/>
  <c r="J281" i="22"/>
  <c r="K281" i="22"/>
  <c r="L281" i="22"/>
  <c r="G282" i="22"/>
  <c r="H282" i="22"/>
  <c r="I282" i="22"/>
  <c r="J282" i="22"/>
  <c r="K282" i="22"/>
  <c r="L282" i="22"/>
  <c r="G283" i="22"/>
  <c r="H283" i="22"/>
  <c r="I283" i="22"/>
  <c r="J283" i="22"/>
  <c r="K283" i="22"/>
  <c r="L283" i="22"/>
  <c r="G284" i="22"/>
  <c r="H284" i="22"/>
  <c r="I284" i="22"/>
  <c r="J284" i="22"/>
  <c r="K284" i="22"/>
  <c r="L284" i="22"/>
  <c r="G285" i="22"/>
  <c r="H285" i="22"/>
  <c r="I285" i="22"/>
  <c r="J285" i="22"/>
  <c r="K285" i="22"/>
  <c r="L285" i="22"/>
  <c r="L272" i="22"/>
  <c r="K272" i="22"/>
  <c r="J272" i="22"/>
  <c r="I272" i="22"/>
  <c r="H272" i="22"/>
  <c r="G272" i="22"/>
  <c r="E284" i="22" l="1"/>
  <c r="E282" i="22"/>
  <c r="E280" i="22"/>
  <c r="E278" i="22"/>
  <c r="C278" i="22"/>
  <c r="E274" i="22"/>
  <c r="E272" i="22"/>
  <c r="D272" i="22"/>
  <c r="C272" i="22"/>
  <c r="D285" i="22"/>
  <c r="C284" i="22"/>
  <c r="D283" i="22"/>
  <c r="C282" i="22"/>
  <c r="D281" i="22"/>
  <c r="C280" i="22"/>
  <c r="D279" i="22"/>
  <c r="D277" i="22"/>
  <c r="E276" i="22"/>
  <c r="C276" i="22"/>
  <c r="D275" i="22"/>
  <c r="C274" i="22"/>
  <c r="D273" i="22"/>
  <c r="C285" i="22"/>
  <c r="E283" i="22"/>
  <c r="D282" i="22"/>
  <c r="E281" i="22"/>
  <c r="E279" i="22"/>
  <c r="D278" i="22"/>
  <c r="C277" i="22"/>
  <c r="E275" i="22"/>
  <c r="D274" i="22"/>
  <c r="C273" i="22"/>
  <c r="E285" i="22"/>
  <c r="D284" i="22"/>
  <c r="C283" i="22"/>
  <c r="C281" i="22"/>
  <c r="D280" i="22"/>
  <c r="C279" i="22"/>
  <c r="E277" i="22"/>
  <c r="D276" i="22"/>
  <c r="C275" i="22"/>
  <c r="E273" i="22"/>
  <c r="D270" i="22" l="1"/>
  <c r="C270" i="22"/>
  <c r="O37" i="22" l="1"/>
  <c r="O36" i="22"/>
  <c r="O35" i="22"/>
  <c r="O34" i="22"/>
  <c r="C10" i="18"/>
  <c r="C9" i="18"/>
  <c r="R19" i="18"/>
  <c r="R18" i="18"/>
  <c r="R17" i="18"/>
  <c r="R16" i="18"/>
  <c r="R15" i="18"/>
  <c r="R14" i="18"/>
  <c r="R13" i="18"/>
  <c r="R12" i="18"/>
  <c r="R11" i="18"/>
  <c r="R10" i="18"/>
  <c r="R9" i="18"/>
  <c r="U10" i="22"/>
  <c r="T10" i="22"/>
  <c r="S10" i="22"/>
  <c r="S35" i="22"/>
  <c r="Q36" i="22"/>
  <c r="Q37" i="22"/>
  <c r="Q33" i="22"/>
  <c r="C12" i="18"/>
  <c r="D45" i="18"/>
  <c r="D44" i="18"/>
  <c r="D43" i="18"/>
  <c r="L2" i="18"/>
  <c r="T55" i="22"/>
  <c r="U55" i="22" s="1"/>
  <c r="V55" i="22" s="1"/>
  <c r="T54" i="22"/>
  <c r="U54" i="22" s="1"/>
  <c r="O50" i="22"/>
  <c r="O51" i="22"/>
  <c r="O52" i="22"/>
  <c r="O53" i="22"/>
  <c r="O54" i="22"/>
  <c r="O55" i="22"/>
  <c r="U35" i="22" l="1"/>
  <c r="V35" i="22"/>
  <c r="T35" i="22"/>
  <c r="V8" i="18"/>
  <c r="T12" i="18"/>
  <c r="O39" i="22"/>
  <c r="O38" i="22"/>
  <c r="O33" i="22"/>
  <c r="O32" i="22"/>
  <c r="O31" i="22"/>
  <c r="O30" i="22"/>
  <c r="O14" i="22"/>
  <c r="O13" i="22"/>
  <c r="O12" i="22"/>
  <c r="O11" i="22"/>
  <c r="O10" i="22"/>
  <c r="O9" i="22"/>
  <c r="O8" i="22"/>
  <c r="O7" i="22"/>
  <c r="O6" i="22"/>
  <c r="O5" i="22"/>
  <c r="P6" i="22"/>
  <c r="P7" i="22" s="1"/>
  <c r="P8" i="22" s="1"/>
  <c r="P9" i="22" s="1"/>
  <c r="P10" i="22" s="1"/>
  <c r="P11" i="22" s="1"/>
  <c r="P12" i="22" s="1"/>
  <c r="P13" i="22" s="1"/>
  <c r="P14" i="22" s="1"/>
  <c r="P15" i="22" s="1"/>
  <c r="P16" i="22" s="1"/>
  <c r="P17" i="22" s="1"/>
  <c r="P18" i="22" s="1"/>
  <c r="P19" i="22" s="1"/>
  <c r="P20" i="22" s="1"/>
  <c r="P21" i="22" s="1"/>
  <c r="P22" i="22" s="1"/>
  <c r="P23" i="22" s="1"/>
  <c r="P24" i="22" l="1"/>
  <c r="H8" i="18"/>
  <c r="Q39" i="22"/>
  <c r="Q38" i="22"/>
  <c r="Q35" i="22"/>
  <c r="Q34" i="22"/>
  <c r="Q32" i="22"/>
  <c r="Q31" i="22"/>
  <c r="Q30" i="22"/>
  <c r="Q6" i="22"/>
  <c r="Q7" i="22"/>
  <c r="Q8" i="22"/>
  <c r="Q9" i="22"/>
  <c r="Q10" i="22"/>
  <c r="Q11" i="22"/>
  <c r="Q12" i="22"/>
  <c r="Q13" i="22"/>
  <c r="Q14" i="22"/>
  <c r="Q5" i="22"/>
  <c r="T51" i="22"/>
  <c r="U51" i="22" s="1"/>
  <c r="T52" i="22"/>
  <c r="U52" i="22" s="1"/>
  <c r="V52" i="22" s="1"/>
  <c r="T53" i="22"/>
  <c r="U53" i="22" s="1"/>
  <c r="V53" i="22" s="1"/>
  <c r="T50" i="22"/>
  <c r="U50" i="22" s="1"/>
  <c r="S39" i="22"/>
  <c r="R39" i="22"/>
  <c r="S38" i="22"/>
  <c r="R38" i="22"/>
  <c r="S37" i="22"/>
  <c r="R37" i="22"/>
  <c r="S36" i="22"/>
  <c r="R36" i="22"/>
  <c r="R35" i="22"/>
  <c r="S34" i="22"/>
  <c r="R34" i="22"/>
  <c r="S33" i="22"/>
  <c r="R33" i="22"/>
  <c r="S32" i="22"/>
  <c r="R32" i="22"/>
  <c r="S31" i="22"/>
  <c r="R31" i="22"/>
  <c r="S30" i="22"/>
  <c r="R30" i="22"/>
  <c r="R8" i="22"/>
  <c r="R6" i="22"/>
  <c r="S6" i="22"/>
  <c r="T6" i="22"/>
  <c r="U6" i="22"/>
  <c r="R7" i="22"/>
  <c r="S7" i="22"/>
  <c r="T7" i="22"/>
  <c r="U7" i="22"/>
  <c r="S8" i="22"/>
  <c r="T8" i="22"/>
  <c r="U8" i="22"/>
  <c r="R9" i="22"/>
  <c r="S9" i="22"/>
  <c r="T9" i="22"/>
  <c r="U9" i="22"/>
  <c r="R10" i="22"/>
  <c r="R11" i="22"/>
  <c r="S11" i="22"/>
  <c r="T11" i="22"/>
  <c r="U11" i="22"/>
  <c r="R12" i="22"/>
  <c r="S12" i="22"/>
  <c r="T12" i="22"/>
  <c r="U12" i="22"/>
  <c r="R13" i="22"/>
  <c r="S13" i="22"/>
  <c r="T13" i="22"/>
  <c r="U13" i="22"/>
  <c r="R14" i="22"/>
  <c r="S14" i="22"/>
  <c r="T14" i="22"/>
  <c r="U14" i="22"/>
  <c r="S5" i="22"/>
  <c r="T5" i="22"/>
  <c r="U5" i="22"/>
  <c r="R5" i="22"/>
  <c r="T39" i="22" l="1"/>
  <c r="V39" i="22"/>
  <c r="T31" i="22"/>
  <c r="V31" i="22"/>
  <c r="T36" i="22"/>
  <c r="V36" i="22"/>
  <c r="T38" i="22"/>
  <c r="V38" i="22"/>
  <c r="T37" i="22"/>
  <c r="V37" i="22"/>
  <c r="T33" i="22"/>
  <c r="V33" i="22"/>
  <c r="T30" i="22"/>
  <c r="V30" i="22"/>
  <c r="T32" i="22"/>
  <c r="V32" i="22"/>
  <c r="T34" i="22"/>
  <c r="V34" i="22"/>
  <c r="P25" i="22"/>
  <c r="P26" i="22" s="1"/>
  <c r="P27" i="22" s="1"/>
  <c r="P28" i="22" s="1"/>
  <c r="P29" i="22" s="1"/>
  <c r="P30" i="22" s="1"/>
  <c r="P31" i="22" s="1"/>
  <c r="P32" i="22" s="1"/>
  <c r="P33" i="22" s="1"/>
  <c r="P34" i="22" s="1"/>
  <c r="P35" i="22" s="1"/>
  <c r="P36" i="22" s="1"/>
  <c r="P37" i="22" s="1"/>
  <c r="P38" i="22" s="1"/>
  <c r="P39" i="22" s="1"/>
  <c r="P40" i="22" s="1"/>
  <c r="P41" i="22" s="1"/>
  <c r="P42" i="22" s="1"/>
  <c r="P43" i="22" s="1"/>
  <c r="P44" i="22" s="1"/>
  <c r="P45" i="22" s="1"/>
  <c r="P46" i="22" s="1"/>
  <c r="P47" i="22" s="1"/>
  <c r="P48" i="22" s="1"/>
  <c r="S9" i="18" l="1"/>
  <c r="I9" i="18" s="1"/>
  <c r="S21" i="18"/>
  <c r="S20" i="18"/>
  <c r="P49" i="22"/>
  <c r="P50" i="22" s="1"/>
  <c r="P51" i="22" s="1"/>
  <c r="P52" i="22" s="1"/>
  <c r="P53" i="22" s="1"/>
  <c r="P54" i="22" s="1"/>
  <c r="P55" i="22" s="1"/>
  <c r="S17" i="18"/>
  <c r="S12" i="18"/>
  <c r="S19" i="18"/>
  <c r="S18" i="18"/>
  <c r="S13" i="18"/>
  <c r="S10" i="18"/>
  <c r="S15" i="18"/>
  <c r="S14" i="18"/>
  <c r="S11" i="18"/>
  <c r="S16" i="18"/>
  <c r="H9" i="18" l="1"/>
  <c r="I20" i="18"/>
  <c r="H20" i="18"/>
  <c r="O20" i="18" s="1"/>
  <c r="I21" i="18"/>
  <c r="H21" i="18"/>
  <c r="O21" i="18" s="1"/>
  <c r="H13" i="18"/>
  <c r="I13" i="18"/>
  <c r="H14" i="18"/>
  <c r="I14" i="18"/>
  <c r="I15" i="18"/>
  <c r="H15" i="18"/>
  <c r="I19" i="18"/>
  <c r="H19" i="18"/>
  <c r="H11" i="18"/>
  <c r="I11" i="18"/>
  <c r="I17" i="18"/>
  <c r="H17" i="18"/>
  <c r="I18" i="18"/>
  <c r="H18" i="18"/>
  <c r="H16" i="18"/>
  <c r="I16" i="18"/>
  <c r="H10" i="18"/>
  <c r="I10" i="18"/>
  <c r="H12" i="18"/>
  <c r="O12" i="18" s="1"/>
  <c r="I12" i="18"/>
  <c r="O14" i="18" l="1"/>
  <c r="O15" i="18"/>
  <c r="O13" i="18"/>
  <c r="AK27" i="18" l="1"/>
  <c r="AK26" i="18"/>
  <c r="O18" i="18" l="1"/>
  <c r="O17" i="18"/>
  <c r="O16" i="18" l="1"/>
  <c r="O19" i="18"/>
</calcChain>
</file>

<file path=xl/sharedStrings.xml><?xml version="1.0" encoding="utf-8"?>
<sst xmlns="http://schemas.openxmlformats.org/spreadsheetml/2006/main" count="3294" uniqueCount="571">
  <si>
    <t>LL</t>
  </si>
  <si>
    <t>SU2</t>
  </si>
  <si>
    <t>SU3</t>
  </si>
  <si>
    <t>SU4</t>
  </si>
  <si>
    <t>C3</t>
  </si>
  <si>
    <t>C4</t>
  </si>
  <si>
    <t>C5</t>
  </si>
  <si>
    <t>ST5</t>
  </si>
  <si>
    <t>HL93</t>
  </si>
  <si>
    <t>Bridge No.</t>
  </si>
  <si>
    <t>LRFR-LRFD</t>
  </si>
  <si>
    <t>Description</t>
  </si>
  <si>
    <t>Rating Type</t>
  </si>
  <si>
    <t>Live Load Factor</t>
  </si>
  <si>
    <t>Dead Load Factor</t>
  </si>
  <si>
    <t>Rating Factor</t>
  </si>
  <si>
    <t>Level</t>
  </si>
  <si>
    <t>Vehicle</t>
  </si>
  <si>
    <t>LLDF</t>
  </si>
  <si>
    <t>RF</t>
  </si>
  <si>
    <t>RATING</t>
  </si>
  <si>
    <t>Governing Location</t>
  </si>
  <si>
    <t>NA</t>
  </si>
  <si>
    <t>Legal</t>
  </si>
  <si>
    <t>Permit</t>
  </si>
  <si>
    <r>
      <rPr>
        <i/>
        <sz val="10"/>
        <color rgb="FF000000"/>
        <rFont val="Calibri"/>
        <family val="2"/>
        <scheme val="minor"/>
      </rPr>
      <t xml:space="preserve">Original </t>
    </r>
    <r>
      <rPr>
        <sz val="10"/>
        <color rgb="FF000000"/>
        <rFont val="Calibri"/>
        <family val="2"/>
        <scheme val="minor"/>
      </rPr>
      <t>Design Load</t>
    </r>
  </si>
  <si>
    <t>Performed by:</t>
  </si>
  <si>
    <t>Date:</t>
  </si>
  <si>
    <r>
      <t xml:space="preserve">Rating Type, </t>
    </r>
    <r>
      <rPr>
        <i/>
        <sz val="10"/>
        <color rgb="FF000000"/>
        <rFont val="Calibri"/>
        <family val="2"/>
        <scheme val="minor"/>
      </rPr>
      <t>Analysis</t>
    </r>
  </si>
  <si>
    <t>Checked by:</t>
  </si>
  <si>
    <t>Distribution Method</t>
  </si>
  <si>
    <t>AASHTO Formula</t>
  </si>
  <si>
    <t>Sealed By:</t>
  </si>
  <si>
    <t>Phone &amp; email:</t>
  </si>
  <si>
    <t>Impact Factor</t>
  </si>
  <si>
    <t>(axle loading)</t>
  </si>
  <si>
    <t>Impact Factor [(HL-93/HS20) Design Operating Rating] - axle loading to the governing component.</t>
  </si>
  <si>
    <t>(feet)</t>
  </si>
  <si>
    <t>Gov.Span Length [(HL-93/HS20) Design Operating Rating]  - effective bearing-to-bearing governing span length.</t>
  </si>
  <si>
    <t>Recommended Posting</t>
  </si>
  <si>
    <t>Rec. SU Posting</t>
  </si>
  <si>
    <t>(tons)</t>
  </si>
  <si>
    <t>Rec. SU Posting - 99 for no posting; otherwise recommend an SU-class posting level.</t>
  </si>
  <si>
    <t>Rec. C Posting</t>
  </si>
  <si>
    <t>Rec. C Posting - 99 for no posting; otherwise recommend an C-class posting level.</t>
  </si>
  <si>
    <t>Rec. ST5 Posting</t>
  </si>
  <si>
    <t>Rec. ST5 Posting - 99 for no posting; otherwise recommend an ST5-class posting level.</t>
  </si>
  <si>
    <t>Floor Beam Present?</t>
  </si>
  <si>
    <t>No</t>
  </si>
  <si>
    <t>Segmental Bridge?</t>
  </si>
  <si>
    <t>Project No. &amp; Reason</t>
  </si>
  <si>
    <t>Update</t>
  </si>
  <si>
    <t>Project No. &amp; Reason - why the analysis was performed.</t>
  </si>
  <si>
    <t>Status</t>
  </si>
  <si>
    <t>Built</t>
  </si>
  <si>
    <t>Gov Span Len</t>
  </si>
  <si>
    <t>Recommend Posting</t>
  </si>
  <si>
    <t>Project No.</t>
  </si>
  <si>
    <t>Reason</t>
  </si>
  <si>
    <t>Rec C</t>
  </si>
  <si>
    <t>Rec ST5</t>
  </si>
  <si>
    <t>FLOOR BEAM PRESENT?</t>
  </si>
  <si>
    <t>SEGMENTAL  BRIDGE?</t>
  </si>
  <si>
    <t>FIN No.</t>
  </si>
  <si>
    <t>Field Eval &amp; Doc. Eng. Judgement</t>
  </si>
  <si>
    <t>New Bridge</t>
  </si>
  <si>
    <t>H10</t>
  </si>
  <si>
    <t>Load Factor (LF)</t>
  </si>
  <si>
    <t>SALOD</t>
  </si>
  <si>
    <t>0.1 to 9.9% below (0.901-0.999) (Required)</t>
  </si>
  <si>
    <t>Yes; see page 2 for details.</t>
  </si>
  <si>
    <t>enter FM</t>
  </si>
  <si>
    <t>Replacement</t>
  </si>
  <si>
    <t>Allowable Stress (AS)</t>
  </si>
  <si>
    <t>BRUFEM</t>
  </si>
  <si>
    <t>10.0 to 19.9% below (0.801-0.900) (Required)</t>
  </si>
  <si>
    <t>Others</t>
  </si>
  <si>
    <t>20.0 to 29.9% below (0.701-0.800) (Required)</t>
  </si>
  <si>
    <t>H20</t>
  </si>
  <si>
    <t>Load Testing</t>
  </si>
  <si>
    <t>Refined analysis</t>
  </si>
  <si>
    <t>30.0 to 39.9% below (0.601-0.700) (Required)</t>
  </si>
  <si>
    <t>Widening</t>
  </si>
  <si>
    <t>HS20 or HS20-S16-44</t>
  </si>
  <si>
    <t>No evaluation (DESCRIBE IN COMMENTS)</t>
  </si>
  <si>
    <t>&gt; 39.9% below (0.000-0.600) (Required)</t>
  </si>
  <si>
    <t>Deterioration</t>
  </si>
  <si>
    <t>Bridge Hit</t>
  </si>
  <si>
    <t>Pedestrian</t>
  </si>
  <si>
    <t>Other</t>
  </si>
  <si>
    <t>Railroad</t>
  </si>
  <si>
    <t>FLOOR BEAM (FB)</t>
  </si>
  <si>
    <t>SEGMENTAL (SEG)</t>
  </si>
  <si>
    <t>SEG Wing-Span</t>
  </si>
  <si>
    <t>SEG Web-to-Web Span</t>
  </si>
  <si>
    <t>At/Above legal loads.  Posting Not Required.</t>
  </si>
  <si>
    <t>Analysis Method:</t>
  </si>
  <si>
    <t xml:space="preserve">Company: </t>
  </si>
  <si>
    <t>Address:</t>
  </si>
  <si>
    <t>Service</t>
  </si>
  <si>
    <t>Gross Axle Weight (tons)</t>
  </si>
  <si>
    <t>Moment/Shear/Service</t>
  </si>
  <si>
    <t>FL120</t>
  </si>
  <si>
    <t>Steel</t>
  </si>
  <si>
    <t>Limit</t>
  </si>
  <si>
    <t>Type</t>
  </si>
  <si>
    <t>Prestressed</t>
  </si>
  <si>
    <t>LFR - Load Factor</t>
  </si>
  <si>
    <t>Post-Tension I-Girder</t>
  </si>
  <si>
    <t>Timber</t>
  </si>
  <si>
    <t>Analysis</t>
  </si>
  <si>
    <t>Limit Test</t>
  </si>
  <si>
    <t>Weight</t>
  </si>
  <si>
    <r>
      <rPr>
        <b/>
        <i/>
        <sz val="10"/>
        <color rgb="FF000000"/>
        <rFont val="Calibri"/>
        <family val="2"/>
        <scheme val="minor"/>
      </rPr>
      <t>Original</t>
    </r>
    <r>
      <rPr>
        <sz val="10"/>
        <color rgb="FF000000"/>
        <rFont val="Calibri"/>
        <family val="2"/>
        <scheme val="minor"/>
      </rPr>
      <t xml:space="preserve"> Design Load - this is </t>
    </r>
    <r>
      <rPr>
        <i/>
        <sz val="10"/>
        <color rgb="FF000000"/>
        <rFont val="Calibri"/>
        <family val="2"/>
        <scheme val="minor"/>
      </rPr>
      <t>not</t>
    </r>
    <r>
      <rPr>
        <sz val="10"/>
        <color rgb="FF000000"/>
        <rFont val="Calibri"/>
        <family val="2"/>
        <scheme val="minor"/>
      </rPr>
      <t xml:space="preserve"> the widening/update loading; use original loading (for metric designs, MS18 = HS20 MS18+MOD = HS20 with Alternate Military Loading, and MS22.5 = HS25)</t>
    </r>
  </si>
  <si>
    <t>FL P.E. No.:</t>
  </si>
  <si>
    <t>Cert. Auth. No.:</t>
  </si>
  <si>
    <r>
      <t xml:space="preserve">Rating Type, </t>
    </r>
    <r>
      <rPr>
        <i/>
        <sz val="6"/>
        <color rgb="FF000000"/>
        <rFont val="Calibri"/>
        <family val="2"/>
        <scheme val="minor"/>
      </rPr>
      <t>Analysis</t>
    </r>
  </si>
  <si>
    <t>DATA VALIDATION LISTS</t>
  </si>
  <si>
    <t>FDOT Bridge Load Rating Summary Form (Page 2 of 2)</t>
  </si>
  <si>
    <t>Inventory</t>
  </si>
  <si>
    <t>Operating</t>
  </si>
  <si>
    <t>GVW</t>
  </si>
  <si>
    <t>(name)</t>
  </si>
  <si>
    <t>(k-ft)</t>
  </si>
  <si>
    <t>HS20</t>
  </si>
  <si>
    <t>Bridge Type</t>
  </si>
  <si>
    <t>Reinforced Concrete</t>
  </si>
  <si>
    <t>2.  "Service" means the allowable tension limit for the beam material.</t>
  </si>
  <si>
    <t>Reinf. Concrete</t>
  </si>
  <si>
    <t>Member Type</t>
  </si>
  <si>
    <t>Recommended SU</t>
  </si>
  <si>
    <t>Span Type</t>
  </si>
  <si>
    <t>Number of Tendons per Web</t>
  </si>
  <si>
    <t>Interior</t>
  </si>
  <si>
    <t>End</t>
  </si>
  <si>
    <t>Simple</t>
  </si>
  <si>
    <t>3 or 4</t>
  </si>
  <si>
    <t>5 or more</t>
  </si>
  <si>
    <t>Superstructure Type</t>
  </si>
  <si>
    <r>
      <t>Rolled/Welded Members in Two-Girder/Truss/Arch Bridges</t>
    </r>
    <r>
      <rPr>
        <vertAlign val="superscript"/>
        <sz val="10"/>
        <color rgb="FF000000"/>
        <rFont val="Arial"/>
        <family val="2"/>
      </rPr>
      <t>1</t>
    </r>
  </si>
  <si>
    <t xml:space="preserve">Riveted Members in Two-Girder/Truss/Arch Bridges </t>
  </si>
  <si>
    <t>Multiple Eyebar Members in Truss Bridges</t>
  </si>
  <si>
    <t>Redundant Stringer subsystems between Floor beams</t>
  </si>
  <si>
    <t>All beams in non-spliced concrete girder bridges</t>
  </si>
  <si>
    <t>Steel Straddle Bents</t>
  </si>
  <si>
    <r>
      <t>φ</t>
    </r>
    <r>
      <rPr>
        <b/>
        <vertAlign val="subscript"/>
        <sz val="10"/>
        <color rgb="FF000000"/>
        <rFont val="Arial"/>
        <family val="2"/>
      </rPr>
      <t>s</t>
    </r>
  </si>
  <si>
    <t>Girders</t>
  </si>
  <si>
    <r>
      <t>φ</t>
    </r>
    <r>
      <rPr>
        <b/>
        <vertAlign val="subscript"/>
        <sz val="10"/>
        <color theme="1"/>
        <rFont val="Arial"/>
        <family val="2"/>
      </rPr>
      <t>s</t>
    </r>
  </si>
  <si>
    <t>Hinges Required for Mechanism</t>
  </si>
  <si>
    <t>4 or more</t>
  </si>
  <si>
    <t>FORMAT:  Arial - 10point, cells 25 x 11</t>
  </si>
  <si>
    <t>No. Girder Webs</t>
  </si>
  <si>
    <t>POSTING</t>
  </si>
  <si>
    <t>NAME</t>
  </si>
  <si>
    <t>(C -DL)/LL</t>
  </si>
  <si>
    <t>SU</t>
  </si>
  <si>
    <r>
      <t>Steel</t>
    </r>
    <r>
      <rPr>
        <vertAlign val="superscript"/>
        <sz val="10"/>
        <color theme="1"/>
        <rFont val="Arial"/>
        <family val="2"/>
      </rPr>
      <t>4</t>
    </r>
  </si>
  <si>
    <r>
      <t>Prestressed Concrete</t>
    </r>
    <r>
      <rPr>
        <vertAlign val="superscript"/>
        <sz val="10"/>
        <color theme="1"/>
        <rFont val="Arial"/>
        <family val="2"/>
      </rPr>
      <t>5</t>
    </r>
  </si>
  <si>
    <r>
      <t>Timber</t>
    </r>
    <r>
      <rPr>
        <vertAlign val="superscript"/>
        <sz val="10"/>
        <color theme="1"/>
        <rFont val="Arial"/>
        <family val="2"/>
      </rPr>
      <t>3</t>
    </r>
  </si>
  <si>
    <t>Before 1959</t>
  </si>
  <si>
    <t>After 1973</t>
  </si>
  <si>
    <r>
      <t>Compressive Strength, f</t>
    </r>
    <r>
      <rPr>
        <b/>
        <vertAlign val="subscript"/>
        <sz val="12"/>
        <color theme="1"/>
        <rFont val="Arial"/>
        <family val="2"/>
      </rPr>
      <t>c</t>
    </r>
    <r>
      <rPr>
        <b/>
        <sz val="12"/>
        <color theme="1"/>
        <rFont val="Arial"/>
        <family val="2"/>
      </rPr>
      <t xml:space="preserve"> (ksi)</t>
    </r>
  </si>
  <si>
    <t>Unknown, constructed prior to 1954</t>
  </si>
  <si>
    <t>Reinforcing Type</t>
  </si>
  <si>
    <t>Unknown, constructed after 1972</t>
  </si>
  <si>
    <t>Year of Construction</t>
  </si>
  <si>
    <t>Structural grade</t>
  </si>
  <si>
    <t>Rail or hard grade</t>
  </si>
  <si>
    <r>
      <t>Yield, f</t>
    </r>
    <r>
      <rPr>
        <b/>
        <vertAlign val="subscript"/>
        <sz val="12"/>
        <color theme="1"/>
        <rFont val="Arial"/>
        <family val="2"/>
      </rPr>
      <t>y</t>
    </r>
    <r>
      <rPr>
        <b/>
        <sz val="12"/>
        <color theme="1"/>
        <rFont val="Arial"/>
        <family val="2"/>
      </rPr>
      <t xml:space="preserve"> (ksi)</t>
    </r>
  </si>
  <si>
    <t>FDOT Table 6A.5.4—Stress Limits for Prestressed/Post-Tensioned Concrete Bridges</t>
  </si>
  <si>
    <t xml:space="preserve">Condition </t>
  </si>
  <si>
    <t xml:space="preserve">Design Inventory </t>
  </si>
  <si>
    <t xml:space="preserve">0.60f'c </t>
  </si>
  <si>
    <t xml:space="preserve">3√f'c psi </t>
  </si>
  <si>
    <t xml:space="preserve">7.5√f'c psi </t>
  </si>
  <si>
    <t xml:space="preserve">6√f'c psi </t>
  </si>
  <si>
    <t xml:space="preserve">Operating &amp; Permit </t>
  </si>
  <si>
    <t>All environments</t>
  </si>
  <si>
    <t xml:space="preserve">Extremely aggressive corrosion environment </t>
  </si>
  <si>
    <t xml:space="preserve">Slightly or moderately aggressive corrosion environments </t>
  </si>
  <si>
    <t>DC</t>
  </si>
  <si>
    <t>Longitudinal</t>
  </si>
  <si>
    <r>
      <t>Strength</t>
    </r>
    <r>
      <rPr>
        <vertAlign val="superscript"/>
        <sz val="10"/>
        <color theme="1"/>
        <rFont val="Arial"/>
        <family val="2"/>
      </rPr>
      <t>1</t>
    </r>
  </si>
  <si>
    <r>
      <t>Service</t>
    </r>
    <r>
      <rPr>
        <vertAlign val="superscript"/>
        <sz val="10"/>
        <color theme="1"/>
        <rFont val="Arial"/>
        <family val="2"/>
      </rPr>
      <t>2</t>
    </r>
  </si>
  <si>
    <t>Service III, flanges</t>
  </si>
  <si>
    <t>Service III, web</t>
  </si>
  <si>
    <t>Strength, Flexure</t>
  </si>
  <si>
    <t>Strength, Shear</t>
  </si>
  <si>
    <t>1.25/0.90</t>
  </si>
  <si>
    <t>C</t>
  </si>
  <si>
    <t>Service I</t>
  </si>
  <si>
    <r>
      <t>Steel</t>
    </r>
    <r>
      <rPr>
        <vertAlign val="superscript"/>
        <sz val="10"/>
        <color theme="1"/>
        <rFont val="Arial"/>
        <family val="2"/>
      </rPr>
      <t>3</t>
    </r>
  </si>
  <si>
    <r>
      <t>Prestressed Concrete</t>
    </r>
    <r>
      <rPr>
        <vertAlign val="superscript"/>
        <sz val="10"/>
        <color theme="1"/>
        <rFont val="Arial"/>
        <family val="2"/>
      </rPr>
      <t>4</t>
    </r>
  </si>
  <si>
    <r>
      <t>Post Tension I-Girder</t>
    </r>
    <r>
      <rPr>
        <vertAlign val="superscript"/>
        <sz val="10"/>
        <color theme="1"/>
        <rFont val="Arial"/>
        <family val="2"/>
      </rPr>
      <t>5</t>
    </r>
  </si>
  <si>
    <r>
      <t>φ</t>
    </r>
    <r>
      <rPr>
        <b/>
        <vertAlign val="subscript"/>
        <sz val="10"/>
        <color theme="1"/>
        <rFont val="Arial"/>
        <family val="2"/>
      </rPr>
      <t>s</t>
    </r>
    <r>
      <rPr>
        <b/>
        <sz val="10"/>
        <color theme="1"/>
        <rFont val="Arial"/>
        <family val="2"/>
      </rPr>
      <t xml:space="preserve"> With Diaphragms</t>
    </r>
    <r>
      <rPr>
        <b/>
        <vertAlign val="superscript"/>
        <sz val="10"/>
        <color theme="1"/>
        <rFont val="Arial"/>
        <family val="2"/>
      </rPr>
      <t>1</t>
    </r>
  </si>
  <si>
    <r>
      <t>φ</t>
    </r>
    <r>
      <rPr>
        <b/>
        <vertAlign val="subscript"/>
        <sz val="10"/>
        <color theme="1"/>
        <rFont val="Arial Narrow"/>
        <family val="2"/>
      </rPr>
      <t>s</t>
    </r>
    <r>
      <rPr>
        <b/>
        <sz val="10"/>
        <color theme="1"/>
        <rFont val="Arial Narrow"/>
        <family val="2"/>
      </rPr>
      <t xml:space="preserve"> Without Diaphragms</t>
    </r>
  </si>
  <si>
    <t>1st COL 0.25 wide, 1st row 2 high</t>
  </si>
  <si>
    <r>
      <t>DL</t>
    </r>
    <r>
      <rPr>
        <b/>
        <vertAlign val="subscript"/>
        <sz val="10"/>
        <color theme="1"/>
        <rFont val="Arial"/>
        <family val="2"/>
      </rPr>
      <t>max</t>
    </r>
  </si>
  <si>
    <t>(ft)</t>
  </si>
  <si>
    <t>SPAN</t>
  </si>
  <si>
    <t>IM.V</t>
  </si>
  <si>
    <t>L</t>
  </si>
  <si>
    <t>TT1</t>
  </si>
  <si>
    <t>TT2</t>
  </si>
  <si>
    <t>TT3</t>
  </si>
  <si>
    <t>axl</t>
  </si>
  <si>
    <t>lane</t>
  </si>
  <si>
    <t>Floorbeam Spacing</t>
  </si>
  <si>
    <t>LRFR</t>
  </si>
  <si>
    <t>LFR</t>
  </si>
  <si>
    <t>Length</t>
  </si>
  <si>
    <r>
      <t>(RF</t>
    </r>
    <r>
      <rPr>
        <vertAlign val="subscript"/>
        <sz val="10"/>
        <color theme="1"/>
        <rFont val="Arial"/>
        <family val="2"/>
      </rPr>
      <t>needed</t>
    </r>
    <r>
      <rPr>
        <sz val="10"/>
        <color theme="1"/>
        <rFont val="Arial"/>
        <family val="2"/>
      </rPr>
      <t>)</t>
    </r>
  </si>
  <si>
    <t>Direction &amp; Limit</t>
  </si>
  <si>
    <r>
      <t>0.90 SL</t>
    </r>
    <r>
      <rPr>
        <vertAlign val="superscript"/>
        <sz val="10"/>
        <color theme="1"/>
        <rFont val="Arial"/>
        <family val="2"/>
      </rPr>
      <t>2</t>
    </r>
  </si>
  <si>
    <r>
      <t>Transverse</t>
    </r>
    <r>
      <rPr>
        <vertAlign val="superscript"/>
        <sz val="10"/>
        <color theme="1"/>
        <rFont val="Arial"/>
        <family val="2"/>
      </rPr>
      <t>3</t>
    </r>
  </si>
  <si>
    <t>Span</t>
  </si>
  <si>
    <t>(kip)</t>
  </si>
  <si>
    <t>FDOT Table 6B.5.3—LFR Limit States and Load Factors</t>
  </si>
  <si>
    <r>
      <t>FDOT Table 6A.4.2.2-1</t>
    </r>
    <r>
      <rPr>
        <b/>
        <sz val="12"/>
        <color theme="1"/>
        <rFont val="Calibri"/>
        <family val="2"/>
      </rPr>
      <t>—</t>
    </r>
    <r>
      <rPr>
        <b/>
        <sz val="12"/>
        <color theme="1"/>
        <rFont val="Arial"/>
        <family val="2"/>
      </rPr>
      <t>LRFR Limit States and Load Factors</t>
    </r>
  </si>
  <si>
    <t>ASR - Allowable Stress</t>
  </si>
  <si>
    <t>Longitudinal, Segmental</t>
  </si>
  <si>
    <t>Transverse, Segmental</t>
  </si>
  <si>
    <t>Strength, Moment</t>
  </si>
  <si>
    <t>Strength, Axial</t>
  </si>
  <si>
    <t>Method, MemType, Limit</t>
  </si>
  <si>
    <t>Column Offset (RF Level)</t>
  </si>
  <si>
    <t>ROW</t>
  </si>
  <si>
    <r>
      <rPr>
        <sz val="8"/>
        <color theme="1"/>
        <rFont val="Times New Roman"/>
        <family val="1"/>
      </rPr>
      <t>γ</t>
    </r>
    <r>
      <rPr>
        <vertAlign val="subscript"/>
        <sz val="8"/>
        <color theme="1"/>
        <rFont val="Arial"/>
        <family val="2"/>
      </rPr>
      <t>DC/DL</t>
    </r>
    <r>
      <rPr>
        <sz val="8"/>
        <color theme="1"/>
        <rFont val="Arial"/>
        <family val="2"/>
      </rPr>
      <t xml:space="preserve"> </t>
    </r>
  </si>
  <si>
    <t>COL:</t>
  </si>
  <si>
    <r>
      <t>OFFSETS (</t>
    </r>
    <r>
      <rPr>
        <b/>
        <sz val="10"/>
        <color theme="1"/>
        <rFont val="Times New Roman"/>
        <family val="1"/>
      </rPr>
      <t>γ</t>
    </r>
    <r>
      <rPr>
        <b/>
        <vertAlign val="subscript"/>
        <sz val="10"/>
        <color theme="1"/>
        <rFont val="Arial"/>
        <family val="2"/>
      </rPr>
      <t>DL</t>
    </r>
    <r>
      <rPr>
        <b/>
        <sz val="10"/>
        <color theme="1"/>
        <rFont val="Arial"/>
        <family val="2"/>
      </rPr>
      <t xml:space="preserve"> &amp; </t>
    </r>
    <r>
      <rPr>
        <b/>
        <sz val="10"/>
        <color theme="1"/>
        <rFont val="Times New Roman"/>
        <family val="1"/>
      </rPr>
      <t>γ</t>
    </r>
    <r>
      <rPr>
        <b/>
        <vertAlign val="subscript"/>
        <sz val="10"/>
        <color theme="1"/>
        <rFont val="Arial"/>
        <family val="2"/>
      </rPr>
      <t>LL</t>
    </r>
    <r>
      <rPr>
        <b/>
        <sz val="10"/>
        <color theme="1"/>
        <rFont val="Arial"/>
        <family val="2"/>
      </rPr>
      <t>): LRFR/LFR, Material/Direction, &amp; Strength/Service (ROW), rating level (COL)</t>
    </r>
  </si>
  <si>
    <t>Row Offset1: method, MemType, limit</t>
  </si>
  <si>
    <t>ASR</t>
  </si>
  <si>
    <t>LRFR SEGMENTAL</t>
  </si>
  <si>
    <t>PURPLE: Excel-formulas and formatting notes</t>
  </si>
  <si>
    <r>
      <t>FDOT Table 6A.4.2.4-1—General System Factors (φ</t>
    </r>
    <r>
      <rPr>
        <b/>
        <vertAlign val="subscript"/>
        <sz val="12"/>
        <color theme="1"/>
        <rFont val="Arial"/>
        <family val="2"/>
      </rPr>
      <t>s</t>
    </r>
    <r>
      <rPr>
        <b/>
        <sz val="12"/>
        <color theme="1"/>
        <rFont val="Arial"/>
        <family val="2"/>
      </rPr>
      <t>)</t>
    </r>
  </si>
  <si>
    <r>
      <t>FDOT Table 6A.5.2.1-1</t>
    </r>
    <r>
      <rPr>
        <b/>
        <sz val="12"/>
        <color theme="1"/>
        <rFont val="Calibri"/>
        <family val="2"/>
      </rPr>
      <t>—</t>
    </r>
    <r>
      <rPr>
        <b/>
        <sz val="12"/>
        <color theme="1"/>
        <rFont val="Arial"/>
        <family val="2"/>
      </rPr>
      <t>Minimum Compressive Strength of Concrete by Year of Specification</t>
    </r>
  </si>
  <si>
    <r>
      <t>FDOT Table 6A.5.2.2-1</t>
    </r>
    <r>
      <rPr>
        <b/>
        <sz val="12"/>
        <color theme="1"/>
        <rFont val="Calibri"/>
        <family val="2"/>
      </rPr>
      <t>—</t>
    </r>
    <r>
      <rPr>
        <b/>
        <sz val="12"/>
        <color theme="1"/>
        <rFont val="Arial"/>
        <family val="2"/>
      </rPr>
      <t>Minimum Compressive Strength of Concrete by Year of Specification</t>
    </r>
  </si>
  <si>
    <r>
      <t>FDOT Table 6A.5.11.6-1—System Factors (φ</t>
    </r>
    <r>
      <rPr>
        <b/>
        <vertAlign val="subscript"/>
        <sz val="12"/>
        <color theme="1"/>
        <rFont val="Arial"/>
        <family val="2"/>
      </rPr>
      <t>s</t>
    </r>
    <r>
      <rPr>
        <b/>
        <sz val="12"/>
        <color theme="1"/>
        <rFont val="Arial"/>
        <family val="2"/>
      </rPr>
      <t>) for Post-Tensioned Concrete Girders</t>
    </r>
  </si>
  <si>
    <t>Floor beam spacing &gt; 12 feet, discontinuous deck</t>
  </si>
  <si>
    <t>Floor beam spacing &gt;12 feet, continuous deck</t>
  </si>
  <si>
    <t>CONCRETE</t>
  </si>
  <si>
    <t>Unknown, constructed between 1954 and 1972: billet or intermediate grade</t>
  </si>
  <si>
    <r>
      <t>APPENDIX</t>
    </r>
    <r>
      <rPr>
        <b/>
        <sz val="12"/>
        <color theme="1"/>
        <rFont val="Calibri"/>
        <family val="2"/>
      </rPr>
      <t>—</t>
    </r>
    <r>
      <rPr>
        <b/>
        <sz val="12"/>
        <color theme="1"/>
        <rFont val="Arial"/>
        <family val="2"/>
      </rPr>
      <t>LONGITUDINAL OPERATING RATING FACTORS NEEDED TO PASS ALL ROUTINE BLANKET PERMIT TRUCKS ON STATE HIGHWAYS</t>
    </r>
  </si>
  <si>
    <t>RETRIEVE LOAD FACTORS</t>
  </si>
  <si>
    <t>DETERMINE PRINT AREA</t>
  </si>
  <si>
    <t>Live Load Distrib. Factor (axles)</t>
  </si>
  <si>
    <t xml:space="preserve">4. LFR excludes timber; use LRFR or ASR. </t>
  </si>
  <si>
    <r>
      <t>Timber</t>
    </r>
    <r>
      <rPr>
        <vertAlign val="superscript"/>
        <sz val="10"/>
        <color theme="1"/>
        <rFont val="Arial"/>
        <family val="2"/>
      </rPr>
      <t>4</t>
    </r>
  </si>
  <si>
    <t>Prestressed Concrete</t>
  </si>
  <si>
    <r>
      <t>Post-Tension I-Girder</t>
    </r>
    <r>
      <rPr>
        <vertAlign val="superscript"/>
        <sz val="10"/>
        <color theme="1"/>
        <rFont val="Arial"/>
        <family val="2"/>
      </rPr>
      <t>3</t>
    </r>
  </si>
  <si>
    <t xml:space="preserve">1. “Strength” includes flexure and shear; consider axial effects where warranted.  </t>
  </si>
  <si>
    <t>No. of pages to print.  2 pages for floorbeam/segmental; otherwise print 1 page.</t>
  </si>
  <si>
    <t>Last row No., print area.</t>
  </si>
  <si>
    <t>GENERAL NOTES</t>
  </si>
  <si>
    <t>INPUT NOTES</t>
  </si>
  <si>
    <t>3.  For segmental box girders, use LRFR.</t>
  </si>
  <si>
    <t>H15 or H-15-44</t>
  </si>
  <si>
    <t>HS15 or H-15-S12</t>
  </si>
  <si>
    <t>HS20+Mod / H20-S16, with Military Loading</t>
  </si>
  <si>
    <t>HS25 or greater</t>
  </si>
  <si>
    <t>Greater than HL93</t>
  </si>
  <si>
    <t>enter Original Design Load</t>
  </si>
  <si>
    <t>Unknown (describe)</t>
  </si>
  <si>
    <t>Other (describe)</t>
  </si>
  <si>
    <t>Design Load</t>
  </si>
  <si>
    <t>enter Rating Type</t>
  </si>
  <si>
    <t>enter Distribution Method</t>
  </si>
  <si>
    <t>enter Posting (70)</t>
  </si>
  <si>
    <t>enter SU posting</t>
  </si>
  <si>
    <t>enter C posting</t>
  </si>
  <si>
    <t>enter ST5 posting</t>
  </si>
  <si>
    <t xml:space="preserve"> enter IM</t>
  </si>
  <si>
    <t>enter Gov Length</t>
  </si>
  <si>
    <t>1. “With Diaphragms” means that there are at least three evenly spaced intermediate diaphragms (excluding end diaphragms) in each span. The above tabulated values may be increased by 0.05 for riveted members.</t>
  </si>
  <si>
    <t>IM Moment</t>
  </si>
  <si>
    <t>IM Shear</t>
  </si>
  <si>
    <t>axle</t>
  </si>
  <si>
    <t xml:space="preserve">IM Shear </t>
  </si>
  <si>
    <r>
      <t>APPENDIX—LFR WITH NO</t>
    </r>
    <r>
      <rPr>
        <b/>
        <sz val="12"/>
        <color theme="1"/>
        <rFont val="Arial"/>
        <family val="2"/>
      </rPr>
      <t xml:space="preserve"> IMPACT, SIMPLE-SPAN MAXIMUM LONGITUDINAL MOMENTS AND SHEARS</t>
    </r>
  </si>
  <si>
    <t>HS20 TRUCK</t>
  </si>
  <si>
    <t>CR1</t>
  </si>
  <si>
    <t>CR2</t>
  </si>
  <si>
    <t>CR3</t>
  </si>
  <si>
    <t>TP22</t>
  </si>
  <si>
    <t>WR1</t>
  </si>
  <si>
    <t>WR2</t>
  </si>
  <si>
    <t>PERMIT</t>
  </si>
  <si>
    <t>AXLE</t>
  </si>
  <si>
    <t>LANE</t>
  </si>
  <si>
    <t>ft</t>
  </si>
  <si>
    <t>kip</t>
  </si>
  <si>
    <t>klf</t>
  </si>
  <si>
    <t>TP17</t>
  </si>
  <si>
    <t>HL93 WITH IMPACT</t>
  </si>
  <si>
    <t>Moment</t>
  </si>
  <si>
    <t>Shear</t>
  </si>
  <si>
    <t>FL120 WITH IMPACT</t>
  </si>
  <si>
    <r>
      <t xml:space="preserve">HS20 WITH </t>
    </r>
    <r>
      <rPr>
        <b/>
        <u/>
        <sz val="12"/>
        <color theme="1"/>
        <rFont val="Arial"/>
        <family val="2"/>
      </rPr>
      <t>NO</t>
    </r>
    <r>
      <rPr>
        <b/>
        <sz val="12"/>
        <color theme="1"/>
        <rFont val="Arial"/>
        <family val="2"/>
      </rPr>
      <t xml:space="preserve"> IMPACT</t>
    </r>
  </si>
  <si>
    <t>RF NEEDED TO PASS ALL PERMITS, LONGITUDINAL</t>
  </si>
  <si>
    <t>CLASS</t>
  </si>
  <si>
    <t>NOTES</t>
  </si>
  <si>
    <t>VEH</t>
  </si>
  <si>
    <t>TRK</t>
  </si>
  <si>
    <t>apply</t>
  </si>
  <si>
    <t>TYPE</t>
  </si>
  <si>
    <t>No.</t>
  </si>
  <si>
    <t>+M ?</t>
  </si>
  <si>
    <t>-M ?</t>
  </si>
  <si>
    <t>+V ?</t>
  </si>
  <si>
    <t>-V ?</t>
  </si>
  <si>
    <t>**</t>
  </si>
  <si>
    <t>******</t>
  </si>
  <si>
    <t>CRN1</t>
  </si>
  <si>
    <t>CRN2</t>
  </si>
  <si>
    <t>CRN3</t>
  </si>
  <si>
    <t>TTT1</t>
  </si>
  <si>
    <t>TTT2</t>
  </si>
  <si>
    <t>TTT3</t>
  </si>
  <si>
    <t>DESC.</t>
  </si>
  <si>
    <t>LEGAL</t>
  </si>
  <si>
    <t>Enter Software Name &amp; Version</t>
  </si>
  <si>
    <t>Software</t>
  </si>
  <si>
    <t>For additional guidance on Bridge Management System Coding http://www.dot.state.fl.us/statemaintenanceoffice/Structures/LoadRating.shtm</t>
  </si>
  <si>
    <r>
      <t>FDOT Table 6A.4.2.4‐2</t>
    </r>
    <r>
      <rPr>
        <b/>
        <sz val="12"/>
        <color theme="1"/>
        <rFont val="Calibri"/>
        <family val="2"/>
      </rPr>
      <t>—</t>
    </r>
    <r>
      <rPr>
        <b/>
        <sz val="12"/>
        <color theme="1"/>
        <rFont val="Arial"/>
        <family val="2"/>
      </rPr>
      <t>System Factors (φ</t>
    </r>
    <r>
      <rPr>
        <b/>
        <vertAlign val="subscript"/>
        <sz val="12"/>
        <color theme="1"/>
        <rFont val="Arial"/>
        <family val="2"/>
      </rPr>
      <t>s</t>
    </r>
    <r>
      <rPr>
        <b/>
        <sz val="12"/>
        <color theme="1"/>
        <rFont val="Arial"/>
        <family val="2"/>
      </rPr>
      <t>) for Steel Girder Bridges</t>
    </r>
  </si>
  <si>
    <t>ADDITIONAL NOTES</t>
  </si>
  <si>
    <t>"As-Bid" load rating dates is omitted; it will be redacted from the database</t>
  </si>
  <si>
    <t>If "Floor Beam Present?"=yes, or if "Segmental Bridge" = yes, page 2 automatically prints</t>
  </si>
  <si>
    <t>INVENTORY</t>
  </si>
  <si>
    <t>Header</t>
  </si>
  <si>
    <t xml:space="preserve">Axle spacing in feet.  </t>
  </si>
  <si>
    <t>Axle loading in kip.</t>
  </si>
  <si>
    <t xml:space="preserve">Whether the truck applies negative shear?  0 = no, and 1 = yes.  For example, the HL93 negative moment truck train does not apply positive shear. </t>
  </si>
  <si>
    <t xml:space="preserve">Whether the truck applies positive shear?  0 = no, and 1 = yes.  For example, the HL93 negative moment truck train does not apply positive shear. </t>
  </si>
  <si>
    <t xml:space="preserve">Whether the truck applies positive moment?  0 = no, and 1 = yes.  For example, the HL93 negative moment truck train does not apply positive moment. </t>
  </si>
  <si>
    <t>Whether the truck applies negative moment?  0 = no, and 1 = yes.  For example, the HS20 26kip and 0.64klf lane combination does not apply negative moment.</t>
  </si>
  <si>
    <t xml:space="preserve">Vehicle type No., from program. </t>
  </si>
  <si>
    <t>1959 to 1973</t>
  </si>
  <si>
    <t>VEH No.</t>
  </si>
  <si>
    <t>VEH NAME</t>
  </si>
  <si>
    <t>Vehicle number.</t>
  </si>
  <si>
    <t>Vehicle name.</t>
  </si>
  <si>
    <t>Truck number.  For example, the simple-span HL93 has two trucks: (1) truck &amp; lane, and (2) tandem &amp; lane.</t>
  </si>
  <si>
    <t>Lane loading in kips per foot, in the 1st row.  Also, if L &gt;  2nd row in ft., apply 3rd row in klf.  The FL120, for example, applies 0.2klf to spans over 200ft.</t>
  </si>
  <si>
    <t>VEHICLE DESCRIPTIONS, 2 SPANS 250ft-250ft.  LEGAL LOADS PER LRFR.</t>
  </si>
  <si>
    <t>Minimum</t>
  </si>
  <si>
    <t>Maximum</t>
  </si>
  <si>
    <r>
      <t>DC</t>
    </r>
    <r>
      <rPr>
        <vertAlign val="subscript"/>
        <sz val="10"/>
        <color theme="1"/>
        <rFont val="Arial"/>
        <family val="2"/>
      </rPr>
      <t>Component Dead Load</t>
    </r>
  </si>
  <si>
    <t>FDOT Table 6A.5.12.5-1—Limit States and Load Factors for Culvert Load Rating</t>
  </si>
  <si>
    <t>1. Simplify the assessment by assuming that the pavement and road base is 120pcf soil; avoid separate computations for DW and ES (wearing surface and earth surcharge).</t>
  </si>
  <si>
    <t>Level - the rating level</t>
  </si>
  <si>
    <t>Vehicle - name</t>
  </si>
  <si>
    <t>Weight - sum of axle weights, largest truck in the vehicle</t>
  </si>
  <si>
    <t>Member Type - material</t>
  </si>
  <si>
    <t>Limit - moment/shear/service</t>
  </si>
  <si>
    <t>DC - component dead load factor</t>
  </si>
  <si>
    <t>LL - live load factor</t>
  </si>
  <si>
    <t>LLDF - live load distribution = 0 per CBC area distribution</t>
  </si>
  <si>
    <t>RF - rating factor</t>
  </si>
  <si>
    <r>
      <t>RATING = RF</t>
    </r>
    <r>
      <rPr>
        <sz val="10"/>
        <color rgb="FF000000"/>
        <rFont val="Calibri"/>
        <family val="2"/>
      </rPr>
      <t>∙</t>
    </r>
    <r>
      <rPr>
        <sz val="10"/>
        <color rgb="FF000000"/>
        <rFont val="Calibri"/>
        <family val="2"/>
        <scheme val="minor"/>
      </rPr>
      <t>Weight = permissible truck weight in tons</t>
    </r>
  </si>
  <si>
    <r>
      <t>Reinforced Concrete</t>
    </r>
    <r>
      <rPr>
        <vertAlign val="superscript"/>
        <sz val="10"/>
        <color theme="1"/>
        <rFont val="Arial"/>
        <family val="2"/>
      </rPr>
      <t>4</t>
    </r>
  </si>
  <si>
    <r>
      <t>Post Tension
I-Girder</t>
    </r>
    <r>
      <rPr>
        <vertAlign val="superscript"/>
        <sz val="10"/>
        <color theme="1"/>
        <rFont val="Arial"/>
        <family val="2"/>
      </rPr>
      <t>6</t>
    </r>
  </si>
  <si>
    <r>
      <t>NA, 0.80</t>
    </r>
    <r>
      <rPr>
        <vertAlign val="superscript"/>
        <sz val="10"/>
        <color theme="1"/>
        <rFont val="Arial"/>
        <family val="2"/>
      </rPr>
      <t>5</t>
    </r>
  </si>
  <si>
    <r>
      <t>NA, 0.70</t>
    </r>
    <r>
      <rPr>
        <vertAlign val="superscript"/>
        <sz val="10"/>
        <color theme="1"/>
        <rFont val="Arial"/>
        <family val="2"/>
      </rPr>
      <t>5</t>
    </r>
  </si>
  <si>
    <t>3.0 - Reinforced Concrete</t>
  </si>
  <si>
    <t>5.0 - Prestressed Beam</t>
  </si>
  <si>
    <t>3.4 - Reinforced Concrete</t>
  </si>
  <si>
    <t>Governing Location - describe the location</t>
  </si>
  <si>
    <r>
      <t xml:space="preserve">Reason - also reporting for "Load Rating Origination."  </t>
    </r>
    <r>
      <rPr>
        <b/>
        <i/>
        <sz val="10"/>
        <color rgb="FF000000"/>
        <rFont val="Calibri"/>
        <family val="2"/>
        <scheme val="minor"/>
      </rPr>
      <t>If construction reviewed, use "Final or As-Built."</t>
    </r>
  </si>
  <si>
    <t>COMMENTS BY THE ENGINEER - conditions and assumptions in brief (poor/fair/good condition, section losses, vehicle impacts, etc.)</t>
  </si>
  <si>
    <t>6.  For segmental box girders, see FDOT 6A.5.11.</t>
  </si>
  <si>
    <t>4.  For segmental box girder decks, see FDOT 6A.5.11.  For reinforced concrete box culverts, see 6A.5.12.</t>
  </si>
  <si>
    <t>1.  "Strength" includes flexure, shear, and compression. Typically appraise both flexure
and shear. Determine whether compression and axial effects need be assessed, also.</t>
  </si>
  <si>
    <r>
      <t>Service</t>
    </r>
    <r>
      <rPr>
        <vertAlign val="superscript"/>
        <sz val="10"/>
        <color theme="1"/>
        <rFont val="Arial"/>
        <family val="2"/>
      </rPr>
      <t>2</t>
    </r>
    <r>
      <rPr>
        <sz val="10"/>
        <color theme="1"/>
        <rFont val="Arial"/>
        <family val="2"/>
      </rPr>
      <t xml:space="preserve"> II</t>
    </r>
  </si>
  <si>
    <r>
      <t>Service</t>
    </r>
    <r>
      <rPr>
        <vertAlign val="superscript"/>
        <sz val="10"/>
        <color theme="1"/>
        <rFont val="Arial"/>
        <family val="2"/>
      </rPr>
      <t>2</t>
    </r>
    <r>
      <rPr>
        <sz val="10"/>
        <color theme="1"/>
        <rFont val="Arial"/>
        <family val="2"/>
      </rPr>
      <t xml:space="preserve"> I</t>
    </r>
  </si>
  <si>
    <r>
      <t>Service</t>
    </r>
    <r>
      <rPr>
        <vertAlign val="superscript"/>
        <sz val="10"/>
        <color theme="1"/>
        <rFont val="Arial"/>
        <family val="2"/>
      </rPr>
      <t>2</t>
    </r>
    <r>
      <rPr>
        <sz val="10"/>
        <color theme="1"/>
        <rFont val="Arial"/>
        <family val="2"/>
      </rPr>
      <t xml:space="preserve"> III</t>
    </r>
  </si>
  <si>
    <t>3.  Steel Service II need only be checked for compact girders.</t>
  </si>
  <si>
    <r>
      <t>DC</t>
    </r>
    <r>
      <rPr>
        <vertAlign val="superscript"/>
        <sz val="10"/>
        <color theme="1"/>
        <rFont val="Arial"/>
        <family val="2"/>
      </rPr>
      <t>7</t>
    </r>
  </si>
  <si>
    <r>
      <t xml:space="preserve">7.  Field-measure wearing surfaces; </t>
    </r>
    <r>
      <rPr>
        <sz val="12"/>
        <color theme="1"/>
        <rFont val="Times New Roman"/>
        <family val="1"/>
      </rPr>
      <t>γ</t>
    </r>
    <r>
      <rPr>
        <vertAlign val="subscript"/>
        <sz val="12"/>
        <color theme="1"/>
        <rFont val="Arial"/>
        <family val="2"/>
      </rPr>
      <t>DC</t>
    </r>
    <r>
      <rPr>
        <sz val="12"/>
        <color theme="1"/>
        <rFont val="Arial"/>
        <family val="2"/>
      </rPr>
      <t xml:space="preserve"> = </t>
    </r>
    <r>
      <rPr>
        <sz val="12"/>
        <color theme="1"/>
        <rFont val="Times New Roman"/>
        <family val="1"/>
      </rPr>
      <t>γ</t>
    </r>
    <r>
      <rPr>
        <vertAlign val="subscript"/>
        <sz val="12"/>
        <color theme="1"/>
        <rFont val="Arial"/>
        <family val="2"/>
      </rPr>
      <t>DW</t>
    </r>
    <r>
      <rPr>
        <sz val="12"/>
        <color theme="1"/>
        <rFont val="Arial"/>
        <family val="2"/>
      </rPr>
      <t>.</t>
    </r>
  </si>
  <si>
    <t xml:space="preserve">2. Where “h” is the height of soil, use: Fe∙(120 pcf)∙(h)  = min &amp; max vertical earth load (Fe at LRFD 12.11.2.2.1-2), (60 pcf)∙(h)  = maximum horizontal earth load, (60 pcf)∙(h)  = maximum horizontal live load from equivalent surcharge, (30 pcf)∙(h)  = minimum horizontal earth load </t>
  </si>
  <si>
    <t xml:space="preserve">3. Only consider one lane loaded, and apply the appropriate single-lane live load multiple presence factor (mpf) to the distribution factor lateral to the effective span length.  </t>
  </si>
  <si>
    <t>Enter Bridge No.</t>
  </si>
  <si>
    <t>Location</t>
  </si>
  <si>
    <t>Enter Facility and Intersection (i.e. 'I-95 over SR44')</t>
  </si>
  <si>
    <t>Enter Description (i.e. 'Prestressed 4 Spans: 40-85-85-40 feet)'</t>
  </si>
  <si>
    <t>Recommended C Posting</t>
  </si>
  <si>
    <t>Recommended ST5 Posting</t>
  </si>
  <si>
    <t>FB Span Length</t>
  </si>
  <si>
    <t>FB Spacing</t>
  </si>
  <si>
    <t>FB SU4 Rating</t>
  </si>
  <si>
    <t>FB FL120 Permit Rating</t>
  </si>
  <si>
    <t>First select "Analysis Method," then "Member Type" and "Limit."  The load factors automatically populate from sheet "Manual."</t>
  </si>
  <si>
    <r>
      <t xml:space="preserve">Rating Type, </t>
    </r>
    <r>
      <rPr>
        <b/>
        <i/>
        <sz val="10"/>
        <color rgb="FF000000"/>
        <rFont val="Calibri"/>
        <family val="2"/>
        <scheme val="minor"/>
      </rPr>
      <t>Analysis</t>
    </r>
    <r>
      <rPr>
        <sz val="10"/>
        <color rgb="FF000000"/>
        <rFont val="Calibri"/>
        <family val="2"/>
        <scheme val="minor"/>
      </rPr>
      <t xml:space="preserve"> - the rating type that this analysis uses.  Typically, "Rating Type, Analysis" is the same as "Analysis Method" selected in cell I2.</t>
    </r>
  </si>
  <si>
    <t>Plans Status</t>
  </si>
  <si>
    <t>Design or Construction</t>
  </si>
  <si>
    <t>NA (use field measurements)</t>
  </si>
  <si>
    <r>
      <t>RF</t>
    </r>
    <r>
      <rPr>
        <sz val="7"/>
        <color rgb="FF000000"/>
        <rFont val="Calibri"/>
        <family val="2"/>
      </rPr>
      <t>∙Weight</t>
    </r>
    <r>
      <rPr>
        <sz val="7"/>
        <color rgb="FF000000"/>
        <rFont val="Calibri"/>
        <family val="2"/>
        <scheme val="minor"/>
      </rPr>
      <t xml:space="preserve"> (tons)</t>
    </r>
  </si>
  <si>
    <t>Distribution factor entry is omitted; it will be redacted from the database</t>
  </si>
  <si>
    <r>
      <t>Recommended SU Posting</t>
    </r>
    <r>
      <rPr>
        <vertAlign val="superscript"/>
        <sz val="10"/>
        <color rgb="FF000000"/>
        <rFont val="Calibri"/>
        <family val="2"/>
        <scheme val="minor"/>
      </rPr>
      <t>*</t>
    </r>
  </si>
  <si>
    <t>These are cliff notes.  For an authoritative reference, see the BMS Coding Guide at:</t>
  </si>
  <si>
    <r>
      <rPr>
        <b/>
        <sz val="10"/>
        <color rgb="FF0000FF"/>
        <rFont val="Calibri"/>
        <family val="2"/>
        <scheme val="minor"/>
      </rPr>
      <t>Max Span HS20/FL120</t>
    </r>
    <r>
      <rPr>
        <sz val="10"/>
        <color theme="1"/>
        <rFont val="Calibri"/>
        <family val="2"/>
        <scheme val="minor"/>
      </rPr>
      <t xml:space="preserve"> - the rating factor (RF) for the maximum span.  Identify the longest span, and report the RF for that span.</t>
    </r>
  </si>
  <si>
    <t>*Recommended SU Posting levels for Florida SU trucks adequately restricts AASHTO SU trucks; see BLRM Chapter 7.</t>
  </si>
  <si>
    <t>LL mpf</t>
  </si>
  <si>
    <r>
      <t>LL,LS</t>
    </r>
    <r>
      <rPr>
        <vertAlign val="subscript"/>
        <sz val="10"/>
        <color theme="1"/>
        <rFont val="Arial"/>
        <family val="2"/>
      </rPr>
      <t>HL93 Inventory</t>
    </r>
  </si>
  <si>
    <r>
      <t>LL,LS</t>
    </r>
    <r>
      <rPr>
        <vertAlign val="subscript"/>
        <sz val="10"/>
        <color theme="1"/>
        <rFont val="Arial"/>
        <family val="2"/>
      </rPr>
      <t>HL93 Operating</t>
    </r>
  </si>
  <si>
    <r>
      <t>LL,LS</t>
    </r>
    <r>
      <rPr>
        <vertAlign val="subscript"/>
        <sz val="10"/>
        <color theme="1"/>
        <rFont val="Arial"/>
        <family val="2"/>
      </rPr>
      <t>Legal Operating</t>
    </r>
  </si>
  <si>
    <r>
      <t>LL.LS</t>
    </r>
    <r>
      <rPr>
        <vertAlign val="subscript"/>
        <sz val="10"/>
        <color theme="1"/>
        <rFont val="Arial"/>
        <family val="2"/>
      </rPr>
      <t>FL120 Permit, Existing</t>
    </r>
  </si>
  <si>
    <r>
      <t>LL,LS</t>
    </r>
    <r>
      <rPr>
        <vertAlign val="subscript"/>
        <sz val="10"/>
        <color theme="1"/>
        <rFont val="Arial"/>
        <family val="2"/>
      </rPr>
      <t>FL120 Permit, New Section</t>
    </r>
  </si>
  <si>
    <r>
      <t xml:space="preserve">Compressive Stress – All Bridges (Longitudinal or Transverse) </t>
    </r>
    <r>
      <rPr>
        <sz val="10"/>
        <color theme="1"/>
        <rFont val="Arial"/>
        <family val="2"/>
      </rPr>
      <t xml:space="preserve">Compressive stress under effective prestress, permanent loads, and transient loads.  When web or flange slenderness exceeds 15, apply a reduction (LRFD 5.6.4.7 and 5.9.2.3.2). </t>
    </r>
  </si>
  <si>
    <t>2. “SL” means the number of striped lanes; consider 1 ≤ lanes loaded ≤ SL.</t>
  </si>
  <si>
    <t>1. Apply the multiple presence factor (mpf) to all loaded lanes, per LRFD 3.6.1.1.2, except make the single-lane mpf 1.00 for Operating and FL120 Permit Levels.</t>
  </si>
  <si>
    <r>
      <t>FDOT Table 6A.5.11-2</t>
    </r>
    <r>
      <rPr>
        <b/>
        <sz val="12"/>
        <color theme="1"/>
        <rFont val="Calibri"/>
        <family val="2"/>
      </rPr>
      <t>—</t>
    </r>
    <r>
      <rPr>
        <b/>
        <sz val="12"/>
        <color theme="1"/>
        <rFont val="Arial"/>
        <family val="2"/>
      </rPr>
      <t>Stress Limits for Segmental Bridges</t>
    </r>
  </si>
  <si>
    <t>Longitudinal Tensile Stress in Precompressed Tensile Zone</t>
  </si>
  <si>
    <t>3√f'c (psi)</t>
  </si>
  <si>
    <t>6√f'c (psi)</t>
  </si>
  <si>
    <t>Zero tension</t>
  </si>
  <si>
    <t>100 psi (comp.)</t>
  </si>
  <si>
    <t xml:space="preserve">Longitudinal Tensile Stress in other areas </t>
  </si>
  <si>
    <t>Principal Tensile Stress at Neutral Axis in Web</t>
  </si>
  <si>
    <t>All types of segmental bridges</t>
  </si>
  <si>
    <t>3.5√f'c (psi)</t>
  </si>
  <si>
    <t>Transverse Stresses</t>
  </si>
  <si>
    <t>1. Type A Joint: Cast-in-place concrete joint, wet concrete or epoxy match cast joint between precast units.</t>
  </si>
  <si>
    <t>4. Legal and Permit vehicles use Operating stress levels.</t>
  </si>
  <si>
    <r>
      <t>Area without auxiliary bonded reinforcement</t>
    </r>
    <r>
      <rPr>
        <vertAlign val="superscript"/>
        <sz val="8"/>
        <color theme="1"/>
        <rFont val="Arial"/>
        <family val="2"/>
      </rPr>
      <t>3</t>
    </r>
  </si>
  <si>
    <r>
      <t>In areas with auxiliary bonded reinforcement</t>
    </r>
    <r>
      <rPr>
        <vertAlign val="superscript"/>
        <sz val="8"/>
        <color theme="1"/>
        <rFont val="Arial"/>
        <family val="2"/>
      </rPr>
      <t>3</t>
    </r>
  </si>
  <si>
    <r>
      <t>Operating</t>
    </r>
    <r>
      <rPr>
        <b/>
        <vertAlign val="superscript"/>
        <sz val="10"/>
        <color theme="1"/>
        <rFont val="Arial"/>
        <family val="2"/>
      </rPr>
      <t>4</t>
    </r>
  </si>
  <si>
    <t>2. Type B Joint (Dry joint): Match-cast joint between precast units without epoxy.  Note that Type B Joints are not allowed in new segmental bridge design.</t>
  </si>
  <si>
    <t xml:space="preserve">3. Auxiliary bonded reinforcement: Areas of bonded reinforcement sufficient to resist the tensile force in concrete computed based on an uncracked section, where reinforcement is proportioned using a stress of 0.5 fy, not to exceed 30 ksi. </t>
  </si>
  <si>
    <r>
      <t>Components with bonded or combined with unbonded prestressing with auxiliary bonded reinf. across the joint (Type A Joint</t>
    </r>
    <r>
      <rPr>
        <vertAlign val="superscript"/>
        <sz val="8"/>
        <color theme="1"/>
        <rFont val="Arial"/>
        <family val="2"/>
      </rPr>
      <t>1</t>
    </r>
    <r>
      <rPr>
        <sz val="8"/>
        <color theme="1"/>
        <rFont val="Arial"/>
        <family val="2"/>
      </rPr>
      <t>), slightly/moderately aggressive environment</t>
    </r>
  </si>
  <si>
    <r>
      <t>Components with bonded or combined with unbonded prestressing with no reinforcement across the joint (Type A Joint</t>
    </r>
    <r>
      <rPr>
        <vertAlign val="superscript"/>
        <sz val="8"/>
        <color theme="1"/>
        <rFont val="Arial"/>
        <family val="2"/>
      </rPr>
      <t>1</t>
    </r>
    <r>
      <rPr>
        <sz val="8"/>
        <color theme="1"/>
        <rFont val="Arial"/>
        <family val="2"/>
      </rPr>
      <t>), extremely aggressive environment</t>
    </r>
  </si>
  <si>
    <r>
      <t>Components with bonded or combined with unbonded prestressing  with auxiliary bonded reinforcement across the joint (Type A Joint</t>
    </r>
    <r>
      <rPr>
        <vertAlign val="superscript"/>
        <sz val="8"/>
        <color theme="1"/>
        <rFont val="Arial"/>
        <family val="2"/>
      </rPr>
      <t>1</t>
    </r>
    <r>
      <rPr>
        <sz val="8"/>
        <color theme="1"/>
        <rFont val="Arial"/>
        <family val="2"/>
      </rPr>
      <t>), extremely aggressive environment</t>
    </r>
  </si>
  <si>
    <r>
      <t>Components with bonded or combined with unbonded prestressing with no reinf. across the joint (Type A Joint</t>
    </r>
    <r>
      <rPr>
        <vertAlign val="superscript"/>
        <sz val="8"/>
        <color theme="1"/>
        <rFont val="Arial"/>
        <family val="2"/>
      </rPr>
      <t>1</t>
    </r>
    <r>
      <rPr>
        <sz val="8"/>
        <color theme="1"/>
        <rFont val="Arial"/>
        <family val="2"/>
      </rPr>
      <t>), slightly or moderately aggressive environment</t>
    </r>
  </si>
  <si>
    <t>FDOT Table 6A.5.11-1—LRFR Live Load Factors for Segmental Bridges</t>
  </si>
  <si>
    <r>
      <t>Components with unbonded prestressing (Type B Joint</t>
    </r>
    <r>
      <rPr>
        <vertAlign val="superscript"/>
        <sz val="8"/>
        <color theme="1"/>
        <rFont val="Arial"/>
        <family val="2"/>
      </rPr>
      <t>2</t>
    </r>
    <r>
      <rPr>
        <sz val="8"/>
        <color theme="1"/>
        <rFont val="Arial"/>
        <family val="2"/>
      </rPr>
      <t>), all environments</t>
    </r>
  </si>
  <si>
    <r>
      <t>Components with unbonded prestressing only (Type A Joint</t>
    </r>
    <r>
      <rPr>
        <vertAlign val="superscript"/>
        <sz val="8"/>
        <color theme="1"/>
        <rFont val="Arial"/>
        <family val="2"/>
      </rPr>
      <t>1</t>
    </r>
    <r>
      <rPr>
        <sz val="8"/>
        <color theme="1"/>
        <rFont val="Arial"/>
        <family val="2"/>
      </rPr>
      <t>) without auxiliary bonded reinforcement across the joint, extremely aggressive environment</t>
    </r>
  </si>
  <si>
    <r>
      <t>Components with unbonded prestressing only (Type A Joint</t>
    </r>
    <r>
      <rPr>
        <vertAlign val="superscript"/>
        <sz val="8"/>
        <color theme="1"/>
        <rFont val="Arial"/>
        <family val="2"/>
      </rPr>
      <t>1</t>
    </r>
    <r>
      <rPr>
        <sz val="8"/>
        <color theme="1"/>
        <rFont val="Arial"/>
        <family val="2"/>
      </rPr>
      <t>) without auxiliary bonded reinforcement across the joint, slightly or moderately aggressive environment</t>
    </r>
  </si>
  <si>
    <t>Components with bonded prestressing and auxiliary bonded reinforcement, all environments</t>
  </si>
  <si>
    <t>Longitudinal Tensile Stress for Concrete with Bonded/Unbonded Prestressing, Non-Segmental</t>
  </si>
  <si>
    <t>Emergency</t>
  </si>
  <si>
    <t>EV2</t>
  </si>
  <si>
    <t>EV3</t>
  </si>
  <si>
    <t>Rec EV Single</t>
  </si>
  <si>
    <t>Rec EV Tandem</t>
  </si>
  <si>
    <t>Rec EV Gross</t>
  </si>
  <si>
    <t>enter EV 1-axle posting</t>
  </si>
  <si>
    <t>enter EV 2-axle posting</t>
  </si>
  <si>
    <t>enter EV gross posting</t>
  </si>
  <si>
    <t xml:space="preserve"> P.E. Seal, Comments by the Engineer</t>
  </si>
  <si>
    <t>01 State Highway Agency</t>
  </si>
  <si>
    <t>02 County Highway Agency</t>
  </si>
  <si>
    <t>03 Town or Township Highway Agency</t>
  </si>
  <si>
    <t>04 City or Municipal Highway Agency</t>
  </si>
  <si>
    <t>11 State Park, Forest, or Reservation Agency</t>
  </si>
  <si>
    <t>12 Local Park, Forest, or Reservation Agency</t>
  </si>
  <si>
    <t>21 Other State Agencies</t>
  </si>
  <si>
    <t>25 Other Local Agencies</t>
  </si>
  <si>
    <t>26 Private (other than railroad)</t>
  </si>
  <si>
    <t>27 Railroad</t>
  </si>
  <si>
    <t>31 State Toll Authority</t>
  </si>
  <si>
    <t>32 Local Toll Authority</t>
  </si>
  <si>
    <t>33 Turnpike</t>
  </si>
  <si>
    <t>60 Other Federal Agencies (not listed below)</t>
  </si>
  <si>
    <t>61 Indian Tribal Government</t>
  </si>
  <si>
    <t>62 Bureau of Indian Affairs</t>
  </si>
  <si>
    <t>63 Bureau of Fish and Wildlife</t>
  </si>
  <si>
    <t>64 U.S. Forest Service</t>
  </si>
  <si>
    <t>66 National Park Service</t>
  </si>
  <si>
    <t>67 Tennessee Valley Authority</t>
  </si>
  <si>
    <t>68 Bureau of Land Management</t>
  </si>
  <si>
    <t>69 Bureau of Reclamation</t>
  </si>
  <si>
    <t>70 Corps of Engineers (Civil)</t>
  </si>
  <si>
    <t>71 Corps of Engineers (Military)</t>
  </si>
  <si>
    <t>72 Air Force</t>
  </si>
  <si>
    <t>73 Navy/Marines</t>
  </si>
  <si>
    <t>74 Army</t>
  </si>
  <si>
    <t>75 NASA</t>
  </si>
  <si>
    <t>76 Metropolitan Washington Airport Service</t>
  </si>
  <si>
    <t>80 Unknown</t>
  </si>
  <si>
    <t>Owner</t>
  </si>
  <si>
    <t>enter Owner</t>
  </si>
  <si>
    <t>enter EV FAST Act location</t>
  </si>
  <si>
    <t>Carries interstate traffic.</t>
  </si>
  <si>
    <r>
      <rPr>
        <sz val="7"/>
        <color rgb="FF000000"/>
        <rFont val="Calibri"/>
        <family val="2"/>
        <scheme val="minor"/>
      </rPr>
      <t xml:space="preserve">Emergency
Vehicle
</t>
    </r>
    <r>
      <rPr>
        <sz val="8"/>
        <color rgb="FF000000"/>
        <rFont val="Calibri"/>
        <family val="2"/>
        <scheme val="minor"/>
      </rPr>
      <t>(EV)</t>
    </r>
  </si>
  <si>
    <t>Within 1 roadway driving mile of an interstate interchange</t>
  </si>
  <si>
    <t>Neither interstate traffic nor within 1 mile reasonable access to an interstate</t>
  </si>
  <si>
    <t>EV POSTING MESSAGE</t>
  </si>
  <si>
    <t>EV OK, BECAUSE LFR RF.HS20.Operating &gt; 1.65</t>
  </si>
  <si>
    <t>EV OK, BECAUSE LRFR RF.HL93.Operating &gt; 1.30</t>
  </si>
  <si>
    <t>EV OK, BECAUSE RF.EV2 &gt; 1 &amp; RF.EV3 &gt; 1</t>
  </si>
  <si>
    <t>FAST Act applies?  Is the "Owner" State-Owned (1, 21, 31, or 33)?</t>
  </si>
  <si>
    <t>FAST Act applies?  On the interstate or within 1 mile reasonable access?</t>
  </si>
  <si>
    <t>EV FINAL MESSAGE, (1) Fast Act applies? and (2) If so, is posting recommended?</t>
  </si>
  <si>
    <t>EV FAST Act APPLICABILITY AND POSTING MESSAGE</t>
  </si>
  <si>
    <t>EV Posting</t>
  </si>
  <si>
    <t>FB Operating Rating</t>
  </si>
  <si>
    <t>EV</t>
  </si>
  <si>
    <t>REVISION NOTES, August 2018</t>
  </si>
  <si>
    <t>LONG</t>
  </si>
  <si>
    <t>FB</t>
  </si>
  <si>
    <t>APPENDIX—LRFR WITH 33% IMPACT TO AXLE LOADING, SIMPLE-SPAN MAXIMUM LONGITUDINAL MOMENTS AND SHEARS</t>
  </si>
  <si>
    <t>Vehicle type, from program: Here Inventory = Design Vehicle,  Operating = Legal Vehicle,  Permit = Permit Truck.</t>
  </si>
  <si>
    <t>LEGEND</t>
  </si>
  <si>
    <t>VEHICLE DESCRIPTIONS, 1 SPAN &lt; 200ft.  LEGAL LOADS PER LRFR.</t>
  </si>
  <si>
    <t>Owner - this will determine whether the bridge is State-owned</t>
  </si>
  <si>
    <t>Location - this will determine whether the bridge is on the interstate or within 1 mile reasonable access for the FAST Act</t>
  </si>
  <si>
    <t>Recommended Posting (NBI Item 70) applies to legal loads only (not the HL93 or the FL120).  It also applies to the EV, but only if the structure will be posted for the EV.</t>
  </si>
  <si>
    <t>Based upon (1) Owner, (2) Location, (3) Design Vehicle Operating RF, and (4) EV2 &amp; EV3 RFs, say whether the bridge should be posted for the FAST Act Emergency Vehicle (EV).  The EV only applies to State-Owned bridges carrying interstate traffic, or State-owned structures within 1 mile reasonable access to an interstate interchange.</t>
  </si>
  <si>
    <r>
      <t>Operating</t>
    </r>
    <r>
      <rPr>
        <b/>
        <vertAlign val="superscript"/>
        <sz val="9"/>
        <color theme="1"/>
        <rFont val="Arial"/>
        <family val="2"/>
      </rPr>
      <t>1</t>
    </r>
    <r>
      <rPr>
        <b/>
        <sz val="9"/>
        <color theme="1"/>
        <rFont val="Arial"/>
        <family val="2"/>
      </rPr>
      <t xml:space="preserve">
and FL120</t>
    </r>
    <r>
      <rPr>
        <b/>
        <vertAlign val="superscript"/>
        <sz val="9"/>
        <color theme="1"/>
        <rFont val="Arial"/>
        <family val="2"/>
      </rPr>
      <t>1</t>
    </r>
  </si>
  <si>
    <t>TANDEM</t>
  </si>
  <si>
    <t>GROSS</t>
  </si>
  <si>
    <t xml:space="preserve">   WEIGHT LIMITS</t>
  </si>
  <si>
    <t>33.5k - 15' - 24k</t>
  </si>
  <si>
    <t>(kip and feet spacing)</t>
  </si>
  <si>
    <t>TRUCK</t>
  </si>
  <si>
    <t>31k - 4' - 31k - 14' - 24k</t>
  </si>
  <si>
    <t>SINGLE</t>
  </si>
  <si>
    <t>(ton)</t>
  </si>
  <si>
    <t xml:space="preserve">Discard earlier revision notes. </t>
  </si>
  <si>
    <t xml:space="preserve">Add FAST Act Emergency Vehicle (EV) to all sheets. </t>
  </si>
  <si>
    <t>Combine floorbeam HS20 and HL93 Operating ratings into a single floorbeam Operating rating.</t>
  </si>
  <si>
    <t xml:space="preserve">Rerun live loads (sheets "MANUAL" and "LL").  Fixed LFR legal truck trains for spans exceeding 200 feet. </t>
  </si>
  <si>
    <t>WEIGHT</t>
  </si>
  <si>
    <t>LIMIT</t>
  </si>
  <si>
    <t>TONS</t>
  </si>
  <si>
    <t>SINGLE AXLE</t>
  </si>
  <si>
    <t>1 WHEEL-LINE REACTION ONTO AN INTERMEDIATE FLOORBEAM</t>
  </si>
  <si>
    <t>33% IMPACT TO WHEEL LOADS AND 0% IMPACT TO LANE LOADS</t>
  </si>
  <si>
    <t>0% IMPACT TO WHEEL LOADS AND 0% IMPACT TO LANE LOADS</t>
  </si>
  <si>
    <r>
      <rPr>
        <b/>
        <sz val="10"/>
        <color rgb="FF0000FF"/>
        <rFont val="Calibri"/>
        <family val="2"/>
        <scheme val="minor"/>
      </rPr>
      <t>EV2 &amp; EV3</t>
    </r>
    <r>
      <rPr>
        <sz val="10"/>
        <color theme="1"/>
        <rFont val="Calibri"/>
        <family val="2"/>
        <scheme val="minor"/>
      </rPr>
      <t xml:space="preserve"> - Emergency Vehicles for bridges affected by the FAST Act.  Does not apply to new bridges or widenings, where RF</t>
    </r>
    <r>
      <rPr>
        <vertAlign val="subscript"/>
        <sz val="10"/>
        <color theme="1"/>
        <rFont val="Calibri"/>
        <family val="2"/>
        <scheme val="minor"/>
      </rPr>
      <t>HL93.Operating</t>
    </r>
    <r>
      <rPr>
        <sz val="10"/>
        <color theme="1"/>
        <rFont val="Calibri"/>
        <family val="2"/>
        <scheme val="minor"/>
      </rPr>
      <t>&gt;1.30 or RF</t>
    </r>
    <r>
      <rPr>
        <vertAlign val="subscript"/>
        <sz val="10"/>
        <color theme="1"/>
        <rFont val="Calibri"/>
        <family val="2"/>
        <scheme val="minor"/>
      </rPr>
      <t>HS20.Operating</t>
    </r>
    <r>
      <rPr>
        <sz val="10"/>
        <color theme="1"/>
        <rFont val="Calibri"/>
        <family val="2"/>
        <scheme val="minor"/>
      </rPr>
      <t>&gt;1.65.</t>
    </r>
  </si>
  <si>
    <r>
      <t xml:space="preserve">1-LANE LONGITUDINAL WITH </t>
    </r>
    <r>
      <rPr>
        <b/>
        <sz val="16"/>
        <color theme="1"/>
        <rFont val="Gentium Basic"/>
      </rPr>
      <t>33%</t>
    </r>
    <r>
      <rPr>
        <sz val="16"/>
        <color theme="1"/>
        <rFont val="Gentium Basic"/>
      </rPr>
      <t xml:space="preserve"> IMPACT TO AXLE LOADING AND </t>
    </r>
    <r>
      <rPr>
        <b/>
        <sz val="16"/>
        <color theme="1"/>
        <rFont val="Gentium Basic"/>
      </rPr>
      <t>0%</t>
    </r>
    <r>
      <rPr>
        <sz val="16"/>
        <color theme="1"/>
        <rFont val="Gentium Basic"/>
      </rPr>
      <t xml:space="preserve"> IMPACT TO LANE LOADING.  </t>
    </r>
  </si>
  <si>
    <r>
      <t xml:space="preserve">1-LANE LONGITUDINAL WITH </t>
    </r>
    <r>
      <rPr>
        <b/>
        <sz val="16"/>
        <color theme="1"/>
        <rFont val="Gentium Basic"/>
      </rPr>
      <t>0%</t>
    </r>
    <r>
      <rPr>
        <sz val="16"/>
        <color theme="1"/>
        <rFont val="Gentium Basic"/>
      </rPr>
      <t xml:space="preserve"> IMPACT TO AXLE LOADING AND </t>
    </r>
    <r>
      <rPr>
        <b/>
        <sz val="16"/>
        <color theme="1"/>
        <rFont val="Gentium Basic"/>
      </rPr>
      <t>0%</t>
    </r>
    <r>
      <rPr>
        <sz val="16"/>
        <color theme="1"/>
        <rFont val="Gentium Basic"/>
      </rPr>
      <t xml:space="preserve"> IMPACT TO LANE LOADING.  </t>
    </r>
  </si>
  <si>
    <t xml:space="preserve">LEGAL LOADS (SU2, SU3, SU4, C3, C4, C5, ST5) PER LRFR; WHEN SPANS EXCEED 200 FEET, CONSIDER TWO CASES: (1) ONE TRUCK WITH 100% WEIGHT AXLES, AND (2) ONE TRUCK WITH 75% WEIGHT AXLES + 100% 200 PLF LANE LOAD.  </t>
  </si>
  <si>
    <t>EMERGENCY VEHICLES (EV2, EV3) AND PERMIT TRUCKS (CR1, CR2, CR3, TT1, TT2, TT3, TP17, TP22, WR1, WR2) DO NOT CONSIDER LANE LOADING; CONSIDER ONE TRUCK ONLY.</t>
  </si>
  <si>
    <t>Remove three segmental transverse fields (FL120, single axle, tandem) and add one segmental transverse field (HL93 Operating)</t>
  </si>
  <si>
    <t>Add posting signs.</t>
  </si>
  <si>
    <r>
      <t xml:space="preserve">Span No. - Girder No., Interior/Exterior, %Span </t>
    </r>
    <r>
      <rPr>
        <sz val="7"/>
        <color rgb="FF000000"/>
        <rFont val="Calibri"/>
        <family val="2"/>
      </rPr>
      <t>Length</t>
    </r>
  </si>
  <si>
    <t>5.  Prestressed girders typically consider only Strength for the Operating Legal and Permit Levels.  However for prestressed girders exhibiting distress or corrosion, Operating Legal and Permit Levels should also consider Service III at FDOT Table 6A.5.4 stresses, with the load factors in the table above.Service III for the Operating Legal and Permit Levels, limit stresses to FDOT Table 6A.5.4, use the Service III live load factors in the table above.</t>
  </si>
  <si>
    <r>
      <t>EV</t>
    </r>
    <r>
      <rPr>
        <vertAlign val="subscript"/>
        <sz val="10"/>
        <color theme="1"/>
        <rFont val="Arial"/>
        <family val="2"/>
      </rPr>
      <t>Vertical Earth, Box Culverts</t>
    </r>
  </si>
  <si>
    <r>
      <t>EH</t>
    </r>
    <r>
      <rPr>
        <vertAlign val="subscript"/>
        <sz val="10"/>
        <color theme="1"/>
        <rFont val="Arial"/>
        <family val="2"/>
      </rPr>
      <t>Horizontal Earth, All Culverts</t>
    </r>
  </si>
  <si>
    <t>(η=1.05)∙(1.30)</t>
  </si>
  <si>
    <t>(η=1.05)∙(1.35)</t>
  </si>
  <si>
    <r>
      <t>EV</t>
    </r>
    <r>
      <rPr>
        <vertAlign val="subscript"/>
        <sz val="10"/>
        <color theme="1"/>
        <rFont val="Arial"/>
        <family val="2"/>
      </rPr>
      <t>Vertical Earth, 3-Sided Culverts</t>
    </r>
  </si>
  <si>
    <t>0.50</t>
  </si>
  <si>
    <r>
      <t>LL,LS</t>
    </r>
    <r>
      <rPr>
        <vertAlign val="subscript"/>
        <sz val="10"/>
        <color theme="1"/>
        <rFont val="Arial"/>
        <family val="2"/>
      </rPr>
      <t>Emergency Vehicle (EV)</t>
    </r>
  </si>
  <si>
    <t xml:space="preserve">3. For transverse limits, omit all lane loading. </t>
  </si>
  <si>
    <t>Min Span Length</t>
  </si>
  <si>
    <t>enter Min Length</t>
  </si>
  <si>
    <t>REVISION NOTES, December 2018</t>
  </si>
  <si>
    <t>Add minimum span length.</t>
  </si>
  <si>
    <t>Remove software.</t>
  </si>
  <si>
    <t>WEIGHT LIMIT</t>
  </si>
  <si>
    <t>Minimum Span Length</t>
  </si>
  <si>
    <t>REVISION NOTES, March 2019</t>
  </si>
  <si>
    <t>Renamed "SEG Transverse HL93 Operating" to "SEG Transverse HL93 Operating Rating Factor" and changed units to "RF"</t>
  </si>
  <si>
    <t>SEG Transverse HL93 Operating Rating Factor</t>
  </si>
  <si>
    <t>(RF)</t>
  </si>
  <si>
    <t>ADTT &lt; 1000</t>
  </si>
  <si>
    <t>ADTT &gt; 6000</t>
  </si>
  <si>
    <t>Average Daily Truck Traffic 
(one direction)</t>
  </si>
  <si>
    <t>For the GROSS weight limit, additionally consider the Florida legal loads.</t>
  </si>
  <si>
    <t>REVISION NOTES, October 2019</t>
  </si>
  <si>
    <t xml:space="preserve">Adjust EV posting as follows.  </t>
  </si>
  <si>
    <t>(1) Strike "Emergency Vehicle" from the sign.  If the bridge is posted for EVs, let that sign restrict all trucks, not just EVs.</t>
  </si>
  <si>
    <t>(2) Reduce EV-restricted bridges to 10 ton single axles, and 20 ton tandem; these are Florida legal limits without scale tolerance.</t>
  </si>
  <si>
    <t>(3) For EV-restricted bridges, do not show the other two signs (the three-silhouette and blanket posting signs).</t>
  </si>
  <si>
    <t>FAST Act
EV3 Frequency
(one direction)</t>
  </si>
  <si>
    <t>FDOT Table 7.1—Posting Avoidance Live Load Factors, FAST Act EV3</t>
  </si>
  <si>
    <t>FDOT Table 7.1.A—Florida Legal Load Posting Example</t>
  </si>
  <si>
    <t>FDOT Table 7.1.B—Emergency Vehicle Load Posting Example</t>
  </si>
  <si>
    <r>
      <t xml:space="preserve">New bridges widenings and rehabilitation projects may neglect the Emergency Vehicle (EV) analysis, provided the project conforms with FDOT requirements (FL120 Rating Factor </t>
    </r>
    <r>
      <rPr>
        <sz val="16"/>
        <color theme="1"/>
        <rFont val="Calibri"/>
        <family val="2"/>
      </rPr>
      <t>≥ 1.00 or HS20 Operating Rating Factor ≥ 1.67).</t>
    </r>
  </si>
  <si>
    <t xml:space="preserve">This 10-11-2019 summary follows the FDOT Bridge Load Rating Manual (BLRM), and the FDOT BMS Coding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</si>
</sst>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00"/>
    <numFmt numFmtId="166" formatCode="[$-409]0"/>
    <numFmt numFmtId="167" formatCode="[$-409]General"/>
    <numFmt numFmtId="168" formatCode="0.0%"/>
    <numFmt numFmtId="169" formatCode="m/d/yy;@"/>
    <numFmt numFmtId="170" formatCode="mm/dd/yy;@"/>
    <numFmt numFmtId="171" formatCode="0.###"/>
    <numFmt numFmtId="172" formatCode="000000"/>
  </numFmts>
  <fonts count="87">
    <font>
      <sz val="11"/>
      <color theme="1"/>
      <name val="Calibri"/>
      <family val="2"/>
      <scheme val="minor"/>
    </font>
    <font>
      <b/>
      <sz val="10"/>
      <color theme="1"/>
      <name val="Calibri"/>
      <family val="2"/>
      <scheme val="minor"/>
    </font>
    <font>
      <sz val="8"/>
      <color theme="1"/>
      <name val="Calibri"/>
      <family val="2"/>
      <scheme val="minor"/>
    </font>
    <font>
      <sz val="11"/>
      <color rgb="FF000000"/>
      <name val="Calibri"/>
      <family val="2"/>
      <scheme val="minor"/>
    </font>
    <font>
      <sz val="8"/>
      <color rgb="FF000000"/>
      <name val="Calibri"/>
      <family val="2"/>
      <scheme val="minor"/>
    </font>
    <font>
      <b/>
      <sz val="10"/>
      <color rgb="FF000000"/>
      <name val="Calibri"/>
      <family val="2"/>
      <scheme val="minor"/>
    </font>
    <font>
      <sz val="10"/>
      <color rgb="FF000000"/>
      <name val="Calibri"/>
      <family val="2"/>
      <scheme val="minor"/>
    </font>
    <font>
      <b/>
      <sz val="10"/>
      <color rgb="FF000099"/>
      <name val="Calibri"/>
      <family val="2"/>
      <scheme val="minor"/>
    </font>
    <font>
      <b/>
      <sz val="12"/>
      <color rgb="FF000000"/>
      <name val="Calibri"/>
      <family val="2"/>
      <scheme val="minor"/>
    </font>
    <font>
      <sz val="6"/>
      <color rgb="FF000000"/>
      <name val="Calibri"/>
      <family val="2"/>
      <scheme val="minor"/>
    </font>
    <font>
      <sz val="10"/>
      <color rgb="FF000099"/>
      <name val="Calibri"/>
      <family val="2"/>
      <scheme val="minor"/>
    </font>
    <font>
      <i/>
      <sz val="10"/>
      <color rgb="FF000000"/>
      <name val="Calibri"/>
      <family val="2"/>
      <scheme val="minor"/>
    </font>
    <font>
      <i/>
      <sz val="8"/>
      <color theme="0" tint="-0.249977111117893"/>
      <name val="Calibri"/>
      <family val="2"/>
      <scheme val="minor"/>
    </font>
    <font>
      <sz val="10"/>
      <color theme="1"/>
      <name val="Calibri"/>
      <family val="2"/>
      <scheme val="minor"/>
    </font>
    <font>
      <b/>
      <sz val="10"/>
      <color theme="1"/>
      <name val="Calibri"/>
      <family val="2"/>
    </font>
    <font>
      <sz val="10"/>
      <color theme="1"/>
      <name val="FDOT Vert Mono"/>
      <family val="2"/>
    </font>
    <font>
      <b/>
      <i/>
      <sz val="10"/>
      <color rgb="FF000000"/>
      <name val="Calibri"/>
      <family val="2"/>
      <scheme val="minor"/>
    </font>
    <font>
      <i/>
      <sz val="10"/>
      <color theme="0" tint="-0.249977111117893"/>
      <name val="Calibri"/>
      <family val="2"/>
      <scheme val="minor"/>
    </font>
    <font>
      <sz val="8"/>
      <color rgb="FF000099"/>
      <name val="Calibri"/>
      <family val="2"/>
      <scheme val="minor"/>
    </font>
    <font>
      <i/>
      <sz val="6"/>
      <color rgb="FF000000"/>
      <name val="Calibri"/>
      <family val="2"/>
      <scheme val="minor"/>
    </font>
    <font>
      <b/>
      <u/>
      <sz val="6"/>
      <color rgb="FF000000"/>
      <name val="Calibri"/>
      <family val="2"/>
      <scheme val="minor"/>
    </font>
    <font>
      <sz val="4"/>
      <color rgb="FF000000"/>
      <name val="Calibri"/>
      <family val="2"/>
      <scheme val="minor"/>
    </font>
    <font>
      <sz val="8"/>
      <color theme="1"/>
      <name val="FDOT Vert Mono"/>
      <family val="2"/>
    </font>
    <font>
      <sz val="10"/>
      <color theme="1"/>
      <name val="Arial"/>
      <family val="2"/>
    </font>
    <font>
      <vertAlign val="superscript"/>
      <sz val="10"/>
      <color theme="1"/>
      <name val="Arial"/>
      <family val="2"/>
    </font>
    <font>
      <sz val="10"/>
      <color rgb="FF000000"/>
      <name val="Arial"/>
      <family val="2"/>
    </font>
    <font>
      <vertAlign val="superscript"/>
      <sz val="10"/>
      <color rgb="FF000000"/>
      <name val="Arial"/>
      <family val="2"/>
    </font>
    <font>
      <b/>
      <sz val="10"/>
      <color rgb="FF000000"/>
      <name val="Arial"/>
      <family val="2"/>
    </font>
    <font>
      <b/>
      <vertAlign val="subscript"/>
      <sz val="10"/>
      <color rgb="FF000000"/>
      <name val="Arial"/>
      <family val="2"/>
    </font>
    <font>
      <b/>
      <sz val="10"/>
      <color theme="1"/>
      <name val="Arial"/>
      <family val="2"/>
    </font>
    <font>
      <b/>
      <vertAlign val="subscript"/>
      <sz val="10"/>
      <color theme="1"/>
      <name val="Arial"/>
      <family val="2"/>
    </font>
    <font>
      <sz val="12"/>
      <color theme="1"/>
      <name val="Arial"/>
      <family val="2"/>
    </font>
    <font>
      <vertAlign val="subscript"/>
      <sz val="10"/>
      <color theme="1"/>
      <name val="Arial"/>
      <family val="2"/>
    </font>
    <font>
      <b/>
      <sz val="12"/>
      <color theme="1"/>
      <name val="Arial"/>
      <family val="2"/>
    </font>
    <font>
      <b/>
      <vertAlign val="subscript"/>
      <sz val="12"/>
      <color theme="1"/>
      <name val="Arial"/>
      <family val="2"/>
    </font>
    <font>
      <sz val="8"/>
      <color theme="1"/>
      <name val="Arial"/>
      <family val="2"/>
    </font>
    <font>
      <b/>
      <sz val="8"/>
      <color theme="1"/>
      <name val="Arial"/>
      <family val="2"/>
    </font>
    <font>
      <vertAlign val="subscript"/>
      <sz val="8"/>
      <color theme="1"/>
      <name val="Arial"/>
      <family val="2"/>
    </font>
    <font>
      <sz val="8"/>
      <color theme="1"/>
      <name val="Times New Roman"/>
      <family val="1"/>
    </font>
    <font>
      <b/>
      <vertAlign val="superscript"/>
      <sz val="10"/>
      <color theme="1"/>
      <name val="Arial"/>
      <family val="2"/>
    </font>
    <font>
      <b/>
      <sz val="10"/>
      <color theme="1"/>
      <name val="Arial Narrow"/>
      <family val="2"/>
    </font>
    <font>
      <b/>
      <vertAlign val="subscript"/>
      <sz val="10"/>
      <color theme="1"/>
      <name val="Arial Narrow"/>
      <family val="2"/>
    </font>
    <font>
      <b/>
      <sz val="10"/>
      <color rgb="FFFF0000"/>
      <name val="Arial"/>
      <family val="2"/>
    </font>
    <font>
      <sz val="6"/>
      <color theme="1"/>
      <name val="Arial"/>
      <family val="2"/>
    </font>
    <font>
      <b/>
      <sz val="12"/>
      <color theme="1"/>
      <name val="Calibri"/>
      <family val="2"/>
    </font>
    <font>
      <b/>
      <sz val="10"/>
      <color theme="1"/>
      <name val="Times New Roman"/>
      <family val="1"/>
    </font>
    <font>
      <b/>
      <sz val="14"/>
      <color theme="1"/>
      <name val="Arial"/>
      <family val="2"/>
    </font>
    <font>
      <sz val="10"/>
      <color rgb="FF000000"/>
      <name val="Calibri"/>
      <family val="2"/>
    </font>
    <font>
      <sz val="7"/>
      <color rgb="FF000000"/>
      <name val="Calibri"/>
      <family val="2"/>
      <scheme val="minor"/>
    </font>
    <font>
      <sz val="7"/>
      <color rgb="FF000000"/>
      <name val="Calibri"/>
      <family val="2"/>
    </font>
    <font>
      <b/>
      <sz val="9"/>
      <color rgb="FF000000"/>
      <name val="Calibri"/>
      <family val="2"/>
      <scheme val="minor"/>
    </font>
    <font>
      <b/>
      <sz val="9"/>
      <color theme="1"/>
      <name val="Arial"/>
      <family val="2"/>
    </font>
    <font>
      <sz val="8"/>
      <color theme="1"/>
      <name val="Gentium Basic"/>
    </font>
    <font>
      <sz val="10"/>
      <color theme="1"/>
      <name val="Gentium Basic"/>
    </font>
    <font>
      <b/>
      <u/>
      <sz val="12"/>
      <color theme="1"/>
      <name val="Arial"/>
      <family val="2"/>
    </font>
    <font>
      <b/>
      <sz val="18"/>
      <color theme="1"/>
      <name val="Arial"/>
      <family val="2"/>
    </font>
    <font>
      <sz val="6"/>
      <color theme="1"/>
      <name val="Gentium Basic"/>
    </font>
    <font>
      <b/>
      <sz val="16"/>
      <color theme="1"/>
      <name val="Gentium Basic"/>
    </font>
    <font>
      <b/>
      <sz val="12"/>
      <color theme="1"/>
      <name val="Lucida Console"/>
      <family val="3"/>
    </font>
    <font>
      <sz val="6"/>
      <color theme="1"/>
      <name val="Lucida Console"/>
      <family val="3"/>
    </font>
    <font>
      <sz val="8"/>
      <color theme="1"/>
      <name val="Lucida Console"/>
      <family val="3"/>
    </font>
    <font>
      <sz val="10"/>
      <color rgb="FF0000FF"/>
      <name val="Calibri"/>
      <family val="2"/>
      <scheme val="minor"/>
    </font>
    <font>
      <b/>
      <sz val="10"/>
      <color rgb="FF0000FF"/>
      <name val="Calibri"/>
      <family val="2"/>
      <scheme val="minor"/>
    </font>
    <font>
      <sz val="24"/>
      <color rgb="FFFF0000"/>
      <name val="Calibri"/>
      <family val="2"/>
      <scheme val="minor"/>
    </font>
    <font>
      <u/>
      <sz val="11"/>
      <color rgb="FF0000FF"/>
      <name val="Calibri"/>
      <family val="2"/>
      <scheme val="minor"/>
    </font>
    <font>
      <sz val="12"/>
      <color theme="1"/>
      <name val="Times New Roman"/>
      <family val="1"/>
    </font>
    <font>
      <vertAlign val="subscript"/>
      <sz val="12"/>
      <color theme="1"/>
      <name val="Arial"/>
      <family val="2"/>
    </font>
    <font>
      <b/>
      <sz val="12"/>
      <color rgb="FF0000FF"/>
      <name val="Calibri"/>
      <family val="2"/>
      <scheme val="minor"/>
    </font>
    <font>
      <b/>
      <sz val="12"/>
      <color theme="1"/>
      <name val="Calibri"/>
      <family val="2"/>
      <scheme val="minor"/>
    </font>
    <font>
      <vertAlign val="superscript"/>
      <sz val="10"/>
      <color rgb="FF000000"/>
      <name val="Calibri"/>
      <family val="2"/>
      <scheme val="minor"/>
    </font>
    <font>
      <sz val="7"/>
      <color theme="1"/>
      <name val="Calibri"/>
      <family val="2"/>
      <scheme val="minor"/>
    </font>
    <font>
      <sz val="11"/>
      <color theme="10"/>
      <name val="Calibri"/>
      <family val="2"/>
      <scheme val="minor"/>
    </font>
    <font>
      <sz val="8"/>
      <color theme="10"/>
      <name val="Calibri"/>
      <family val="2"/>
      <scheme val="minor"/>
    </font>
    <font>
      <vertAlign val="superscript"/>
      <sz val="8"/>
      <color theme="1"/>
      <name val="Arial"/>
      <family val="2"/>
    </font>
    <font>
      <b/>
      <vertAlign val="superscript"/>
      <sz val="9"/>
      <color theme="1"/>
      <name val="Arial"/>
      <family val="2"/>
    </font>
    <font>
      <b/>
      <sz val="24"/>
      <color rgb="FFFF0000"/>
      <name val="Calibri"/>
      <family val="2"/>
      <scheme val="minor"/>
    </font>
    <font>
      <b/>
      <sz val="16"/>
      <color rgb="FF000000"/>
      <name val="Calibri"/>
      <family val="2"/>
      <scheme val="minor"/>
    </font>
    <font>
      <b/>
      <sz val="24"/>
      <color theme="1"/>
      <name val="Calibri"/>
      <family val="2"/>
      <scheme val="minor"/>
    </font>
    <font>
      <b/>
      <sz val="18"/>
      <color theme="1"/>
      <name val="Calibri"/>
      <family val="2"/>
      <scheme val="minor"/>
    </font>
    <font>
      <b/>
      <sz val="18"/>
      <color rgb="FF000000"/>
      <name val="Calibri"/>
      <family val="2"/>
      <scheme val="minor"/>
    </font>
    <font>
      <b/>
      <sz val="16"/>
      <color theme="1"/>
      <name val="Calibri"/>
      <family val="2"/>
      <scheme val="minor"/>
    </font>
    <font>
      <sz val="16"/>
      <color theme="1"/>
      <name val="Gentium Basic"/>
    </font>
    <font>
      <vertAlign val="subscript"/>
      <sz val="10"/>
      <color theme="1"/>
      <name val="Calibri"/>
      <family val="2"/>
      <scheme val="minor"/>
    </font>
    <font>
      <sz val="12"/>
      <color theme="0" tint="-0.249977111117893"/>
      <name val="Arial"/>
      <family val="2"/>
    </font>
    <font>
      <sz val="16"/>
      <color theme="1"/>
      <name val="Calibri"/>
      <family val="2"/>
      <scheme val="minor"/>
    </font>
    <font>
      <sz val="16"/>
      <color theme="1"/>
      <name val="Calibri"/>
      <family val="2"/>
    </font>
    <font>
      <sz val="9"/>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FFFFCC"/>
        <bgColor rgb="FFEBF1DE"/>
      </patternFill>
    </fill>
    <fill>
      <patternFill patternType="solid">
        <fgColor theme="7" tint="0.79998168889431442"/>
        <bgColor indexed="64"/>
      </patternFill>
    </fill>
    <fill>
      <patternFill patternType="solid">
        <fgColor rgb="FFFFFFE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249977111117893"/>
        <bgColor indexed="64"/>
      </patternFill>
    </fill>
  </fills>
  <borders count="9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bottom style="medium">
        <color indexed="64"/>
      </bottom>
      <diagonal/>
    </border>
    <border>
      <left style="thin">
        <color theme="0"/>
      </left>
      <right style="medium">
        <color indexed="64"/>
      </right>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medium">
        <color indexed="64"/>
      </right>
      <top style="medium">
        <color indexed="64"/>
      </top>
      <bottom style="thin">
        <color indexed="64"/>
      </bottom>
      <diagonal/>
    </border>
    <border>
      <left style="medium">
        <color indexed="64"/>
      </left>
      <right style="thin">
        <color theme="0"/>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medium">
        <color indexed="64"/>
      </left>
      <right style="thin">
        <color indexed="64"/>
      </right>
      <top style="thin">
        <color theme="0"/>
      </top>
      <bottom style="medium">
        <color indexed="64"/>
      </bottom>
      <diagonal/>
    </border>
    <border>
      <left style="thin">
        <color indexed="64"/>
      </left>
      <right style="thin">
        <color indexed="64"/>
      </right>
      <top style="thin">
        <color theme="0"/>
      </top>
      <bottom style="medium">
        <color indexed="64"/>
      </bottom>
      <diagonal/>
    </border>
    <border>
      <left style="thin">
        <color indexed="64"/>
      </left>
      <right style="medium">
        <color indexed="64"/>
      </right>
      <top style="thin">
        <color theme="0"/>
      </top>
      <bottom style="medium">
        <color indexed="64"/>
      </bottom>
      <diagonal/>
    </border>
    <border>
      <left style="medium">
        <color indexed="64"/>
      </left>
      <right style="thin">
        <color indexed="64"/>
      </right>
      <top style="medium">
        <color indexed="64"/>
      </top>
      <bottom style="thin">
        <color theme="0"/>
      </bottom>
      <diagonal/>
    </border>
    <border>
      <left style="thin">
        <color indexed="64"/>
      </left>
      <right style="thin">
        <color indexed="64"/>
      </right>
      <top style="medium">
        <color indexed="64"/>
      </top>
      <bottom style="thin">
        <color theme="0"/>
      </bottom>
      <diagonal/>
    </border>
    <border>
      <left style="thin">
        <color indexed="64"/>
      </left>
      <right style="medium">
        <color indexed="64"/>
      </right>
      <top style="medium">
        <color indexed="64"/>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theme="0"/>
      </left>
      <right style="thin">
        <color theme="0"/>
      </right>
      <top style="thin">
        <color theme="0"/>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bottom>
      <diagonal/>
    </border>
    <border>
      <left style="medium">
        <color indexed="64"/>
      </left>
      <right/>
      <top style="thin">
        <color theme="0"/>
      </top>
      <bottom style="thin">
        <color theme="0"/>
      </bottom>
      <diagonal/>
    </border>
    <border>
      <left style="medium">
        <color indexed="64"/>
      </left>
      <right/>
      <top style="thin">
        <color theme="0"/>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theme="0"/>
      </bottom>
      <diagonal/>
    </border>
    <border>
      <left style="thin">
        <color theme="0"/>
      </left>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theme="0"/>
      </top>
      <bottom style="thin">
        <color theme="0"/>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theme="0"/>
      </left>
      <right/>
      <top style="medium">
        <color indexed="64"/>
      </top>
      <bottom style="thin">
        <color indexed="64"/>
      </bottom>
      <diagonal/>
    </border>
    <border>
      <left style="thin">
        <color theme="0"/>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0" fontId="71" fillId="0" borderId="0" applyNumberFormat="0" applyFill="0" applyBorder="0" applyAlignment="0" applyProtection="0"/>
    <xf numFmtId="0" fontId="64" fillId="0" borderId="0" applyNumberFormat="0" applyFill="0" applyBorder="0" applyAlignment="0" applyProtection="0"/>
    <xf numFmtId="0" fontId="23" fillId="0" borderId="0"/>
  </cellStyleXfs>
  <cellXfs count="760">
    <xf numFmtId="0" fontId="0" fillId="0" borderId="0" xfId="0"/>
    <xf numFmtId="0" fontId="6" fillId="0" borderId="0" xfId="0" applyFont="1" applyBorder="1" applyAlignment="1" applyProtection="1">
      <alignment vertical="center"/>
      <protection locked="0"/>
    </xf>
    <xf numFmtId="0" fontId="5" fillId="0" borderId="0" xfId="0" applyFont="1" applyBorder="1" applyAlignment="1" applyProtection="1">
      <alignment horizontal="left" vertical="center" indent="1"/>
      <protection locked="0"/>
    </xf>
    <xf numFmtId="0" fontId="4" fillId="0" borderId="0" xfId="0" applyFont="1" applyBorder="1" applyAlignment="1" applyProtection="1">
      <alignment vertical="center"/>
      <protection locked="0"/>
    </xf>
    <xf numFmtId="0" fontId="3" fillId="0" borderId="0" xfId="0" applyFont="1" applyBorder="1" applyAlignment="1">
      <alignment horizontal="left" vertical="center" indent="1"/>
    </xf>
    <xf numFmtId="0" fontId="6" fillId="0" borderId="0" xfId="0" applyFont="1" applyAlignment="1" applyProtection="1">
      <alignment vertical="center"/>
      <protection locked="0"/>
    </xf>
    <xf numFmtId="0" fontId="6" fillId="0" borderId="0" xfId="0" applyFont="1" applyAlignment="1">
      <alignment vertical="center"/>
    </xf>
    <xf numFmtId="0" fontId="5" fillId="0" borderId="0" xfId="0" applyFont="1" applyFill="1" applyBorder="1" applyAlignment="1" applyProtection="1">
      <alignment vertical="center"/>
    </xf>
    <xf numFmtId="0" fontId="3" fillId="0" borderId="0" xfId="0" applyFont="1" applyBorder="1" applyAlignment="1">
      <alignment vertical="center"/>
    </xf>
    <xf numFmtId="0" fontId="6" fillId="0" borderId="0" xfId="0" applyFont="1" applyBorder="1" applyAlignment="1" applyProtection="1">
      <alignment horizontal="left" vertical="center" indent="1"/>
      <protection locked="0"/>
    </xf>
    <xf numFmtId="0" fontId="6" fillId="0" borderId="0" xfId="0" applyFont="1" applyBorder="1" applyAlignment="1">
      <alignment horizontal="left" vertical="center" indent="1"/>
    </xf>
    <xf numFmtId="0" fontId="4" fillId="0" borderId="0" xfId="0" applyFont="1" applyBorder="1" applyAlignment="1">
      <alignment horizontal="center" vertical="center"/>
    </xf>
    <xf numFmtId="170" fontId="10" fillId="0" borderId="0" xfId="0" applyNumberFormat="1" applyFont="1" applyBorder="1" applyAlignment="1" applyProtection="1">
      <alignment vertical="center"/>
      <protection locked="0"/>
    </xf>
    <xf numFmtId="170" fontId="10"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6" fillId="0" borderId="0" xfId="0" applyFont="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pplyProtection="1">
      <alignment horizontal="left" vertical="center"/>
      <protection locked="0"/>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14" fillId="0" borderId="0" xfId="0" applyFont="1" applyFill="1" applyAlignment="1" applyProtection="1">
      <alignment vertical="center"/>
    </xf>
    <xf numFmtId="0" fontId="6" fillId="0" borderId="0" xfId="0" applyFont="1" applyBorder="1" applyAlignment="1">
      <alignment vertical="center"/>
    </xf>
    <xf numFmtId="0" fontId="5" fillId="0" borderId="0" xfId="0" applyFont="1" applyFill="1" applyBorder="1" applyAlignment="1" applyProtection="1">
      <alignment horizontal="center" vertical="center" wrapText="1"/>
    </xf>
    <xf numFmtId="0" fontId="6" fillId="0" borderId="0" xfId="0" applyFont="1" applyFill="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0" xfId="0" applyFont="1" applyFill="1" applyAlignment="1">
      <alignment vertical="center"/>
    </xf>
    <xf numFmtId="0" fontId="6" fillId="0" borderId="0" xfId="0" applyFont="1" applyFill="1" applyBorder="1" applyAlignment="1" applyProtection="1">
      <alignment horizontal="left" vertical="center" indent="1"/>
    </xf>
    <xf numFmtId="0" fontId="13" fillId="0" borderId="0" xfId="0" applyFont="1" applyAlignment="1" applyProtection="1">
      <alignment vertical="center"/>
      <protection locked="0"/>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9" xfId="0" applyFont="1" applyFill="1" applyBorder="1" applyAlignment="1" applyProtection="1">
      <alignment horizontal="center" vertical="center"/>
    </xf>
    <xf numFmtId="1" fontId="6" fillId="0" borderId="9" xfId="0" applyNumberFormat="1" applyFont="1" applyBorder="1" applyAlignment="1" applyProtection="1">
      <alignment horizontal="center" vertical="center"/>
    </xf>
    <xf numFmtId="164" fontId="6" fillId="0" borderId="9" xfId="0" applyNumberFormat="1" applyFont="1" applyBorder="1" applyAlignment="1" applyProtection="1">
      <alignment horizontal="center" vertical="center"/>
    </xf>
    <xf numFmtId="0" fontId="13" fillId="0" borderId="0" xfId="0" applyFont="1" applyBorder="1" applyAlignment="1" applyProtection="1">
      <alignment vertical="center"/>
      <protection locked="0"/>
    </xf>
    <xf numFmtId="0" fontId="13" fillId="0" borderId="0" xfId="0" applyFont="1" applyBorder="1" applyAlignment="1">
      <alignment vertical="center"/>
    </xf>
    <xf numFmtId="0" fontId="13" fillId="0" borderId="0" xfId="0" applyFont="1" applyAlignment="1">
      <alignment vertical="center"/>
    </xf>
    <xf numFmtId="0" fontId="17" fillId="0" borderId="0" xfId="0" applyFont="1" applyBorder="1" applyAlignment="1">
      <alignment vertical="top"/>
    </xf>
    <xf numFmtId="0" fontId="6" fillId="0" borderId="0" xfId="0" applyFont="1" applyAlignment="1" applyProtection="1">
      <alignment vertical="center"/>
    </xf>
    <xf numFmtId="0" fontId="6" fillId="0" borderId="0" xfId="0" applyFont="1" applyBorder="1" applyAlignment="1">
      <alignment horizontal="center" vertical="center"/>
    </xf>
    <xf numFmtId="0" fontId="6" fillId="0" borderId="0" xfId="0" applyFont="1" applyAlignment="1" applyProtection="1">
      <alignment horizontal="center" vertical="center"/>
    </xf>
    <xf numFmtId="2" fontId="2" fillId="0" borderId="9" xfId="0" applyNumberFormat="1" applyFont="1" applyBorder="1" applyAlignment="1" applyProtection="1">
      <alignment horizontal="center" vertical="center"/>
    </xf>
    <xf numFmtId="165" fontId="18" fillId="0" borderId="9" xfId="0" applyNumberFormat="1" applyFont="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21" fillId="0" borderId="0" xfId="0" applyFont="1" applyBorder="1" applyAlignment="1">
      <alignment horizontal="left" vertical="center"/>
    </xf>
    <xf numFmtId="2" fontId="23" fillId="0" borderId="0" xfId="0" applyNumberFormat="1" applyFont="1" applyBorder="1" applyAlignment="1">
      <alignment horizontal="center" vertical="center"/>
    </xf>
    <xf numFmtId="2" fontId="23" fillId="0" borderId="0" xfId="0" applyNumberFormat="1" applyFont="1" applyBorder="1" applyAlignment="1">
      <alignment horizontal="center" vertical="center" wrapText="1"/>
    </xf>
    <xf numFmtId="0" fontId="23" fillId="0" borderId="0" xfId="0" applyFont="1" applyBorder="1" applyAlignment="1">
      <alignment vertical="center"/>
    </xf>
    <xf numFmtId="0" fontId="31" fillId="0" borderId="0" xfId="0" applyFont="1" applyBorder="1" applyAlignment="1">
      <alignment vertical="center"/>
    </xf>
    <xf numFmtId="0" fontId="23" fillId="0" borderId="0" xfId="0" applyFont="1" applyBorder="1" applyAlignment="1">
      <alignment horizontal="center" vertical="center"/>
    </xf>
    <xf numFmtId="2" fontId="23" fillId="0" borderId="28" xfId="0" applyNumberFormat="1" applyFont="1" applyBorder="1" applyAlignment="1">
      <alignment horizontal="center" vertical="center"/>
    </xf>
    <xf numFmtId="2" fontId="23" fillId="0" borderId="11" xfId="0" applyNumberFormat="1" applyFont="1" applyBorder="1" applyAlignment="1">
      <alignment horizontal="center" vertical="center"/>
    </xf>
    <xf numFmtId="2" fontId="23" fillId="0" borderId="29" xfId="0" applyNumberFormat="1" applyFont="1" applyBorder="1" applyAlignment="1">
      <alignment horizontal="center" vertical="center"/>
    </xf>
    <xf numFmtId="0" fontId="23" fillId="0" borderId="0" xfId="0" applyFont="1" applyBorder="1" applyAlignment="1">
      <alignment vertical="center" wrapText="1"/>
    </xf>
    <xf numFmtId="0" fontId="31" fillId="0" borderId="0" xfId="0" applyFont="1" applyFill="1" applyBorder="1" applyAlignment="1">
      <alignment vertical="center"/>
    </xf>
    <xf numFmtId="0" fontId="23" fillId="0" borderId="50"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46" xfId="0" applyFont="1" applyBorder="1" applyAlignment="1">
      <alignment vertical="center"/>
    </xf>
    <xf numFmtId="0" fontId="23" fillId="0" borderId="48" xfId="0" applyFont="1" applyBorder="1" applyAlignment="1">
      <alignment vertical="center"/>
    </xf>
    <xf numFmtId="0" fontId="13" fillId="0" borderId="0" xfId="0" applyFont="1" applyBorder="1"/>
    <xf numFmtId="2" fontId="23" fillId="0" borderId="64" xfId="0" applyNumberFormat="1" applyFont="1" applyBorder="1" applyAlignment="1">
      <alignment horizontal="center" vertical="center"/>
    </xf>
    <xf numFmtId="0" fontId="23" fillId="0" borderId="9" xfId="0" applyFont="1" applyBorder="1" applyAlignment="1">
      <alignment horizontal="center" vertical="center"/>
    </xf>
    <xf numFmtId="2" fontId="23" fillId="0" borderId="9" xfId="0" applyNumberFormat="1" applyFont="1" applyBorder="1" applyAlignment="1">
      <alignment horizontal="center" vertical="center"/>
    </xf>
    <xf numFmtId="0" fontId="23" fillId="0" borderId="53" xfId="0" applyFont="1" applyBorder="1" applyAlignment="1">
      <alignment horizontal="center" vertical="center" wrapText="1"/>
    </xf>
    <xf numFmtId="2" fontId="23" fillId="0" borderId="32" xfId="0" applyNumberFormat="1" applyFont="1" applyBorder="1" applyAlignment="1">
      <alignment horizontal="center" vertical="center"/>
    </xf>
    <xf numFmtId="2" fontId="23" fillId="0" borderId="10" xfId="0" applyNumberFormat="1" applyFont="1" applyBorder="1" applyAlignment="1">
      <alignment horizontal="center" vertical="center"/>
    </xf>
    <xf numFmtId="2" fontId="23" fillId="0" borderId="31" xfId="0" applyNumberFormat="1" applyFont="1" applyBorder="1" applyAlignment="1">
      <alignment horizontal="center" vertical="center"/>
    </xf>
    <xf numFmtId="2" fontId="23" fillId="0" borderId="33" xfId="0" applyNumberFormat="1" applyFont="1" applyBorder="1" applyAlignment="1">
      <alignment horizontal="center" vertical="center"/>
    </xf>
    <xf numFmtId="0" fontId="23" fillId="0" borderId="0" xfId="0" applyFont="1" applyBorder="1" applyAlignment="1">
      <alignment horizontal="left" vertical="center" wrapText="1" indent="1"/>
    </xf>
    <xf numFmtId="0" fontId="23" fillId="0" borderId="0" xfId="0" applyFont="1" applyBorder="1" applyAlignment="1">
      <alignment horizontal="center" vertical="center" wrapText="1"/>
    </xf>
    <xf numFmtId="0" fontId="23" fillId="0" borderId="0" xfId="0" applyFont="1" applyFill="1" applyBorder="1" applyAlignment="1">
      <alignment horizontal="left" vertical="center" indent="1"/>
    </xf>
    <xf numFmtId="0" fontId="23" fillId="0" borderId="63" xfId="0" applyFont="1" applyFill="1" applyBorder="1" applyAlignment="1">
      <alignment horizontal="left" vertical="center" wrapText="1" indent="1"/>
    </xf>
    <xf numFmtId="0" fontId="31" fillId="0" borderId="57" xfId="0" applyFont="1" applyFill="1" applyBorder="1" applyAlignment="1">
      <alignment vertical="center"/>
    </xf>
    <xf numFmtId="0" fontId="31" fillId="0" borderId="58" xfId="0" applyFont="1" applyBorder="1" applyAlignment="1">
      <alignment vertical="center"/>
    </xf>
    <xf numFmtId="0" fontId="31" fillId="0" borderId="55" xfId="0" applyFont="1" applyBorder="1" applyAlignment="1">
      <alignment vertical="center"/>
    </xf>
    <xf numFmtId="0" fontId="31" fillId="0" borderId="57" xfId="0" applyFont="1" applyBorder="1" applyAlignment="1">
      <alignment vertical="center"/>
    </xf>
    <xf numFmtId="0" fontId="31" fillId="0" borderId="60" xfId="0" applyFont="1" applyBorder="1" applyAlignment="1">
      <alignment vertical="center"/>
    </xf>
    <xf numFmtId="0" fontId="23" fillId="0" borderId="31" xfId="0" applyFont="1" applyBorder="1" applyAlignment="1">
      <alignment horizontal="center" vertical="center"/>
    </xf>
    <xf numFmtId="0" fontId="23" fillId="0" borderId="10" xfId="0" applyFont="1" applyBorder="1" applyAlignment="1">
      <alignment horizontal="center" vertical="center"/>
    </xf>
    <xf numFmtId="0" fontId="31" fillId="0" borderId="70" xfId="0" applyFont="1" applyBorder="1" applyAlignment="1">
      <alignment vertical="center"/>
    </xf>
    <xf numFmtId="0" fontId="29" fillId="0" borderId="0" xfId="0" applyFont="1" applyFill="1" applyBorder="1" applyAlignment="1">
      <alignment horizontal="left" vertical="center"/>
    </xf>
    <xf numFmtId="0" fontId="31" fillId="0" borderId="55" xfId="0" applyFont="1" applyFill="1" applyBorder="1" applyAlignment="1">
      <alignment vertical="center"/>
    </xf>
    <xf numFmtId="0" fontId="29" fillId="0" borderId="63" xfId="0" applyFont="1" applyFill="1" applyBorder="1" applyAlignment="1">
      <alignment horizontal="left" vertical="center"/>
    </xf>
    <xf numFmtId="0" fontId="31" fillId="0" borderId="71" xfId="0" applyFont="1" applyBorder="1" applyAlignment="1">
      <alignment vertical="center"/>
    </xf>
    <xf numFmtId="0" fontId="31" fillId="0" borderId="59" xfId="0" applyFont="1" applyBorder="1" applyAlignment="1">
      <alignment vertical="center"/>
    </xf>
    <xf numFmtId="0" fontId="31" fillId="0" borderId="56" xfId="0" applyFont="1" applyBorder="1" applyAlignment="1">
      <alignment vertical="center"/>
    </xf>
    <xf numFmtId="0" fontId="31" fillId="0" borderId="69" xfId="0" applyFont="1" applyBorder="1" applyAlignment="1">
      <alignment vertical="center"/>
    </xf>
    <xf numFmtId="0" fontId="31" fillId="0" borderId="0" xfId="0" applyFont="1" applyBorder="1" applyAlignment="1">
      <alignment horizontal="left" vertical="center" indent="1"/>
    </xf>
    <xf numFmtId="0" fontId="31" fillId="0" borderId="0" xfId="0" applyFont="1" applyBorder="1" applyAlignment="1">
      <alignment horizontal="left" vertical="center"/>
    </xf>
    <xf numFmtId="0" fontId="31" fillId="0" borderId="60" xfId="0" applyFont="1" applyFill="1" applyBorder="1" applyAlignment="1">
      <alignment vertical="center"/>
    </xf>
    <xf numFmtId="164" fontId="31" fillId="0" borderId="9" xfId="0" applyNumberFormat="1" applyFont="1" applyBorder="1" applyAlignment="1">
      <alignment horizontal="center" vertical="center"/>
    </xf>
    <xf numFmtId="0" fontId="23" fillId="0" borderId="1"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5" xfId="0" applyFont="1" applyBorder="1" applyAlignment="1">
      <alignment horizontal="center" vertical="center" wrapText="1"/>
    </xf>
    <xf numFmtId="2" fontId="23" fillId="0" borderId="9" xfId="0" applyNumberFormat="1" applyFont="1" applyBorder="1" applyAlignment="1">
      <alignment horizontal="center" vertical="center"/>
    </xf>
    <xf numFmtId="2" fontId="23" fillId="0" borderId="31" xfId="0" applyNumberFormat="1" applyFont="1" applyBorder="1" applyAlignment="1">
      <alignment horizontal="center" vertical="center"/>
    </xf>
    <xf numFmtId="0" fontId="31" fillId="0" borderId="63" xfId="0" applyFont="1" applyFill="1" applyBorder="1" applyAlignment="1">
      <alignment vertical="center"/>
    </xf>
    <xf numFmtId="0" fontId="27" fillId="0" borderId="14" xfId="0" applyFont="1" applyBorder="1" applyAlignment="1">
      <alignment horizontal="center" vertical="center" wrapText="1"/>
    </xf>
    <xf numFmtId="2" fontId="25" fillId="0" borderId="17" xfId="0" applyNumberFormat="1" applyFont="1" applyBorder="1" applyAlignment="1">
      <alignment horizontal="center" vertical="center" wrapText="1"/>
    </xf>
    <xf numFmtId="2" fontId="25" fillId="0" borderId="20" xfId="0" applyNumberFormat="1" applyFont="1" applyBorder="1" applyAlignment="1">
      <alignment horizontal="center" vertical="center" wrapText="1"/>
    </xf>
    <xf numFmtId="0" fontId="29" fillId="0" borderId="61" xfId="0" applyFont="1" applyBorder="1" applyAlignment="1">
      <alignment horizontal="center" vertical="center" wrapText="1"/>
    </xf>
    <xf numFmtId="0" fontId="29" fillId="0" borderId="62"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64" xfId="0" applyFont="1" applyBorder="1" applyAlignment="1">
      <alignment horizontal="center" vertical="center" wrapText="1"/>
    </xf>
    <xf numFmtId="0" fontId="23" fillId="0" borderId="9" xfId="0" applyFont="1" applyBorder="1" applyAlignment="1">
      <alignment horizontal="left" vertical="center" indent="1"/>
    </xf>
    <xf numFmtId="0" fontId="23" fillId="0" borderId="10" xfId="0" applyFont="1" applyBorder="1" applyAlignment="1">
      <alignment horizontal="left" vertical="center" indent="1"/>
    </xf>
    <xf numFmtId="2" fontId="23" fillId="2" borderId="10" xfId="0" applyNumberFormat="1" applyFont="1" applyFill="1" applyBorder="1" applyAlignment="1">
      <alignment horizontal="center" vertical="center"/>
    </xf>
    <xf numFmtId="2" fontId="23" fillId="2" borderId="33" xfId="0" applyNumberFormat="1" applyFont="1" applyFill="1" applyBorder="1" applyAlignment="1">
      <alignment horizontal="center" vertical="center"/>
    </xf>
    <xf numFmtId="2" fontId="23" fillId="2" borderId="32" xfId="0" applyNumberFormat="1" applyFont="1" applyFill="1" applyBorder="1" applyAlignment="1">
      <alignment horizontal="center" vertical="center"/>
    </xf>
    <xf numFmtId="0" fontId="31" fillId="4" borderId="0" xfId="0" applyFont="1" applyFill="1" applyBorder="1" applyAlignment="1">
      <alignment vertical="center"/>
    </xf>
    <xf numFmtId="1"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33" fillId="0" borderId="0" xfId="0" applyFont="1" applyBorder="1" applyAlignment="1">
      <alignment horizontal="left" vertical="center" indent="1"/>
    </xf>
    <xf numFmtId="0" fontId="35" fillId="0" borderId="0" xfId="0" applyFont="1" applyFill="1" applyBorder="1" applyAlignment="1">
      <alignment horizontal="center" vertical="center"/>
    </xf>
    <xf numFmtId="0" fontId="31" fillId="0" borderId="0" xfId="0" applyFont="1" applyBorder="1" applyAlignment="1">
      <alignment horizontal="center" vertical="center"/>
    </xf>
    <xf numFmtId="2" fontId="31" fillId="0" borderId="0" xfId="0" applyNumberFormat="1" applyFont="1" applyBorder="1" applyAlignment="1">
      <alignment horizontal="center" vertical="center"/>
    </xf>
    <xf numFmtId="164" fontId="31" fillId="0" borderId="0" xfId="0" applyNumberFormat="1" applyFont="1" applyBorder="1" applyAlignment="1">
      <alignment horizontal="center" vertical="center"/>
    </xf>
    <xf numFmtId="0" fontId="23" fillId="0" borderId="9"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31" fillId="0" borderId="28" xfId="0" applyFont="1" applyBorder="1" applyAlignment="1">
      <alignment horizontal="center" vertical="center"/>
    </xf>
    <xf numFmtId="0" fontId="31" fillId="0" borderId="30"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2" xfId="0" applyFont="1" applyFill="1" applyBorder="1" applyAlignment="1">
      <alignment horizontal="center" vertical="center"/>
    </xf>
    <xf numFmtId="0" fontId="33" fillId="0" borderId="0" xfId="0" applyFont="1" applyBorder="1" applyAlignment="1">
      <alignment vertical="center"/>
    </xf>
    <xf numFmtId="2" fontId="35" fillId="0" borderId="0" xfId="0" applyNumberFormat="1" applyFont="1" applyFill="1" applyBorder="1" applyAlignment="1">
      <alignment horizontal="center" vertical="center"/>
    </xf>
    <xf numFmtId="2" fontId="31" fillId="0" borderId="0" xfId="0" applyNumberFormat="1" applyFont="1" applyFill="1" applyBorder="1" applyAlignment="1">
      <alignment horizontal="center" vertical="center"/>
    </xf>
    <xf numFmtId="165" fontId="35" fillId="0" borderId="0" xfId="0" applyNumberFormat="1" applyFont="1" applyFill="1" applyBorder="1" applyAlignment="1">
      <alignment horizontal="center" vertical="center"/>
    </xf>
    <xf numFmtId="164" fontId="35" fillId="0" borderId="0" xfId="0" applyNumberFormat="1" applyFont="1" applyFill="1" applyBorder="1" applyAlignment="1">
      <alignment horizontal="center" vertical="center"/>
    </xf>
    <xf numFmtId="0" fontId="31" fillId="0" borderId="11" xfId="0" applyFont="1" applyFill="1" applyBorder="1" applyAlignment="1">
      <alignment horizontal="center" vertical="center"/>
    </xf>
    <xf numFmtId="0" fontId="31" fillId="0" borderId="29" xfId="0" applyFont="1" applyFill="1" applyBorder="1" applyAlignment="1">
      <alignment horizontal="center" vertical="center"/>
    </xf>
    <xf numFmtId="0" fontId="31" fillId="0" borderId="0" xfId="0" applyFont="1" applyBorder="1" applyAlignment="1">
      <alignment horizontal="left" vertical="center" wrapText="1" indent="1"/>
    </xf>
    <xf numFmtId="0" fontId="35" fillId="0" borderId="0" xfId="0" applyFont="1" applyBorder="1" applyAlignment="1">
      <alignment horizontal="center" vertical="center"/>
    </xf>
    <xf numFmtId="9" fontId="35" fillId="0" borderId="0" xfId="0" applyNumberFormat="1" applyFont="1" applyBorder="1" applyAlignment="1">
      <alignment horizontal="center" vertical="center"/>
    </xf>
    <xf numFmtId="164" fontId="35" fillId="0" borderId="0" xfId="0" applyNumberFormat="1" applyFont="1" applyBorder="1" applyAlignment="1">
      <alignment horizontal="center" vertical="center"/>
    </xf>
    <xf numFmtId="0" fontId="9" fillId="0" borderId="0" xfId="0" applyFont="1" applyBorder="1" applyAlignment="1">
      <alignment horizontal="left" vertical="center"/>
    </xf>
    <xf numFmtId="0" fontId="5" fillId="0" borderId="0" xfId="0" applyFont="1" applyFill="1" applyBorder="1" applyAlignment="1" applyProtection="1">
      <alignment horizontal="center" vertical="center" wrapText="1"/>
    </xf>
    <xf numFmtId="0" fontId="6"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6" fillId="0" borderId="9" xfId="0" applyFont="1" applyFill="1" applyBorder="1" applyAlignment="1" applyProtection="1">
      <alignment horizontal="center" vertical="center" wrapText="1"/>
    </xf>
    <xf numFmtId="1" fontId="6" fillId="0" borderId="9" xfId="0" applyNumberFormat="1" applyFont="1" applyFill="1" applyBorder="1" applyAlignment="1" applyProtection="1">
      <alignment horizontal="center" vertical="center"/>
    </xf>
    <xf numFmtId="0" fontId="23" fillId="0" borderId="0" xfId="0" applyFont="1" applyBorder="1" applyAlignment="1">
      <alignment horizontal="left" vertical="center" wrapText="1" indent="2"/>
    </xf>
    <xf numFmtId="0" fontId="31" fillId="0" borderId="9" xfId="0" applyFont="1" applyBorder="1" applyAlignment="1">
      <alignment horizontal="center" vertical="center"/>
    </xf>
    <xf numFmtId="0" fontId="31" fillId="0" borderId="0" xfId="0" applyFont="1" applyBorder="1" applyAlignment="1">
      <alignment horizontal="left" vertical="center" wrapText="1" indent="1"/>
    </xf>
    <xf numFmtId="2" fontId="23" fillId="0" borderId="31" xfId="0" applyNumberFormat="1" applyFont="1" applyBorder="1" applyAlignment="1">
      <alignment horizontal="center" vertical="center"/>
    </xf>
    <xf numFmtId="2" fontId="23" fillId="0" borderId="33" xfId="0" applyNumberFormat="1" applyFont="1" applyBorder="1" applyAlignment="1">
      <alignment horizontal="center" vertical="center"/>
    </xf>
    <xf numFmtId="0" fontId="31" fillId="0" borderId="0" xfId="0" applyFont="1" applyBorder="1" applyAlignment="1">
      <alignment vertical="center" wrapText="1"/>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0" xfId="0" applyFont="1" applyBorder="1" applyAlignment="1">
      <alignment horizontal="left" vertical="center"/>
    </xf>
    <xf numFmtId="0" fontId="43" fillId="0" borderId="0" xfId="0" applyFont="1" applyBorder="1" applyAlignment="1">
      <alignment vertical="center" wrapText="1"/>
    </xf>
    <xf numFmtId="0" fontId="35" fillId="4" borderId="5" xfId="0" applyFont="1" applyFill="1" applyBorder="1" applyAlignment="1">
      <alignment horizontal="center" vertical="center"/>
    </xf>
    <xf numFmtId="0" fontId="36" fillId="0" borderId="0" xfId="0" applyFont="1" applyFill="1" applyBorder="1" applyAlignment="1">
      <alignment vertical="center" wrapText="1"/>
    </xf>
    <xf numFmtId="0" fontId="35" fillId="4" borderId="0" xfId="0" applyFont="1" applyFill="1" applyBorder="1" applyAlignment="1">
      <alignment horizontal="center" vertical="center" wrapText="1"/>
    </xf>
    <xf numFmtId="0" fontId="35" fillId="4" borderId="0" xfId="0" applyFont="1" applyFill="1" applyBorder="1" applyAlignment="1">
      <alignment horizontal="center" vertical="center"/>
    </xf>
    <xf numFmtId="2" fontId="35" fillId="4" borderId="0" xfId="0" applyNumberFormat="1" applyFont="1" applyFill="1" applyBorder="1" applyAlignment="1">
      <alignment horizontal="center" vertical="center"/>
    </xf>
    <xf numFmtId="0" fontId="23" fillId="4" borderId="0" xfId="0" applyFont="1" applyFill="1" applyBorder="1" applyAlignment="1">
      <alignment vertical="center" wrapText="1"/>
    </xf>
    <xf numFmtId="0" fontId="36" fillId="4" borderId="0" xfId="0" applyFont="1" applyFill="1" applyBorder="1" applyAlignment="1">
      <alignment horizontal="center" vertical="center"/>
    </xf>
    <xf numFmtId="0" fontId="29" fillId="4" borderId="0" xfId="0" applyFont="1" applyFill="1" applyBorder="1" applyAlignment="1">
      <alignment vertical="center"/>
    </xf>
    <xf numFmtId="0" fontId="6" fillId="4" borderId="0" xfId="0" applyFont="1" applyFill="1" applyBorder="1" applyAlignment="1" applyProtection="1">
      <alignment horizontal="center" vertical="center" wrapText="1"/>
    </xf>
    <xf numFmtId="2" fontId="2" fillId="0" borderId="9" xfId="0" applyNumberFormat="1" applyFont="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36" fillId="4" borderId="40" xfId="0" applyFont="1" applyFill="1" applyBorder="1" applyAlignment="1">
      <alignment horizontal="center" vertical="center"/>
    </xf>
    <xf numFmtId="2" fontId="35" fillId="4" borderId="40" xfId="0" applyNumberFormat="1" applyFont="1" applyFill="1" applyBorder="1" applyAlignment="1">
      <alignment horizontal="center" vertical="center"/>
    </xf>
    <xf numFmtId="2" fontId="35" fillId="4" borderId="77" xfId="0" applyNumberFormat="1" applyFont="1" applyFill="1" applyBorder="1" applyAlignment="1">
      <alignment horizontal="center" vertical="center"/>
    </xf>
    <xf numFmtId="0" fontId="36" fillId="4" borderId="3" xfId="0" applyFont="1" applyFill="1" applyBorder="1" applyAlignment="1">
      <alignment horizontal="center" vertical="center"/>
    </xf>
    <xf numFmtId="0" fontId="35" fillId="4" borderId="3" xfId="0" applyFont="1" applyFill="1" applyBorder="1" applyAlignment="1">
      <alignment horizontal="center" vertical="center"/>
    </xf>
    <xf numFmtId="0" fontId="35" fillId="4" borderId="4" xfId="0" applyFont="1" applyFill="1" applyBorder="1" applyAlignment="1">
      <alignment horizontal="center" vertical="center"/>
    </xf>
    <xf numFmtId="0" fontId="35" fillId="4" borderId="6" xfId="0" applyFont="1" applyFill="1" applyBorder="1" applyAlignment="1">
      <alignment vertical="center"/>
    </xf>
    <xf numFmtId="2" fontId="35" fillId="4" borderId="5" xfId="0" applyNumberFormat="1" applyFont="1" applyFill="1" applyBorder="1" applyAlignment="1">
      <alignment horizontal="center" vertical="center"/>
    </xf>
    <xf numFmtId="0" fontId="35" fillId="4" borderId="7" xfId="0" applyFont="1" applyFill="1" applyBorder="1" applyAlignment="1">
      <alignment vertical="center"/>
    </xf>
    <xf numFmtId="0" fontId="36" fillId="4" borderId="1" xfId="0" applyFont="1" applyFill="1" applyBorder="1" applyAlignment="1">
      <alignment horizontal="center" vertical="center"/>
    </xf>
    <xf numFmtId="2" fontId="35" fillId="4" borderId="1" xfId="0" applyNumberFormat="1" applyFont="1" applyFill="1" applyBorder="1" applyAlignment="1">
      <alignment horizontal="center" vertical="center"/>
    </xf>
    <xf numFmtId="2" fontId="35" fillId="4" borderId="8" xfId="0" applyNumberFormat="1" applyFont="1" applyFill="1" applyBorder="1" applyAlignment="1">
      <alignment horizontal="center" vertical="center"/>
    </xf>
    <xf numFmtId="0" fontId="36" fillId="4" borderId="4" xfId="0" applyFont="1" applyFill="1" applyBorder="1" applyAlignment="1">
      <alignment horizontal="center" vertical="center"/>
    </xf>
    <xf numFmtId="0" fontId="36" fillId="4" borderId="2" xfId="0" applyFont="1" applyFill="1" applyBorder="1" applyAlignment="1">
      <alignment horizontal="center" vertical="center"/>
    </xf>
    <xf numFmtId="0" fontId="36" fillId="4" borderId="2" xfId="0" applyFont="1" applyFill="1" applyBorder="1" applyAlignment="1">
      <alignment horizontal="center" vertical="center" wrapText="1"/>
    </xf>
    <xf numFmtId="0" fontId="36" fillId="4" borderId="76" xfId="0" applyFont="1" applyFill="1" applyBorder="1" applyAlignment="1">
      <alignment horizontal="center" vertical="center"/>
    </xf>
    <xf numFmtId="0" fontId="29" fillId="0" borderId="0" xfId="0" applyFont="1" applyFill="1" applyBorder="1" applyAlignment="1">
      <alignment vertical="center"/>
    </xf>
    <xf numFmtId="0" fontId="33" fillId="0" borderId="74" xfId="0" applyFont="1" applyFill="1" applyBorder="1" applyAlignment="1">
      <alignment vertical="center"/>
    </xf>
    <xf numFmtId="0" fontId="31" fillId="0" borderId="30" xfId="0" applyFont="1" applyBorder="1" applyAlignment="1">
      <alignment horizontal="center" vertical="center"/>
    </xf>
    <xf numFmtId="0" fontId="31" fillId="0" borderId="32" xfId="0" applyFont="1" applyBorder="1" applyAlignment="1">
      <alignment horizontal="center" vertical="center"/>
    </xf>
    <xf numFmtId="0" fontId="31" fillId="0" borderId="10" xfId="0" applyFont="1" applyBorder="1" applyAlignment="1">
      <alignment horizontal="center" vertical="center"/>
    </xf>
    <xf numFmtId="2" fontId="31" fillId="0" borderId="10" xfId="0" applyNumberFormat="1" applyFont="1" applyBorder="1" applyAlignment="1">
      <alignment horizontal="center" vertical="center"/>
    </xf>
    <xf numFmtId="164" fontId="31" fillId="0" borderId="10" xfId="0" applyNumberFormat="1" applyFont="1" applyBorder="1" applyAlignment="1">
      <alignment horizontal="center" vertical="center"/>
    </xf>
    <xf numFmtId="0" fontId="25" fillId="0" borderId="16" xfId="0" applyFont="1" applyBorder="1" applyAlignment="1">
      <alignment vertical="center" wrapText="1"/>
    </xf>
    <xf numFmtId="0" fontId="25" fillId="0" borderId="19" xfId="0" applyFont="1" applyBorder="1" applyAlignment="1">
      <alignment vertical="center" wrapText="1"/>
    </xf>
    <xf numFmtId="0" fontId="25" fillId="0" borderId="16" xfId="0" applyFont="1" applyBorder="1" applyAlignment="1">
      <alignment vertical="center"/>
    </xf>
    <xf numFmtId="0" fontId="25" fillId="0" borderId="15" xfId="0" applyFont="1" applyBorder="1" applyAlignment="1">
      <alignment horizontal="left" vertical="center" indent="1"/>
    </xf>
    <xf numFmtId="0" fontId="25" fillId="0" borderId="21" xfId="0" applyFont="1" applyBorder="1" applyAlignment="1">
      <alignment horizontal="left" vertical="center" indent="1"/>
    </xf>
    <xf numFmtId="0" fontId="23" fillId="0" borderId="0" xfId="0" applyFont="1" applyBorder="1" applyAlignment="1">
      <alignment horizontal="left" vertical="top" wrapText="1"/>
    </xf>
    <xf numFmtId="0" fontId="46" fillId="0" borderId="0" xfId="0" applyFont="1" applyBorder="1" applyAlignment="1">
      <alignment vertical="center"/>
    </xf>
    <xf numFmtId="0" fontId="21"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6" fillId="0" borderId="0" xfId="0" applyFont="1" applyFill="1" applyBorder="1" applyAlignment="1">
      <alignment vertical="center"/>
    </xf>
    <xf numFmtId="2" fontId="36" fillId="4" borderId="0" xfId="0" applyNumberFormat="1" applyFont="1" applyFill="1" applyBorder="1" applyAlignment="1">
      <alignment horizontal="center" vertical="center" wrapText="1"/>
    </xf>
    <xf numFmtId="2" fontId="36" fillId="4" borderId="5" xfId="0" applyNumberFormat="1" applyFont="1" applyFill="1" applyBorder="1" applyAlignment="1">
      <alignment horizontal="center" vertical="center" wrapText="1"/>
    </xf>
    <xf numFmtId="0" fontId="5" fillId="4" borderId="0" xfId="0" applyFont="1" applyFill="1" applyBorder="1" applyAlignment="1" applyProtection="1">
      <alignment vertical="center"/>
    </xf>
    <xf numFmtId="0" fontId="6" fillId="4" borderId="0" xfId="0" applyFont="1" applyFill="1" applyBorder="1" applyAlignment="1" applyProtection="1">
      <alignment horizontal="left" vertical="center"/>
    </xf>
    <xf numFmtId="0" fontId="21" fillId="4" borderId="0" xfId="0" applyFont="1" applyFill="1" applyBorder="1" applyAlignment="1" applyProtection="1">
      <alignment horizontal="left" vertical="center" wrapText="1"/>
    </xf>
    <xf numFmtId="0" fontId="21"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5" fillId="0" borderId="0" xfId="0" applyFont="1" applyFill="1" applyBorder="1" applyAlignment="1" applyProtection="1">
      <alignment horizontal="left" vertical="center"/>
    </xf>
    <xf numFmtId="0" fontId="9" fillId="0" borderId="0" xfId="0" applyFont="1" applyFill="1" applyAlignment="1">
      <alignment horizontal="left" vertical="center"/>
    </xf>
    <xf numFmtId="0" fontId="6" fillId="0" borderId="0" xfId="0" applyFont="1" applyFill="1" applyAlignment="1" applyProtection="1">
      <alignment horizontal="center" vertical="center"/>
      <protection locked="0"/>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2" fontId="15" fillId="0" borderId="0"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164" fontId="15" fillId="0" borderId="0" xfId="0" applyNumberFormat="1"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2" fontId="5" fillId="0" borderId="0" xfId="0" applyNumberFormat="1" applyFont="1" applyFill="1" applyAlignment="1">
      <alignment vertical="center"/>
    </xf>
    <xf numFmtId="2" fontId="13" fillId="0" borderId="0" xfId="0" applyNumberFormat="1" applyFont="1" applyFill="1" applyBorder="1" applyAlignment="1" applyProtection="1">
      <alignment horizontal="center" vertical="center"/>
      <protection locked="0"/>
    </xf>
    <xf numFmtId="165" fontId="5" fillId="0" borderId="0" xfId="0" applyNumberFormat="1" applyFont="1" applyFill="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6" fillId="4" borderId="0" xfId="0" applyFont="1" applyFill="1" applyBorder="1" applyAlignment="1" applyProtection="1">
      <alignment horizontal="left" vertical="center" indent="1"/>
      <protection locked="0"/>
    </xf>
    <xf numFmtId="0" fontId="6" fillId="4" borderId="0" xfId="0" applyFont="1" applyFill="1" applyAlignment="1">
      <alignment horizontal="left" vertical="center" indent="1"/>
    </xf>
    <xf numFmtId="0" fontId="6" fillId="4"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left" vertical="center" indent="1"/>
    </xf>
    <xf numFmtId="0" fontId="3" fillId="0" borderId="0" xfId="0" applyFont="1" applyFill="1" applyBorder="1" applyAlignment="1">
      <alignment vertical="center"/>
    </xf>
    <xf numFmtId="0" fontId="6" fillId="0" borderId="0" xfId="0" applyFont="1" applyBorder="1" applyAlignment="1" applyProtection="1">
      <alignment horizontal="center" vertical="center"/>
    </xf>
    <xf numFmtId="0" fontId="50" fillId="0" borderId="9" xfId="0" applyFont="1" applyFill="1" applyBorder="1" applyAlignment="1" applyProtection="1">
      <alignment horizontal="center" vertical="center" wrapText="1"/>
    </xf>
    <xf numFmtId="0" fontId="23" fillId="4" borderId="9" xfId="0" applyFont="1" applyFill="1" applyBorder="1" applyAlignment="1">
      <alignment horizontal="left" vertical="center" indent="1"/>
    </xf>
    <xf numFmtId="0" fontId="23" fillId="4" borderId="10" xfId="0" applyFont="1" applyFill="1" applyBorder="1" applyAlignment="1">
      <alignment horizontal="left" vertical="center" indent="1"/>
    </xf>
    <xf numFmtId="0" fontId="35" fillId="4" borderId="13" xfId="0" applyFont="1" applyFill="1" applyBorder="1" applyAlignment="1">
      <alignment horizontal="left" vertical="center" wrapText="1" indent="1"/>
    </xf>
    <xf numFmtId="0" fontId="35" fillId="4" borderId="16" xfId="0" applyFont="1" applyFill="1" applyBorder="1" applyAlignment="1">
      <alignment horizontal="left" vertical="center" wrapText="1" indent="1"/>
    </xf>
    <xf numFmtId="0" fontId="35" fillId="4" borderId="19" xfId="0" applyFont="1" applyFill="1" applyBorder="1" applyAlignment="1">
      <alignment horizontal="left" vertical="center" wrapText="1" indent="1"/>
    </xf>
    <xf numFmtId="2" fontId="23" fillId="2" borderId="9" xfId="0" applyNumberFormat="1" applyFont="1" applyFill="1" applyBorder="1" applyAlignment="1">
      <alignment horizontal="center" vertical="center"/>
    </xf>
    <xf numFmtId="2" fontId="23" fillId="2" borderId="31" xfId="0" applyNumberFormat="1" applyFont="1" applyFill="1" applyBorder="1" applyAlignment="1">
      <alignment horizontal="center" vertical="center"/>
    </xf>
    <xf numFmtId="0" fontId="23" fillId="4" borderId="34" xfId="0" applyFont="1" applyFill="1" applyBorder="1" applyAlignment="1">
      <alignment horizontal="left" vertical="center" indent="1"/>
    </xf>
    <xf numFmtId="0" fontId="5" fillId="4" borderId="0" xfId="0" applyFont="1" applyFill="1" applyBorder="1" applyAlignment="1" applyProtection="1">
      <alignment horizontal="center" vertical="center" wrapText="1"/>
    </xf>
    <xf numFmtId="0" fontId="4" fillId="4" borderId="0" xfId="0" applyFont="1" applyFill="1" applyBorder="1" applyAlignment="1" applyProtection="1">
      <alignment horizontal="left" vertical="center" indent="1"/>
    </xf>
    <xf numFmtId="0" fontId="6" fillId="4" borderId="0" xfId="0" applyFont="1" applyFill="1" applyBorder="1" applyAlignment="1" applyProtection="1">
      <alignment horizontal="left" vertical="center" indent="1"/>
    </xf>
    <xf numFmtId="0" fontId="9" fillId="4" borderId="2" xfId="0" applyFont="1" applyFill="1" applyBorder="1" applyAlignment="1">
      <alignment vertical="center"/>
    </xf>
    <xf numFmtId="0" fontId="9" fillId="4" borderId="3" xfId="0" applyFont="1" applyFill="1" applyBorder="1" applyAlignment="1">
      <alignment horizontal="left" vertical="center"/>
    </xf>
    <xf numFmtId="0" fontId="9" fillId="4" borderId="3" xfId="0" applyFont="1" applyFill="1" applyBorder="1" applyAlignment="1" applyProtection="1">
      <alignment horizontal="left" vertical="center" wrapText="1"/>
    </xf>
    <xf numFmtId="0" fontId="9" fillId="4" borderId="3" xfId="0" applyFont="1" applyFill="1" applyBorder="1" applyAlignment="1" applyProtection="1">
      <alignment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vertical="center" wrapText="1"/>
    </xf>
    <xf numFmtId="0" fontId="9" fillId="4" borderId="4" xfId="0" applyFont="1" applyFill="1" applyBorder="1" applyAlignment="1" applyProtection="1">
      <alignment horizontal="left" vertical="center" wrapText="1"/>
    </xf>
    <xf numFmtId="0" fontId="21" fillId="4" borderId="5" xfId="0" applyFont="1" applyFill="1" applyBorder="1" applyAlignment="1" applyProtection="1">
      <alignment horizontal="left" vertical="center"/>
    </xf>
    <xf numFmtId="0" fontId="6" fillId="4" borderId="6" xfId="0" applyFont="1" applyFill="1" applyBorder="1" applyAlignment="1">
      <alignment vertical="center"/>
    </xf>
    <xf numFmtId="0" fontId="6" fillId="4" borderId="6" xfId="0" applyFont="1" applyFill="1" applyBorder="1" applyAlignment="1" applyProtection="1">
      <alignment vertical="center"/>
      <protection locked="0"/>
    </xf>
    <xf numFmtId="0" fontId="21" fillId="4" borderId="5" xfId="0" applyFont="1" applyFill="1" applyBorder="1" applyAlignment="1" applyProtection="1">
      <alignment horizontal="left" vertical="center" wrapText="1"/>
    </xf>
    <xf numFmtId="0" fontId="6" fillId="4" borderId="7" xfId="0" applyFont="1" applyFill="1" applyBorder="1" applyAlignment="1" applyProtection="1">
      <alignment vertical="center"/>
      <protection locked="0"/>
    </xf>
    <xf numFmtId="0" fontId="6" fillId="4" borderId="1" xfId="0" applyFont="1" applyFill="1" applyBorder="1" applyAlignment="1" applyProtection="1">
      <alignment horizontal="center" vertical="center"/>
      <protection locked="0"/>
    </xf>
    <xf numFmtId="0" fontId="21" fillId="4" borderId="1" xfId="0" applyFont="1" applyFill="1" applyBorder="1" applyAlignment="1" applyProtection="1">
      <alignment horizontal="left" vertical="center" wrapText="1"/>
    </xf>
    <xf numFmtId="0" fontId="21" fillId="4" borderId="8" xfId="0" applyFont="1" applyFill="1" applyBorder="1" applyAlignment="1" applyProtection="1">
      <alignment horizontal="left" vertical="center" wrapText="1"/>
    </xf>
    <xf numFmtId="0" fontId="8" fillId="0" borderId="0" xfId="0" applyFont="1" applyBorder="1" applyAlignment="1" applyProtection="1">
      <alignment horizontal="left" vertical="center" indent="1"/>
      <protection locked="0"/>
    </xf>
    <xf numFmtId="0" fontId="8" fillId="0" borderId="0" xfId="0" applyFont="1" applyFill="1" applyBorder="1" applyAlignment="1" applyProtection="1">
      <alignment horizontal="left" vertical="center" indent="1"/>
      <protection locked="0"/>
    </xf>
    <xf numFmtId="0" fontId="23" fillId="0" borderId="0" xfId="0" applyFont="1" applyBorder="1" applyAlignment="1">
      <alignment horizontal="left" vertical="center" indent="2"/>
    </xf>
    <xf numFmtId="0" fontId="31" fillId="0" borderId="6" xfId="0" applyFont="1" applyBorder="1" applyAlignment="1">
      <alignment horizontal="center" vertical="center"/>
    </xf>
    <xf numFmtId="0" fontId="31" fillId="0" borderId="5" xfId="0" applyFont="1" applyBorder="1" applyAlignment="1">
      <alignment horizontal="center" vertical="center"/>
    </xf>
    <xf numFmtId="0" fontId="53" fillId="0" borderId="0" xfId="0" applyFont="1" applyFill="1" applyBorder="1" applyAlignment="1">
      <alignment horizontal="center" vertical="center"/>
    </xf>
    <xf numFmtId="164" fontId="53"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0" fontId="53" fillId="0" borderId="0" xfId="0" applyFont="1" applyFill="1" applyBorder="1" applyAlignment="1">
      <alignment horizontal="center" vertical="center" wrapText="1"/>
    </xf>
    <xf numFmtId="165" fontId="35" fillId="0" borderId="0" xfId="0" applyNumberFormat="1" applyFont="1" applyFill="1" applyBorder="1" applyAlignment="1">
      <alignment horizontal="center" vertical="center" wrapText="1"/>
    </xf>
    <xf numFmtId="164" fontId="35" fillId="0" borderId="5" xfId="0" applyNumberFormat="1" applyFont="1" applyFill="1" applyBorder="1" applyAlignment="1">
      <alignment horizontal="center" vertical="center"/>
    </xf>
    <xf numFmtId="164" fontId="35" fillId="0" borderId="1" xfId="0" applyNumberFormat="1" applyFont="1" applyFill="1" applyBorder="1" applyAlignment="1">
      <alignment horizontal="center" vertical="center"/>
    </xf>
    <xf numFmtId="164" fontId="35" fillId="0" borderId="8" xfId="0" applyNumberFormat="1" applyFont="1" applyFill="1" applyBorder="1" applyAlignment="1">
      <alignment horizontal="center" vertical="center"/>
    </xf>
    <xf numFmtId="0" fontId="35" fillId="0" borderId="6" xfId="0" applyFont="1" applyFill="1" applyBorder="1" applyAlignment="1">
      <alignment horizontal="center" vertical="center"/>
    </xf>
    <xf numFmtId="0" fontId="35" fillId="0" borderId="7" xfId="0" applyFont="1" applyFill="1" applyBorder="1" applyAlignment="1">
      <alignment horizontal="center" vertical="center"/>
    </xf>
    <xf numFmtId="165" fontId="35" fillId="0" borderId="1" xfId="0" applyNumberFormat="1" applyFont="1" applyFill="1" applyBorder="1" applyAlignment="1">
      <alignment horizontal="center" vertical="center"/>
    </xf>
    <xf numFmtId="0" fontId="35" fillId="0" borderId="23" xfId="0" applyFont="1" applyFill="1" applyBorder="1" applyAlignment="1">
      <alignment horizontal="center" vertical="center"/>
    </xf>
    <xf numFmtId="164" fontId="35" fillId="0" borderId="23" xfId="0" applyNumberFormat="1" applyFont="1" applyFill="1" applyBorder="1" applyAlignment="1">
      <alignment horizontal="center" vertical="center"/>
    </xf>
    <xf numFmtId="165" fontId="35" fillId="0" borderId="23" xfId="0" applyNumberFormat="1" applyFont="1" applyFill="1" applyBorder="1" applyAlignment="1">
      <alignment horizontal="center" vertical="center"/>
    </xf>
    <xf numFmtId="0" fontId="35" fillId="5" borderId="22" xfId="0" applyFont="1" applyFill="1" applyBorder="1" applyAlignment="1">
      <alignment horizontal="center" vertical="center"/>
    </xf>
    <xf numFmtId="164" fontId="35" fillId="5" borderId="22" xfId="0" applyNumberFormat="1" applyFont="1" applyFill="1" applyBorder="1" applyAlignment="1">
      <alignment horizontal="center" vertical="center"/>
    </xf>
    <xf numFmtId="0" fontId="29" fillId="0" borderId="2"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79" xfId="0" applyFont="1" applyFill="1" applyBorder="1" applyAlignment="1">
      <alignment horizontal="center" vertical="center"/>
    </xf>
    <xf numFmtId="0" fontId="29" fillId="5" borderId="80" xfId="0" applyFont="1" applyFill="1" applyBorder="1" applyAlignment="1">
      <alignment horizontal="center" vertical="center"/>
    </xf>
    <xf numFmtId="0" fontId="29" fillId="0" borderId="4" xfId="0" applyFont="1" applyFill="1" applyBorder="1" applyAlignment="1">
      <alignment horizontal="center" vertical="center"/>
    </xf>
    <xf numFmtId="0" fontId="35" fillId="0" borderId="5" xfId="0" applyFont="1" applyFill="1" applyBorder="1" applyAlignment="1">
      <alignment horizontal="center" vertical="center"/>
    </xf>
    <xf numFmtId="165" fontId="35" fillId="0" borderId="81" xfId="0" applyNumberFormat="1" applyFont="1" applyFill="1" applyBorder="1" applyAlignment="1">
      <alignment horizontal="center" vertical="center"/>
    </xf>
    <xf numFmtId="164" fontId="35" fillId="5" borderId="82" xfId="0" applyNumberFormat="1" applyFont="1" applyFill="1" applyBorder="1" applyAlignment="1">
      <alignment horizontal="center" vertical="center"/>
    </xf>
    <xf numFmtId="164" fontId="35" fillId="0" borderId="81" xfId="0" applyNumberFormat="1" applyFont="1" applyFill="1" applyBorder="1" applyAlignment="1">
      <alignment horizontal="center" vertical="center"/>
    </xf>
    <xf numFmtId="0" fontId="33" fillId="6" borderId="0" xfId="0" applyFont="1" applyFill="1" applyBorder="1" applyAlignment="1">
      <alignment vertical="center"/>
    </xf>
    <xf numFmtId="0" fontId="31" fillId="6" borderId="0" xfId="0" applyFont="1" applyFill="1" applyBorder="1" applyAlignment="1">
      <alignment vertical="center"/>
    </xf>
    <xf numFmtId="0" fontId="33" fillId="7" borderId="0" xfId="0" applyFont="1" applyFill="1" applyBorder="1" applyAlignment="1">
      <alignment vertical="center"/>
    </xf>
    <xf numFmtId="0" fontId="31" fillId="7" borderId="0" xfId="0" applyFont="1" applyFill="1" applyBorder="1" applyAlignment="1">
      <alignment vertical="center"/>
    </xf>
    <xf numFmtId="0" fontId="33" fillId="8" borderId="0" xfId="0" applyFont="1" applyFill="1" applyBorder="1" applyAlignment="1">
      <alignment vertical="center"/>
    </xf>
    <xf numFmtId="0" fontId="31" fillId="8" borderId="0" xfId="0" applyFont="1" applyFill="1" applyBorder="1" applyAlignment="1">
      <alignment vertical="center"/>
    </xf>
    <xf numFmtId="2" fontId="31" fillId="0" borderId="6" xfId="0" applyNumberFormat="1" applyFont="1" applyFill="1" applyBorder="1" applyAlignment="1">
      <alignment horizontal="center" vertical="center"/>
    </xf>
    <xf numFmtId="2" fontId="31" fillId="0" borderId="5" xfId="0" applyNumberFormat="1" applyFont="1" applyFill="1" applyBorder="1" applyAlignment="1">
      <alignment horizontal="center" vertical="center"/>
    </xf>
    <xf numFmtId="2" fontId="31" fillId="0" borderId="7" xfId="0" applyNumberFormat="1" applyFont="1" applyFill="1" applyBorder="1" applyAlignment="1">
      <alignment horizontal="center" vertical="center"/>
    </xf>
    <xf numFmtId="2" fontId="31" fillId="0" borderId="1" xfId="0" applyNumberFormat="1" applyFont="1" applyFill="1" applyBorder="1" applyAlignment="1">
      <alignment horizontal="center" vertical="center"/>
    </xf>
    <xf numFmtId="2" fontId="31" fillId="0" borderId="8" xfId="0" applyNumberFormat="1" applyFont="1" applyFill="1" applyBorder="1" applyAlignment="1">
      <alignment horizontal="center" vertical="center"/>
    </xf>
    <xf numFmtId="0" fontId="31" fillId="0" borderId="22" xfId="0" applyFont="1" applyBorder="1" applyAlignment="1">
      <alignment horizontal="center" vertical="center"/>
    </xf>
    <xf numFmtId="0" fontId="31" fillId="0" borderId="23" xfId="0" applyFont="1" applyBorder="1" applyAlignment="1">
      <alignment horizontal="center" vertical="center"/>
    </xf>
    <xf numFmtId="2" fontId="31" fillId="0" borderId="22" xfId="0" applyNumberFormat="1" applyFont="1" applyFill="1" applyBorder="1" applyAlignment="1">
      <alignment horizontal="center" vertical="center"/>
    </xf>
    <xf numFmtId="2" fontId="31" fillId="0" borderId="23" xfId="0" applyNumberFormat="1" applyFont="1" applyFill="1" applyBorder="1" applyAlignment="1">
      <alignment horizontal="center" vertical="center"/>
    </xf>
    <xf numFmtId="2" fontId="31" fillId="0" borderId="82" xfId="0" applyNumberFormat="1" applyFont="1" applyFill="1" applyBorder="1" applyAlignment="1">
      <alignment horizontal="center" vertical="center"/>
    </xf>
    <xf numFmtId="2" fontId="31" fillId="0" borderId="81" xfId="0" applyNumberFormat="1" applyFont="1" applyFill="1" applyBorder="1" applyAlignment="1">
      <alignment horizontal="center" vertical="center"/>
    </xf>
    <xf numFmtId="164" fontId="31" fillId="0" borderId="0" xfId="0" applyNumberFormat="1" applyFont="1" applyFill="1" applyBorder="1" applyAlignment="1">
      <alignment horizontal="center" vertical="center"/>
    </xf>
    <xf numFmtId="0" fontId="33" fillId="0" borderId="0" xfId="0" applyFont="1" applyBorder="1" applyAlignment="1">
      <alignment horizontal="center" vertical="center"/>
    </xf>
    <xf numFmtId="0" fontId="31" fillId="0" borderId="33" xfId="0" applyFont="1" applyBorder="1" applyAlignment="1">
      <alignment vertical="center"/>
    </xf>
    <xf numFmtId="0" fontId="31" fillId="0" borderId="68" xfId="0" applyFont="1" applyBorder="1" applyAlignment="1">
      <alignment horizontal="center" vertical="center"/>
    </xf>
    <xf numFmtId="0" fontId="31" fillId="0" borderId="34" xfId="0" applyFont="1" applyBorder="1" applyAlignment="1">
      <alignment horizontal="center" vertical="center"/>
    </xf>
    <xf numFmtId="164" fontId="31" fillId="0" borderId="34" xfId="0" applyNumberFormat="1" applyFont="1" applyBorder="1" applyAlignment="1">
      <alignment horizontal="center" vertical="center"/>
    </xf>
    <xf numFmtId="2" fontId="31" fillId="0" borderId="34" xfId="0" applyNumberFormat="1" applyFont="1" applyBorder="1" applyAlignment="1">
      <alignment horizontal="center" vertical="center"/>
    </xf>
    <xf numFmtId="2" fontId="31" fillId="0" borderId="9" xfId="0" applyNumberFormat="1" applyFont="1" applyBorder="1" applyAlignment="1">
      <alignment horizontal="center" vertical="center"/>
    </xf>
    <xf numFmtId="0" fontId="33" fillId="0" borderId="28" xfId="0" applyFont="1" applyBorder="1" applyAlignment="1">
      <alignment horizontal="center" vertical="center"/>
    </xf>
    <xf numFmtId="0" fontId="33" fillId="0" borderId="11" xfId="0" applyFont="1" applyBorder="1" applyAlignment="1">
      <alignment horizontal="center" vertical="center"/>
    </xf>
    <xf numFmtId="0" fontId="33" fillId="0" borderId="29" xfId="0" applyFont="1" applyBorder="1" applyAlignment="1">
      <alignment horizontal="center" vertical="center"/>
    </xf>
    <xf numFmtId="0" fontId="35" fillId="0" borderId="32" xfId="0" applyFont="1" applyBorder="1" applyAlignment="1">
      <alignment horizontal="center" vertical="center"/>
    </xf>
    <xf numFmtId="0" fontId="35" fillId="0" borderId="10" xfId="0" applyFont="1" applyBorder="1" applyAlignment="1">
      <alignment horizontal="center" vertical="center"/>
    </xf>
    <xf numFmtId="0" fontId="35" fillId="0" borderId="33" xfId="0" applyFont="1" applyBorder="1" applyAlignment="1">
      <alignment horizontal="center" vertical="center"/>
    </xf>
    <xf numFmtId="164" fontId="33" fillId="0" borderId="10" xfId="0" applyNumberFormat="1" applyFont="1" applyBorder="1" applyAlignment="1">
      <alignment horizontal="center" vertical="center"/>
    </xf>
    <xf numFmtId="164" fontId="33" fillId="0" borderId="9" xfId="0" applyNumberFormat="1" applyFont="1" applyBorder="1" applyAlignment="1">
      <alignment horizontal="center" vertical="center"/>
    </xf>
    <xf numFmtId="165" fontId="22" fillId="0" borderId="0" xfId="0" applyNumberFormat="1" applyFont="1" applyFill="1" applyBorder="1" applyAlignment="1">
      <alignment horizontal="center" vertical="center"/>
    </xf>
    <xf numFmtId="165" fontId="6" fillId="0" borderId="0" xfId="0" applyNumberFormat="1" applyFont="1" applyFill="1" applyBorder="1" applyAlignment="1" applyProtection="1">
      <alignment vertical="center"/>
      <protection locked="0"/>
    </xf>
    <xf numFmtId="0" fontId="52" fillId="0" borderId="0" xfId="0" applyFont="1" applyFill="1" applyBorder="1" applyAlignment="1">
      <alignment horizontal="center" vertical="center"/>
    </xf>
    <xf numFmtId="0" fontId="52" fillId="0" borderId="0" xfId="0" applyFont="1" applyFill="1" applyBorder="1" applyAlignment="1">
      <alignment horizontal="center" vertical="center" wrapText="1"/>
    </xf>
    <xf numFmtId="1" fontId="53" fillId="0" borderId="0" xfId="0" applyNumberFormat="1" applyFont="1" applyFill="1" applyBorder="1" applyAlignment="1">
      <alignment horizontal="center" vertical="center"/>
    </xf>
    <xf numFmtId="0" fontId="53" fillId="0" borderId="0" xfId="0" applyFont="1" applyFill="1" applyBorder="1" applyAlignment="1">
      <alignment vertical="center"/>
    </xf>
    <xf numFmtId="0" fontId="56" fillId="0" borderId="0" xfId="0" applyFont="1" applyFill="1" applyBorder="1" applyAlignment="1">
      <alignment horizontal="center" vertical="center" wrapText="1"/>
    </xf>
    <xf numFmtId="0" fontId="33" fillId="4" borderId="0" xfId="0" applyFont="1" applyFill="1" applyBorder="1" applyAlignment="1">
      <alignment vertical="center"/>
    </xf>
    <xf numFmtId="164" fontId="35" fillId="9" borderId="0" xfId="0" applyNumberFormat="1" applyFont="1" applyFill="1" applyBorder="1" applyAlignment="1">
      <alignment horizontal="center" vertical="center"/>
    </xf>
    <xf numFmtId="164" fontId="35" fillId="9" borderId="23" xfId="0" applyNumberFormat="1" applyFont="1" applyFill="1" applyBorder="1" applyAlignment="1">
      <alignment horizontal="center" vertical="center"/>
    </xf>
    <xf numFmtId="2" fontId="31" fillId="0" borderId="9" xfId="0" applyNumberFormat="1" applyFont="1" applyFill="1" applyBorder="1" applyAlignment="1">
      <alignment horizontal="center" vertical="center"/>
    </xf>
    <xf numFmtId="2" fontId="31" fillId="0" borderId="31" xfId="0" applyNumberFormat="1" applyFont="1" applyFill="1" applyBorder="1" applyAlignment="1">
      <alignment horizontal="center" vertical="center"/>
    </xf>
    <xf numFmtId="2" fontId="31" fillId="0" borderId="10" xfId="0" applyNumberFormat="1" applyFont="1" applyFill="1" applyBorder="1" applyAlignment="1">
      <alignment horizontal="center" vertical="center"/>
    </xf>
    <xf numFmtId="2" fontId="31" fillId="0" borderId="33" xfId="0" applyNumberFormat="1" applyFont="1" applyFill="1" applyBorder="1" applyAlignment="1">
      <alignment horizontal="center" vertical="center"/>
    </xf>
    <xf numFmtId="0" fontId="5" fillId="0" borderId="0" xfId="0" applyFont="1" applyFill="1" applyBorder="1" applyAlignment="1" applyProtection="1">
      <alignment horizontal="center" vertical="center" wrapText="1"/>
    </xf>
    <xf numFmtId="49" fontId="7" fillId="0" borderId="0" xfId="0" applyNumberFormat="1" applyFont="1" applyFill="1" applyBorder="1" applyAlignment="1" applyProtection="1">
      <alignment vertical="center" wrapText="1"/>
    </xf>
    <xf numFmtId="0" fontId="21" fillId="4" borderId="0" xfId="0" applyFont="1" applyFill="1" applyBorder="1" applyAlignment="1" applyProtection="1">
      <alignment horizontal="left" vertical="center"/>
    </xf>
    <xf numFmtId="0" fontId="6" fillId="0" borderId="0" xfId="0" applyFont="1" applyFill="1" applyAlignment="1">
      <alignment horizontal="center" vertical="center"/>
    </xf>
    <xf numFmtId="0" fontId="20"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xf>
    <xf numFmtId="0" fontId="6" fillId="0" borderId="0" xfId="0" applyFont="1" applyFill="1" applyBorder="1" applyAlignment="1">
      <alignment horizontal="center" vertical="center"/>
    </xf>
    <xf numFmtId="0" fontId="6" fillId="0" borderId="0" xfId="0" applyFont="1" applyFill="1" applyAlignment="1" applyProtection="1">
      <alignment horizontal="center" vertical="center"/>
    </xf>
    <xf numFmtId="14" fontId="6" fillId="0" borderId="16" xfId="0" applyNumberFormat="1" applyFont="1" applyFill="1" applyBorder="1" applyAlignment="1" applyProtection="1">
      <alignment horizontal="center" vertical="center"/>
      <protection locked="0"/>
    </xf>
    <xf numFmtId="0" fontId="29" fillId="0" borderId="0" xfId="0" applyFont="1" applyFill="1" applyBorder="1" applyAlignment="1">
      <alignment horizontal="center" vertical="center" wrapText="1"/>
    </xf>
    <xf numFmtId="0" fontId="6" fillId="0" borderId="0" xfId="0" applyFont="1" applyAlignment="1" applyProtection="1">
      <alignment horizontal="left" vertical="center" indent="1"/>
      <protection locked="0"/>
    </xf>
    <xf numFmtId="0" fontId="23" fillId="0" borderId="0" xfId="0" applyFont="1" applyBorder="1" applyAlignment="1">
      <alignment horizontal="left" vertical="center" wrapText="1" indent="2"/>
    </xf>
    <xf numFmtId="0" fontId="61" fillId="0" borderId="0" xfId="0" applyFont="1" applyFill="1" applyBorder="1" applyAlignment="1" applyProtection="1">
      <alignment vertical="center"/>
      <protection locked="0"/>
    </xf>
    <xf numFmtId="0" fontId="62" fillId="0" borderId="0" xfId="0" applyFont="1" applyFill="1" applyBorder="1" applyAlignment="1" applyProtection="1">
      <alignment vertical="center" wrapText="1"/>
    </xf>
    <xf numFmtId="0" fontId="61" fillId="0" borderId="0" xfId="0" applyFont="1" applyAlignment="1">
      <alignment vertical="center"/>
    </xf>
    <xf numFmtId="2" fontId="23" fillId="0" borderId="0" xfId="0" applyNumberFormat="1" applyFont="1" applyBorder="1" applyAlignment="1">
      <alignment horizontal="left" vertical="center" indent="1"/>
    </xf>
    <xf numFmtId="0" fontId="23" fillId="0" borderId="0" xfId="0" applyFont="1" applyBorder="1" applyAlignment="1">
      <alignment horizontal="left" vertical="center"/>
    </xf>
    <xf numFmtId="2" fontId="29" fillId="0" borderId="11" xfId="0" applyNumberFormat="1" applyFont="1" applyBorder="1" applyAlignment="1">
      <alignment horizontal="center" vertical="center"/>
    </xf>
    <xf numFmtId="2" fontId="29" fillId="0" borderId="29" xfId="0" applyNumberFormat="1" applyFont="1" applyBorder="1" applyAlignment="1">
      <alignment horizontal="center" vertical="center"/>
    </xf>
    <xf numFmtId="0" fontId="5" fillId="0" borderId="0" xfId="0" applyFont="1" applyFill="1" applyBorder="1" applyAlignment="1" applyProtection="1">
      <alignment horizontal="center" vertical="center" wrapText="1"/>
    </xf>
    <xf numFmtId="0" fontId="48" fillId="0" borderId="0" xfId="0" applyFont="1" applyFill="1" applyBorder="1" applyAlignment="1" applyProtection="1">
      <alignment vertical="center"/>
      <protection locked="0"/>
    </xf>
    <xf numFmtId="0" fontId="5" fillId="0" borderId="0" xfId="0" applyFont="1" applyBorder="1" applyAlignment="1">
      <alignment horizontal="left" vertical="center" indent="1"/>
    </xf>
    <xf numFmtId="0" fontId="6" fillId="0" borderId="0" xfId="0" applyFont="1" applyAlignment="1">
      <alignment horizontal="left" vertical="center" indent="1"/>
    </xf>
    <xf numFmtId="0" fontId="13" fillId="0" borderId="0" xfId="0" applyFont="1" applyFill="1" applyAlignment="1" applyProtection="1">
      <alignment horizontal="left" vertical="center" indent="1"/>
      <protection locked="0"/>
    </xf>
    <xf numFmtId="0" fontId="68" fillId="0" borderId="0" xfId="0" applyFont="1" applyFill="1" applyBorder="1" applyAlignment="1" applyProtection="1">
      <alignment horizontal="left" vertical="center" indent="1"/>
      <protection locked="0"/>
    </xf>
    <xf numFmtId="0" fontId="6" fillId="0" borderId="0" xfId="0" applyFont="1" applyAlignment="1" applyProtection="1">
      <alignment horizontal="left" vertical="center" indent="1"/>
    </xf>
    <xf numFmtId="0" fontId="67" fillId="4" borderId="0" xfId="0" applyFont="1" applyFill="1" applyAlignment="1" applyProtection="1">
      <alignment horizontal="left" vertical="center" indent="1"/>
      <protection locked="0"/>
    </xf>
    <xf numFmtId="0" fontId="71" fillId="0" borderId="0" xfId="1" applyAlignment="1">
      <alignment vertical="center"/>
    </xf>
    <xf numFmtId="0" fontId="70" fillId="0" borderId="0" xfId="0" applyFont="1" applyBorder="1" applyAlignment="1">
      <alignment horizontal="left" vertical="center" indent="1"/>
    </xf>
    <xf numFmtId="0" fontId="70" fillId="0" borderId="0" xfId="0" applyFont="1" applyBorder="1" applyAlignment="1">
      <alignment vertical="center"/>
    </xf>
    <xf numFmtId="0" fontId="71" fillId="0" borderId="0" xfId="1" applyAlignment="1" applyProtection="1">
      <alignment horizontal="left" vertical="center" indent="1"/>
      <protection locked="0"/>
    </xf>
    <xf numFmtId="0" fontId="71" fillId="0" borderId="0" xfId="1" applyBorder="1" applyAlignment="1" applyProtection="1">
      <alignment vertical="center"/>
      <protection locked="0"/>
    </xf>
    <xf numFmtId="0" fontId="27" fillId="0" borderId="0" xfId="0" applyFont="1" applyBorder="1" applyAlignment="1">
      <alignment vertical="center" wrapText="1"/>
    </xf>
    <xf numFmtId="0" fontId="23" fillId="0" borderId="0" xfId="0" applyFont="1" applyBorder="1" applyAlignment="1">
      <alignment horizontal="left" vertical="center" wrapText="1" indent="1"/>
    </xf>
    <xf numFmtId="0" fontId="29" fillId="0" borderId="11" xfId="0" applyFont="1" applyBorder="1" applyAlignment="1">
      <alignment horizontal="center" vertical="center"/>
    </xf>
    <xf numFmtId="0" fontId="31" fillId="0" borderId="0" xfId="0" applyFont="1" applyBorder="1" applyAlignment="1">
      <alignment horizontal="left" vertical="center" wrapText="1" indent="1"/>
    </xf>
    <xf numFmtId="0" fontId="29" fillId="0" borderId="29" xfId="0" applyFont="1" applyBorder="1" applyAlignment="1">
      <alignment horizontal="center" vertical="center"/>
    </xf>
    <xf numFmtId="0" fontId="23" fillId="0" borderId="10" xfId="0" applyFont="1" applyBorder="1" applyAlignment="1">
      <alignment horizontal="center" vertical="center"/>
    </xf>
    <xf numFmtId="0" fontId="23" fillId="0" borderId="9" xfId="0" applyFont="1" applyBorder="1" applyAlignment="1">
      <alignment horizontal="center" vertical="center"/>
    </xf>
    <xf numFmtId="0" fontId="29" fillId="0" borderId="29" xfId="0" applyFont="1" applyBorder="1" applyAlignment="1">
      <alignment horizontal="center" vertical="center" wrapText="1"/>
    </xf>
    <xf numFmtId="0" fontId="23" fillId="0" borderId="9" xfId="0" applyFont="1" applyBorder="1" applyAlignment="1">
      <alignment horizontal="center" vertical="center" wrapText="1"/>
    </xf>
    <xf numFmtId="0" fontId="42" fillId="0" borderId="0" xfId="0" applyFont="1" applyFill="1" applyBorder="1" applyAlignment="1">
      <alignment vertical="center"/>
    </xf>
    <xf numFmtId="0" fontId="29" fillId="0" borderId="34" xfId="0" applyFont="1" applyBorder="1" applyAlignment="1">
      <alignment horizontal="center" vertical="center"/>
    </xf>
    <xf numFmtId="0" fontId="29" fillId="0" borderId="29" xfId="0" applyFont="1" applyFill="1" applyBorder="1" applyAlignment="1">
      <alignment horizontal="center" vertical="center" wrapText="1"/>
    </xf>
    <xf numFmtId="0" fontId="23" fillId="0" borderId="33" xfId="0" applyFont="1" applyBorder="1" applyAlignment="1">
      <alignment horizontal="center" vertical="center"/>
    </xf>
    <xf numFmtId="0" fontId="23" fillId="0" borderId="10" xfId="0" applyFont="1" applyFill="1" applyBorder="1" applyAlignment="1">
      <alignment horizontal="center" vertical="center"/>
    </xf>
    <xf numFmtId="0" fontId="29" fillId="0" borderId="0" xfId="0" applyFont="1" applyBorder="1" applyAlignment="1">
      <alignment vertical="center" wrapText="1"/>
    </xf>
    <xf numFmtId="0" fontId="31" fillId="0" borderId="0" xfId="0" applyFont="1" applyAlignment="1">
      <alignment vertical="center"/>
    </xf>
    <xf numFmtId="0" fontId="23" fillId="0" borderId="25" xfId="0" applyFont="1" applyBorder="1" applyAlignment="1">
      <alignment horizontal="center" vertical="center"/>
    </xf>
    <xf numFmtId="0" fontId="23" fillId="0" borderId="38" xfId="0" applyFont="1" applyBorder="1" applyAlignment="1">
      <alignment horizontal="center" vertical="center"/>
    </xf>
    <xf numFmtId="0" fontId="29" fillId="0" borderId="87" xfId="0" applyFont="1" applyBorder="1" applyAlignment="1">
      <alignment horizontal="center" vertical="center" wrapText="1"/>
    </xf>
    <xf numFmtId="0" fontId="23" fillId="0" borderId="13" xfId="0" applyFont="1" applyBorder="1" applyAlignment="1">
      <alignment horizontal="left" vertical="center" wrapText="1" indent="1"/>
    </xf>
    <xf numFmtId="0" fontId="23" fillId="0" borderId="16" xfId="0" applyFont="1" applyBorder="1" applyAlignment="1">
      <alignment horizontal="left" vertical="center" wrapText="1" indent="1"/>
    </xf>
    <xf numFmtId="0" fontId="23" fillId="0" borderId="19" xfId="0" applyFont="1" applyBorder="1" applyAlignment="1">
      <alignment horizontal="left" vertical="center" wrapText="1" indent="1"/>
    </xf>
    <xf numFmtId="0" fontId="23" fillId="0" borderId="15" xfId="0" applyFont="1" applyBorder="1" applyAlignment="1">
      <alignment horizontal="left" vertical="center" indent="1"/>
    </xf>
    <xf numFmtId="0" fontId="23" fillId="0" borderId="24" xfId="0" applyFont="1" applyBorder="1" applyAlignment="1">
      <alignment vertical="center"/>
    </xf>
    <xf numFmtId="0" fontId="23" fillId="0" borderId="24" xfId="0" applyFont="1" applyBorder="1" applyAlignment="1">
      <alignment horizontal="center" vertical="center"/>
    </xf>
    <xf numFmtId="0" fontId="23" fillId="0" borderId="21" xfId="0" applyFont="1" applyBorder="1" applyAlignment="1">
      <alignment horizontal="left" vertical="center" indent="1"/>
    </xf>
    <xf numFmtId="0" fontId="23" fillId="0" borderId="39" xfId="0" applyFont="1" applyBorder="1" applyAlignment="1">
      <alignment horizontal="center" vertical="center"/>
    </xf>
    <xf numFmtId="0" fontId="5" fillId="0" borderId="0" xfId="0" applyFont="1" applyFill="1" applyBorder="1" applyAlignment="1" applyProtection="1">
      <alignment horizontal="center" vertical="center" wrapText="1"/>
    </xf>
    <xf numFmtId="2" fontId="23" fillId="0" borderId="10" xfId="0" applyNumberFormat="1" applyFont="1" applyBorder="1" applyAlignment="1">
      <alignment horizontal="center" vertical="center"/>
    </xf>
    <xf numFmtId="0" fontId="36" fillId="4" borderId="3" xfId="0" applyFont="1" applyFill="1" applyBorder="1" applyAlignment="1">
      <alignment horizontal="center" vertical="center" wrapText="1"/>
    </xf>
    <xf numFmtId="0" fontId="5" fillId="0"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23" fillId="4" borderId="89" xfId="0" applyFont="1" applyFill="1" applyBorder="1" applyAlignment="1">
      <alignment vertical="center"/>
    </xf>
    <xf numFmtId="0" fontId="23" fillId="4" borderId="90" xfId="0" applyFont="1" applyFill="1" applyBorder="1" applyAlignment="1">
      <alignment vertical="center"/>
    </xf>
    <xf numFmtId="0" fontId="21" fillId="4" borderId="84" xfId="0" applyFont="1" applyFill="1" applyBorder="1" applyAlignment="1" applyProtection="1">
      <alignment horizontal="left" vertical="center" wrapText="1"/>
    </xf>
    <xf numFmtId="0" fontId="21" fillId="4" borderId="85" xfId="0" applyFont="1" applyFill="1" applyBorder="1" applyAlignment="1" applyProtection="1">
      <alignment horizontal="left" vertical="center" wrapText="1"/>
    </xf>
    <xf numFmtId="0" fontId="5" fillId="4" borderId="26" xfId="0" applyFont="1" applyFill="1" applyBorder="1" applyAlignment="1" applyProtection="1">
      <alignment horizontal="left" vertical="center" indent="1"/>
    </xf>
    <xf numFmtId="0" fontId="5" fillId="4" borderId="18" xfId="0" applyFont="1" applyFill="1" applyBorder="1" applyAlignment="1" applyProtection="1">
      <alignment horizontal="left" vertical="center" indent="1"/>
    </xf>
    <xf numFmtId="0" fontId="5" fillId="4" borderId="22" xfId="0" applyFont="1" applyFill="1" applyBorder="1" applyAlignment="1" applyProtection="1">
      <alignment horizontal="left" vertical="center" indent="1"/>
    </xf>
    <xf numFmtId="0" fontId="6" fillId="0" borderId="36" xfId="0" applyFont="1" applyFill="1" applyBorder="1" applyAlignment="1" applyProtection="1">
      <alignment horizontal="left" vertical="center" indent="1"/>
    </xf>
    <xf numFmtId="0" fontId="5" fillId="4" borderId="18" xfId="0"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0" fontId="4" fillId="4" borderId="22" xfId="0" applyFont="1" applyFill="1" applyBorder="1" applyAlignment="1" applyProtection="1">
      <alignment horizontal="left" vertical="center" wrapText="1" indent="1"/>
    </xf>
    <xf numFmtId="0" fontId="6" fillId="4" borderId="23" xfId="0" applyFont="1" applyFill="1" applyBorder="1" applyAlignment="1" applyProtection="1">
      <alignment horizontal="center" vertical="center" wrapText="1"/>
    </xf>
    <xf numFmtId="0" fontId="4" fillId="4" borderId="35" xfId="0" applyFont="1" applyFill="1" applyBorder="1" applyAlignment="1" applyProtection="1">
      <alignment horizontal="left" vertical="center" wrapText="1" indent="1"/>
    </xf>
    <xf numFmtId="0" fontId="4" fillId="4" borderId="36" xfId="0" applyFont="1" applyFill="1" applyBorder="1" applyAlignment="1" applyProtection="1">
      <alignment horizontal="left" vertical="center" indent="1"/>
    </xf>
    <xf numFmtId="0" fontId="4" fillId="4" borderId="36" xfId="0" applyFont="1" applyFill="1" applyBorder="1" applyAlignment="1" applyProtection="1">
      <alignment horizontal="center" vertical="center" wrapText="1"/>
    </xf>
    <xf numFmtId="0" fontId="6" fillId="4" borderId="36" xfId="0" applyFont="1" applyFill="1" applyBorder="1" applyAlignment="1" applyProtection="1">
      <alignment horizontal="center" vertical="center" wrapText="1"/>
    </xf>
    <xf numFmtId="0" fontId="6" fillId="4" borderId="91" xfId="0" applyFont="1" applyFill="1" applyBorder="1" applyAlignment="1" applyProtection="1">
      <alignment horizontal="center" vertical="center" wrapText="1"/>
    </xf>
    <xf numFmtId="0" fontId="6" fillId="0" borderId="23"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6" fillId="0" borderId="91" xfId="0" applyFont="1" applyBorder="1" applyAlignment="1" applyProtection="1">
      <alignment vertical="center"/>
      <protection locked="0"/>
    </xf>
    <xf numFmtId="0" fontId="9" fillId="4" borderId="22"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0" fontId="9" fillId="4" borderId="36" xfId="0" applyFont="1" applyFill="1" applyBorder="1" applyAlignment="1" applyProtection="1">
      <alignment horizontal="center" vertical="center" wrapText="1"/>
    </xf>
    <xf numFmtId="0" fontId="9" fillId="4" borderId="91" xfId="0" applyFont="1" applyFill="1" applyBorder="1" applyAlignment="1" applyProtection="1">
      <alignment horizontal="center" vertical="center" wrapText="1"/>
    </xf>
    <xf numFmtId="2" fontId="13" fillId="0" borderId="9" xfId="0" applyNumberFormat="1" applyFont="1" applyFill="1" applyBorder="1" applyAlignment="1" applyProtection="1">
      <alignment horizontal="center" vertical="center"/>
    </xf>
    <xf numFmtId="0" fontId="31" fillId="10" borderId="0" xfId="0" applyFont="1" applyFill="1" applyBorder="1" applyAlignment="1">
      <alignment horizontal="center" vertical="center"/>
    </xf>
    <xf numFmtId="0" fontId="31" fillId="10" borderId="1" xfId="0" applyFont="1" applyFill="1" applyBorder="1" applyAlignment="1">
      <alignment horizontal="center" vertical="center"/>
    </xf>
    <xf numFmtId="0" fontId="31" fillId="10" borderId="5" xfId="0" applyFont="1" applyFill="1" applyBorder="1" applyAlignment="1">
      <alignment horizontal="center" vertical="center"/>
    </xf>
    <xf numFmtId="0" fontId="31" fillId="10" borderId="8" xfId="0" applyFont="1" applyFill="1" applyBorder="1" applyAlignment="1">
      <alignment horizontal="center" vertical="center"/>
    </xf>
    <xf numFmtId="0" fontId="35" fillId="0" borderId="0" xfId="0" applyFont="1" applyFill="1" applyBorder="1" applyAlignment="1">
      <alignment horizontal="center" vertical="center" wrapText="1"/>
    </xf>
    <xf numFmtId="0" fontId="35" fillId="0" borderId="0" xfId="0" applyFont="1" applyBorder="1" applyAlignment="1">
      <alignment vertical="center"/>
    </xf>
    <xf numFmtId="164" fontId="31" fillId="0" borderId="0" xfId="0" applyNumberFormat="1" applyFont="1" applyBorder="1" applyAlignment="1">
      <alignment vertical="center"/>
    </xf>
    <xf numFmtId="0" fontId="23" fillId="10" borderId="3" xfId="3" applyFill="1" applyBorder="1" applyAlignment="1">
      <alignment horizontal="center"/>
    </xf>
    <xf numFmtId="0" fontId="23" fillId="10" borderId="4" xfId="3" applyFill="1" applyBorder="1" applyAlignment="1">
      <alignment horizontal="center"/>
    </xf>
    <xf numFmtId="0" fontId="23" fillId="10" borderId="0" xfId="3" applyFill="1" applyBorder="1" applyAlignment="1">
      <alignment horizontal="center"/>
    </xf>
    <xf numFmtId="0" fontId="23" fillId="10" borderId="5" xfId="3" applyFill="1" applyBorder="1" applyAlignment="1">
      <alignment horizontal="center"/>
    </xf>
    <xf numFmtId="0" fontId="23" fillId="10" borderId="1" xfId="3" applyFill="1" applyBorder="1" applyAlignment="1">
      <alignment horizontal="center"/>
    </xf>
    <xf numFmtId="0" fontId="23" fillId="10" borderId="8" xfId="3" applyFill="1" applyBorder="1" applyAlignment="1">
      <alignment horizontal="center"/>
    </xf>
    <xf numFmtId="0" fontId="23" fillId="10" borderId="2" xfId="3" applyFill="1" applyBorder="1" applyAlignment="1">
      <alignment horizontal="left" indent="1"/>
    </xf>
    <xf numFmtId="0" fontId="23" fillId="10" borderId="6" xfId="3" applyFill="1" applyBorder="1" applyAlignment="1">
      <alignment horizontal="left" indent="1"/>
    </xf>
    <xf numFmtId="0" fontId="31" fillId="10" borderId="6" xfId="0" applyFont="1" applyFill="1" applyBorder="1" applyAlignment="1">
      <alignment horizontal="left" vertical="center" indent="1"/>
    </xf>
    <xf numFmtId="0" fontId="23" fillId="10" borderId="7" xfId="3" applyFill="1" applyBorder="1" applyAlignment="1">
      <alignment horizontal="left" indent="1"/>
    </xf>
    <xf numFmtId="0" fontId="57" fillId="6" borderId="0" xfId="0" applyFont="1" applyFill="1" applyBorder="1" applyAlignment="1">
      <alignment vertical="center"/>
    </xf>
    <xf numFmtId="0" fontId="51" fillId="0" borderId="87" xfId="0" applyFont="1" applyBorder="1" applyAlignment="1">
      <alignment horizontal="center" vertical="center" wrapText="1"/>
    </xf>
    <xf numFmtId="164" fontId="31" fillId="0" borderId="64" xfId="0" applyNumberFormat="1" applyFont="1" applyBorder="1" applyAlignment="1">
      <alignment horizontal="center" vertical="center"/>
    </xf>
    <xf numFmtId="164" fontId="31" fillId="0" borderId="33" xfId="0" applyNumberFormat="1" applyFont="1" applyBorder="1" applyAlignment="1">
      <alignment horizontal="center" vertical="center"/>
    </xf>
    <xf numFmtId="0" fontId="63" fillId="0" borderId="0" xfId="0" applyFont="1" applyBorder="1" applyAlignment="1">
      <alignment vertical="center" wrapText="1"/>
    </xf>
    <xf numFmtId="0" fontId="75" fillId="0" borderId="0" xfId="0" applyFont="1" applyBorder="1" applyAlignment="1">
      <alignment vertical="center" wrapText="1"/>
    </xf>
    <xf numFmtId="0" fontId="79" fillId="0" borderId="0" xfId="0" applyFont="1" applyFill="1" applyBorder="1" applyAlignment="1" applyProtection="1">
      <alignment vertical="center"/>
      <protection locked="0"/>
    </xf>
    <xf numFmtId="0" fontId="76" fillId="0" borderId="0" xfId="0" applyFont="1" applyFill="1" applyBorder="1" applyAlignment="1" applyProtection="1">
      <alignment horizontal="center" vertical="center"/>
      <protection locked="0"/>
    </xf>
    <xf numFmtId="0" fontId="76" fillId="0" borderId="0" xfId="0" applyFont="1" applyFill="1" applyBorder="1" applyAlignment="1" applyProtection="1">
      <alignment horizontal="left" vertical="center" indent="1"/>
      <protection locked="0"/>
    </xf>
    <xf numFmtId="0" fontId="5" fillId="0" borderId="0" xfId="0" applyFont="1" applyBorder="1" applyAlignment="1" applyProtection="1">
      <alignment horizontal="left" vertical="top" indent="1"/>
      <protection locked="0"/>
    </xf>
    <xf numFmtId="0" fontId="80" fillId="0" borderId="0" xfId="0" applyFont="1" applyBorder="1" applyAlignment="1">
      <alignment vertical="center"/>
    </xf>
    <xf numFmtId="0" fontId="81" fillId="6" borderId="0" xfId="0" applyFont="1" applyFill="1" applyBorder="1" applyAlignment="1">
      <alignment horizontal="left" vertical="center" indent="1"/>
    </xf>
    <xf numFmtId="171" fontId="60" fillId="0" borderId="0" xfId="0" applyNumberFormat="1" applyFont="1" applyBorder="1" applyAlignment="1">
      <alignment horizontal="center" vertical="center"/>
    </xf>
    <xf numFmtId="171" fontId="60" fillId="0" borderId="0" xfId="0" applyNumberFormat="1" applyFont="1" applyBorder="1" applyAlignment="1">
      <alignment horizontal="left" vertical="center" indent="1"/>
    </xf>
    <xf numFmtId="171" fontId="60" fillId="6" borderId="0" xfId="0" applyNumberFormat="1" applyFont="1" applyFill="1" applyBorder="1" applyAlignment="1">
      <alignment horizontal="center" vertical="center"/>
    </xf>
    <xf numFmtId="171" fontId="59" fillId="0" borderId="0" xfId="0" applyNumberFormat="1" applyFont="1" applyBorder="1" applyAlignment="1">
      <alignment horizontal="left" vertical="center" wrapText="1" indent="1"/>
    </xf>
    <xf numFmtId="0" fontId="53" fillId="0" borderId="22"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2" fillId="0" borderId="22" xfId="0" applyFont="1" applyFill="1" applyBorder="1" applyAlignment="1">
      <alignment horizontal="center" vertical="center"/>
    </xf>
    <xf numFmtId="0" fontId="52" fillId="0" borderId="23" xfId="0" applyFont="1" applyFill="1" applyBorder="1" applyAlignment="1">
      <alignment horizontal="center" vertical="center"/>
    </xf>
    <xf numFmtId="164" fontId="53" fillId="0" borderId="22" xfId="0" applyNumberFormat="1" applyFont="1" applyFill="1" applyBorder="1" applyAlignment="1">
      <alignment horizontal="center" vertical="center"/>
    </xf>
    <xf numFmtId="164" fontId="53" fillId="0" borderId="23" xfId="0" applyNumberFormat="1" applyFont="1" applyFill="1" applyBorder="1" applyAlignment="1">
      <alignment horizontal="center" vertical="center"/>
    </xf>
    <xf numFmtId="1" fontId="53" fillId="0" borderId="23" xfId="0" applyNumberFormat="1" applyFont="1" applyFill="1" applyBorder="1" applyAlignment="1">
      <alignment horizontal="center" vertical="center"/>
    </xf>
    <xf numFmtId="1" fontId="53" fillId="0" borderId="22" xfId="0" applyNumberFormat="1" applyFont="1" applyFill="1" applyBorder="1" applyAlignment="1">
      <alignment horizontal="center" vertical="center"/>
    </xf>
    <xf numFmtId="0" fontId="83" fillId="0" borderId="9" xfId="0" applyFont="1" applyBorder="1" applyAlignment="1">
      <alignment horizontal="center" vertical="center"/>
    </xf>
    <xf numFmtId="164" fontId="83" fillId="0" borderId="9" xfId="0" applyNumberFormat="1" applyFont="1" applyBorder="1" applyAlignment="1">
      <alignment horizontal="center" vertical="center"/>
    </xf>
    <xf numFmtId="0" fontId="53" fillId="6" borderId="0" xfId="0" applyFont="1" applyFill="1" applyBorder="1" applyAlignment="1">
      <alignment horizontal="center" vertical="center"/>
    </xf>
    <xf numFmtId="0" fontId="53" fillId="6" borderId="0" xfId="0" applyFont="1" applyFill="1" applyBorder="1" applyAlignment="1">
      <alignment horizontal="left" vertical="center" indent="1"/>
    </xf>
    <xf numFmtId="0" fontId="84" fillId="0" borderId="0" xfId="0" applyFont="1" applyAlignment="1">
      <alignment horizontal="left" indent="1"/>
    </xf>
    <xf numFmtId="0" fontId="0" fillId="0" borderId="0" xfId="0" applyAlignment="1">
      <alignment horizontal="left" indent="1"/>
    </xf>
    <xf numFmtId="0" fontId="20" fillId="4" borderId="2" xfId="0" applyFont="1" applyFill="1" applyBorder="1" applyAlignment="1">
      <alignment horizontal="left" vertical="center"/>
    </xf>
    <xf numFmtId="0" fontId="20" fillId="4" borderId="3" xfId="0" applyFont="1" applyFill="1" applyBorder="1" applyAlignment="1">
      <alignment horizontal="left" vertical="center"/>
    </xf>
    <xf numFmtId="0" fontId="20" fillId="4" borderId="3" xfId="0" applyFont="1" applyFill="1" applyBorder="1" applyAlignment="1" applyProtection="1">
      <alignment horizontal="left" vertical="center" wrapText="1"/>
    </xf>
    <xf numFmtId="0" fontId="20" fillId="4" borderId="4" xfId="0" applyFont="1" applyFill="1" applyBorder="1" applyAlignment="1" applyProtection="1">
      <alignment horizontal="left" vertical="center" wrapText="1"/>
    </xf>
    <xf numFmtId="0" fontId="21" fillId="4" borderId="6" xfId="0" applyFont="1" applyFill="1" applyBorder="1" applyAlignment="1" applyProtection="1">
      <alignment horizontal="left" vertical="center" wrapText="1"/>
    </xf>
    <xf numFmtId="0" fontId="21" fillId="4" borderId="1" xfId="0" applyFont="1" applyFill="1" applyBorder="1" applyAlignment="1">
      <alignment horizontal="left" vertical="center" wrapText="1"/>
    </xf>
    <xf numFmtId="2" fontId="23" fillId="0" borderId="9" xfId="0" applyNumberFormat="1" applyFont="1" applyBorder="1" applyAlignment="1">
      <alignment horizontal="center" vertical="center"/>
    </xf>
    <xf numFmtId="0" fontId="23" fillId="0" borderId="9" xfId="0" applyFont="1" applyBorder="1" applyAlignment="1">
      <alignment horizontal="center" vertical="center"/>
    </xf>
    <xf numFmtId="2" fontId="23" fillId="0" borderId="10" xfId="0" applyNumberFormat="1" applyFont="1" applyBorder="1" applyAlignment="1">
      <alignment horizontal="center" vertical="center"/>
    </xf>
    <xf numFmtId="0" fontId="23" fillId="0" borderId="10" xfId="0" applyFont="1" applyBorder="1" applyAlignment="1">
      <alignment horizontal="center" vertical="center"/>
    </xf>
    <xf numFmtId="0" fontId="29" fillId="0" borderId="11" xfId="0" applyFont="1" applyBorder="1" applyAlignment="1">
      <alignment horizontal="center" vertical="center"/>
    </xf>
    <xf numFmtId="49" fontId="23" fillId="0" borderId="9" xfId="0" applyNumberFormat="1" applyFont="1" applyBorder="1" applyAlignment="1">
      <alignment horizontal="center" vertical="center"/>
    </xf>
    <xf numFmtId="0" fontId="86" fillId="0" borderId="9" xfId="0" applyFont="1" applyBorder="1" applyAlignment="1">
      <alignment horizontal="center" vertical="center"/>
    </xf>
    <xf numFmtId="0" fontId="23" fillId="0" borderId="0" xfId="0" applyFont="1" applyBorder="1" applyAlignment="1">
      <alignment horizontal="left" vertical="center" wrapText="1"/>
    </xf>
    <xf numFmtId="0" fontId="23" fillId="0" borderId="94" xfId="0" applyFont="1" applyBorder="1" applyAlignment="1">
      <alignment horizontal="left" vertical="center" indent="1"/>
    </xf>
    <xf numFmtId="0" fontId="23" fillId="0" borderId="27" xfId="0" applyFont="1" applyBorder="1" applyAlignment="1">
      <alignment horizontal="center" vertical="center"/>
    </xf>
    <xf numFmtId="2" fontId="23" fillId="0" borderId="25" xfId="0" applyNumberFormat="1" applyFont="1" applyBorder="1" applyAlignment="1">
      <alignment horizontal="center" vertical="center"/>
    </xf>
    <xf numFmtId="2" fontId="23" fillId="0" borderId="38" xfId="0" applyNumberFormat="1" applyFont="1" applyBorder="1" applyAlignment="1">
      <alignment horizontal="center" vertical="center"/>
    </xf>
    <xf numFmtId="0" fontId="50" fillId="0" borderId="95" xfId="0" applyFont="1" applyBorder="1" applyAlignment="1">
      <alignment horizontal="left" vertical="center" indent="1"/>
    </xf>
    <xf numFmtId="0" fontId="50" fillId="0" borderId="16" xfId="0" applyFont="1" applyBorder="1" applyAlignment="1">
      <alignment horizontal="left" vertical="center" indent="1"/>
    </xf>
    <xf numFmtId="0" fontId="50" fillId="0" borderId="24" xfId="0" applyFont="1" applyBorder="1" applyAlignment="1">
      <alignment horizontal="left" vertical="center"/>
    </xf>
    <xf numFmtId="0" fontId="18" fillId="0" borderId="24" xfId="0" applyFont="1" applyBorder="1" applyAlignment="1">
      <alignment horizontal="left" vertical="center" wrapText="1"/>
    </xf>
    <xf numFmtId="0" fontId="5" fillId="0" borderId="0" xfId="0" applyFont="1" applyFill="1" applyBorder="1" applyAlignment="1" applyProtection="1">
      <alignment horizontal="center" vertical="center" wrapText="1"/>
    </xf>
    <xf numFmtId="0" fontId="5" fillId="0" borderId="26" xfId="0" applyFont="1" applyFill="1" applyBorder="1" applyAlignment="1" applyProtection="1">
      <alignment horizontal="left" vertical="center" indent="1"/>
    </xf>
    <xf numFmtId="0" fontId="6" fillId="0" borderId="18" xfId="0" applyFont="1" applyBorder="1" applyAlignment="1">
      <alignment vertical="center"/>
    </xf>
    <xf numFmtId="166" fontId="5" fillId="0" borderId="22" xfId="0" applyNumberFormat="1" applyFont="1" applyFill="1" applyBorder="1" applyAlignment="1" applyProtection="1">
      <alignment horizontal="left" vertical="center" indent="1"/>
      <protection locked="0"/>
    </xf>
    <xf numFmtId="166" fontId="5" fillId="0" borderId="35" xfId="0" applyNumberFormat="1" applyFont="1" applyFill="1" applyBorder="1" applyAlignment="1" applyProtection="1">
      <alignment horizontal="left" vertical="center" indent="1"/>
      <protection locked="0"/>
    </xf>
    <xf numFmtId="0" fontId="6" fillId="0" borderId="36" xfId="0" applyFont="1" applyBorder="1" applyAlignment="1">
      <alignment vertical="center"/>
    </xf>
    <xf numFmtId="0" fontId="50" fillId="0" borderId="9" xfId="0" applyFont="1" applyFill="1" applyBorder="1" applyAlignment="1" applyProtection="1">
      <alignment horizontal="center" vertical="center"/>
    </xf>
    <xf numFmtId="0" fontId="4" fillId="0" borderId="9" xfId="0" applyFont="1" applyBorder="1" applyAlignment="1">
      <alignment horizontal="center" vertical="center" wrapText="1"/>
    </xf>
    <xf numFmtId="164" fontId="6" fillId="3" borderId="9" xfId="0" applyNumberFormat="1" applyFont="1" applyFill="1" applyBorder="1" applyAlignment="1" applyProtection="1">
      <alignment horizontal="center" vertical="center"/>
    </xf>
    <xf numFmtId="170" fontId="18" fillId="0" borderId="24" xfId="0" applyNumberFormat="1" applyFont="1" applyFill="1" applyBorder="1" applyAlignment="1" applyProtection="1">
      <alignment horizontal="center" vertical="center" wrapText="1"/>
    </xf>
    <xf numFmtId="0" fontId="4" fillId="0" borderId="24" xfId="0" applyFont="1" applyBorder="1" applyAlignment="1">
      <alignment horizontal="center" vertical="center"/>
    </xf>
    <xf numFmtId="2" fontId="31" fillId="0" borderId="31" xfId="0" applyNumberFormat="1" applyFont="1" applyBorder="1" applyAlignment="1">
      <alignment horizontal="center" vertical="center"/>
    </xf>
    <xf numFmtId="2" fontId="31" fillId="0" borderId="33" xfId="0" applyNumberFormat="1" applyFont="1" applyBorder="1" applyAlignment="1">
      <alignment horizontal="center" vertical="center"/>
    </xf>
    <xf numFmtId="0" fontId="13" fillId="0" borderId="0" xfId="0" applyFont="1" applyFill="1" applyBorder="1" applyAlignment="1" applyProtection="1">
      <alignment horizontal="left" vertical="center" indent="1"/>
      <protection locked="0"/>
    </xf>
    <xf numFmtId="0" fontId="84" fillId="0" borderId="0" xfId="0" applyFont="1" applyAlignment="1">
      <alignment horizontal="left" vertical="top" wrapText="1" indent="1"/>
    </xf>
    <xf numFmtId="0" fontId="13" fillId="4" borderId="0" xfId="0" applyFont="1" applyFill="1" applyBorder="1" applyAlignment="1" applyProtection="1">
      <alignment horizontal="left" vertical="center" wrapText="1" indent="1"/>
      <protection locked="0"/>
    </xf>
    <xf numFmtId="0" fontId="61" fillId="4" borderId="0" xfId="0" applyFont="1" applyFill="1" applyBorder="1" applyAlignment="1" applyProtection="1">
      <alignment horizontal="left" vertical="center" wrapText="1" indent="1"/>
      <protection locked="0"/>
    </xf>
    <xf numFmtId="167" fontId="18" fillId="0" borderId="9" xfId="0" applyNumberFormat="1" applyFont="1" applyFill="1" applyBorder="1" applyAlignment="1" applyProtection="1">
      <alignment horizontal="left" vertical="center" wrapText="1" indent="1"/>
      <protection locked="0"/>
    </xf>
    <xf numFmtId="0" fontId="6" fillId="0" borderId="95" xfId="0" applyFont="1" applyBorder="1" applyAlignment="1">
      <alignment horizontal="left" vertical="center" indent="1"/>
    </xf>
    <xf numFmtId="0" fontId="6" fillId="0" borderId="16" xfId="0" applyFont="1" applyBorder="1" applyAlignment="1">
      <alignment horizontal="left" vertical="center" indent="1"/>
    </xf>
    <xf numFmtId="2" fontId="6" fillId="0" borderId="16" xfId="0" applyNumberFormat="1" applyFont="1" applyBorder="1" applyAlignment="1">
      <alignment horizontal="center" vertical="center"/>
    </xf>
    <xf numFmtId="49" fontId="10" fillId="0" borderId="16" xfId="0" applyNumberFormat="1" applyFont="1" applyFill="1" applyBorder="1" applyAlignment="1" applyProtection="1">
      <alignment horizontal="left" vertical="center" wrapText="1" indent="1"/>
    </xf>
    <xf numFmtId="49" fontId="10" fillId="0" borderId="24" xfId="0" applyNumberFormat="1" applyFont="1" applyFill="1" applyBorder="1" applyAlignment="1" applyProtection="1">
      <alignment horizontal="left" vertical="center" wrapText="1" indent="1"/>
    </xf>
    <xf numFmtId="0" fontId="6" fillId="0" borderId="95" xfId="0" applyFont="1" applyFill="1" applyBorder="1" applyAlignment="1" applyProtection="1">
      <alignment horizontal="left" vertical="center" indent="1"/>
    </xf>
    <xf numFmtId="0" fontId="6" fillId="0" borderId="16" xfId="0" applyFont="1" applyFill="1" applyBorder="1" applyAlignment="1" applyProtection="1">
      <alignment horizontal="left" vertical="center" indent="1"/>
    </xf>
    <xf numFmtId="0" fontId="13" fillId="0" borderId="95" xfId="0" applyFont="1" applyBorder="1" applyAlignment="1">
      <alignment horizontal="left" vertical="center" indent="1"/>
    </xf>
    <xf numFmtId="0" fontId="13" fillId="0" borderId="16" xfId="0" applyFont="1" applyBorder="1" applyAlignment="1">
      <alignment horizontal="left" vertical="center" indent="1"/>
    </xf>
    <xf numFmtId="49" fontId="18" fillId="0" borderId="16" xfId="0" applyNumberFormat="1" applyFont="1" applyFill="1" applyBorder="1" applyAlignment="1" applyProtection="1">
      <alignment horizontal="left" vertical="center" wrapText="1" indent="1"/>
    </xf>
    <xf numFmtId="49" fontId="18" fillId="0" borderId="24" xfId="0" applyNumberFormat="1" applyFont="1" applyFill="1" applyBorder="1" applyAlignment="1" applyProtection="1">
      <alignment horizontal="left" vertical="center" wrapText="1" indent="1"/>
    </xf>
    <xf numFmtId="0" fontId="10" fillId="0" borderId="16" xfId="0" applyFont="1" applyBorder="1" applyAlignment="1">
      <alignment horizontal="left" vertical="center" indent="1"/>
    </xf>
    <xf numFmtId="0" fontId="10" fillId="0" borderId="24" xfId="0" applyFont="1" applyBorder="1" applyAlignment="1">
      <alignment horizontal="left" vertical="center" indent="1"/>
    </xf>
    <xf numFmtId="0" fontId="18" fillId="0" borderId="95" xfId="0" applyFont="1" applyBorder="1" applyAlignment="1">
      <alignment horizontal="left" vertical="center" wrapText="1" indent="1"/>
    </xf>
    <xf numFmtId="0" fontId="18" fillId="0" borderId="16" xfId="0" applyFont="1" applyBorder="1" applyAlignment="1">
      <alignment horizontal="left" vertical="center" wrapText="1" indent="1"/>
    </xf>
    <xf numFmtId="0" fontId="18" fillId="0" borderId="16" xfId="0" applyFont="1" applyFill="1" applyBorder="1" applyAlignment="1">
      <alignment horizontal="left" vertical="center" wrapText="1" indent="1"/>
    </xf>
    <xf numFmtId="0" fontId="18" fillId="0" borderId="24" xfId="0" applyFont="1" applyFill="1" applyBorder="1" applyAlignment="1">
      <alignment horizontal="left" vertical="center" wrapText="1" indent="1"/>
    </xf>
    <xf numFmtId="0" fontId="10" fillId="0" borderId="16" xfId="0" applyFont="1" applyFill="1" applyBorder="1" applyAlignment="1" applyProtection="1">
      <alignment horizontal="left" vertical="center" indent="1"/>
    </xf>
    <xf numFmtId="0" fontId="10" fillId="0" borderId="24" xfId="0" applyFont="1" applyFill="1" applyBorder="1" applyAlignment="1" applyProtection="1">
      <alignment horizontal="left" vertical="center" indent="1"/>
    </xf>
    <xf numFmtId="0" fontId="48" fillId="0" borderId="9" xfId="0" applyFont="1" applyFill="1" applyBorder="1" applyAlignment="1" applyProtection="1">
      <alignment horizontal="center" vertical="center" wrapText="1"/>
    </xf>
    <xf numFmtId="0" fontId="4" fillId="0" borderId="9" xfId="0" applyFont="1" applyBorder="1" applyAlignment="1">
      <alignment horizontal="center" vertical="center"/>
    </xf>
    <xf numFmtId="169" fontId="6" fillId="0" borderId="16" xfId="0" applyNumberFormat="1" applyFont="1" applyFill="1" applyBorder="1" applyAlignment="1" applyProtection="1">
      <alignment horizontal="center" vertical="center"/>
    </xf>
    <xf numFmtId="169" fontId="6" fillId="0" borderId="24" xfId="0" applyNumberFormat="1" applyFont="1" applyFill="1" applyBorder="1" applyAlignment="1" applyProtection="1">
      <alignment horizontal="center" vertical="center"/>
    </xf>
    <xf numFmtId="168" fontId="10" fillId="0" borderId="16" xfId="0" applyNumberFormat="1" applyFont="1" applyBorder="1" applyAlignment="1">
      <alignment horizontal="left" vertical="center" indent="1"/>
    </xf>
    <xf numFmtId="0" fontId="6" fillId="0" borderId="16" xfId="0" applyFont="1" applyBorder="1" applyAlignment="1">
      <alignment horizontal="center" vertical="center"/>
    </xf>
    <xf numFmtId="0" fontId="6" fillId="0" borderId="24" xfId="0" applyFont="1" applyBorder="1" applyAlignment="1">
      <alignment horizontal="center" vertical="center"/>
    </xf>
    <xf numFmtId="164" fontId="10" fillId="0" borderId="16" xfId="0" applyNumberFormat="1" applyFont="1" applyBorder="1" applyAlignment="1">
      <alignment horizontal="left" vertical="center" indent="1"/>
    </xf>
    <xf numFmtId="0" fontId="4" fillId="0" borderId="9" xfId="0" applyFont="1" applyBorder="1" applyAlignment="1">
      <alignment horizontal="center" vertical="center" wrapText="1"/>
    </xf>
    <xf numFmtId="0" fontId="7" fillId="0" borderId="18" xfId="0" applyFont="1" applyFill="1" applyBorder="1" applyAlignment="1" applyProtection="1">
      <alignment horizontal="left" vertical="center" indent="1"/>
    </xf>
    <xf numFmtId="0" fontId="7" fillId="0" borderId="27" xfId="0" applyFont="1" applyFill="1" applyBorder="1" applyAlignment="1" applyProtection="1">
      <alignment horizontal="left" vertical="center" indent="1"/>
    </xf>
    <xf numFmtId="0" fontId="1" fillId="0" borderId="18" xfId="0" applyFont="1" applyFill="1" applyBorder="1" applyAlignment="1" applyProtection="1">
      <alignment horizontal="center" vertical="center"/>
    </xf>
    <xf numFmtId="172" fontId="7" fillId="0" borderId="18" xfId="0" applyNumberFormat="1" applyFont="1" applyFill="1" applyBorder="1" applyAlignment="1" applyProtection="1">
      <alignment horizontal="left" vertical="center" wrapText="1" indent="1"/>
    </xf>
    <xf numFmtId="0" fontId="5" fillId="0" borderId="26"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91"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vertical="center" wrapText="1" indent="1"/>
    </xf>
    <xf numFmtId="0" fontId="7" fillId="0" borderId="23" xfId="0" applyNumberFormat="1" applyFont="1" applyFill="1" applyBorder="1" applyAlignment="1" applyProtection="1">
      <alignment horizontal="left" vertical="center" wrapText="1" indent="1"/>
    </xf>
    <xf numFmtId="0" fontId="7" fillId="0" borderId="36" xfId="0" applyNumberFormat="1" applyFont="1" applyFill="1" applyBorder="1" applyAlignment="1" applyProtection="1">
      <alignment horizontal="left" vertical="center" wrapText="1" indent="1"/>
    </xf>
    <xf numFmtId="0" fontId="7" fillId="0" borderId="91" xfId="0" applyNumberFormat="1" applyFont="1" applyFill="1" applyBorder="1" applyAlignment="1" applyProtection="1">
      <alignment horizontal="left" vertical="center" wrapText="1" indent="1"/>
    </xf>
    <xf numFmtId="0" fontId="5" fillId="4" borderId="26" xfId="0" applyFont="1" applyFill="1" applyBorder="1" applyAlignment="1" applyProtection="1">
      <alignment horizontal="left" vertical="center" wrapText="1" indent="1"/>
    </xf>
    <xf numFmtId="0" fontId="5" fillId="4" borderId="18" xfId="0" applyFont="1" applyFill="1" applyBorder="1" applyAlignment="1" applyProtection="1">
      <alignment horizontal="left" vertical="center" wrapText="1" indent="1"/>
    </xf>
    <xf numFmtId="0" fontId="5" fillId="4" borderId="27" xfId="0" applyFont="1" applyFill="1" applyBorder="1" applyAlignment="1" applyProtection="1">
      <alignment horizontal="left" vertical="center" wrapText="1" indent="1"/>
    </xf>
    <xf numFmtId="0" fontId="9" fillId="4" borderId="23" xfId="0" applyFont="1" applyFill="1" applyBorder="1" applyAlignment="1" applyProtection="1">
      <alignment horizontal="center" vertical="center" wrapText="1"/>
    </xf>
    <xf numFmtId="0" fontId="50" fillId="0" borderId="9" xfId="0" applyFont="1" applyFill="1" applyBorder="1" applyAlignment="1" applyProtection="1">
      <alignment horizontal="left" vertical="center" wrapText="1" indent="1"/>
    </xf>
    <xf numFmtId="0" fontId="9" fillId="4" borderId="22"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6" fillId="0" borderId="22" xfId="0" applyFont="1" applyFill="1" applyBorder="1" applyAlignment="1" applyProtection="1">
      <alignment horizontal="left" vertical="center" wrapText="1" indent="1"/>
    </xf>
    <xf numFmtId="0" fontId="6" fillId="0" borderId="0" xfId="0" applyFont="1" applyFill="1" applyBorder="1" applyAlignment="1" applyProtection="1">
      <alignment horizontal="left" vertical="center" wrapText="1" indent="1"/>
    </xf>
    <xf numFmtId="0" fontId="4" fillId="0" borderId="22" xfId="0" applyFont="1" applyFill="1" applyBorder="1" applyAlignment="1" applyProtection="1">
      <alignment horizontal="left" vertical="center" wrapText="1" indent="1"/>
    </xf>
    <xf numFmtId="0" fontId="4" fillId="0" borderId="0" xfId="0" applyFont="1" applyFill="1" applyBorder="1" applyAlignment="1" applyProtection="1">
      <alignment horizontal="left" vertical="center" wrapText="1" indent="1"/>
    </xf>
    <xf numFmtId="0" fontId="4" fillId="0" borderId="35" xfId="0" applyFont="1" applyFill="1" applyBorder="1" applyAlignment="1" applyProtection="1">
      <alignment horizontal="left" vertical="center" wrapText="1" indent="1"/>
    </xf>
    <xf numFmtId="0" fontId="4" fillId="0" borderId="36" xfId="0" applyFont="1" applyFill="1" applyBorder="1" applyAlignment="1" applyProtection="1">
      <alignment horizontal="left" vertical="center" wrapText="1" indent="1"/>
    </xf>
    <xf numFmtId="0" fontId="72" fillId="0" borderId="0" xfId="1" applyFont="1" applyBorder="1" applyAlignment="1">
      <alignment horizontal="center" vertical="center"/>
    </xf>
    <xf numFmtId="0" fontId="70" fillId="0" borderId="0" xfId="0" applyFont="1" applyBorder="1" applyAlignment="1">
      <alignment horizontal="left" vertical="center" wrapText="1" indent="1"/>
    </xf>
    <xf numFmtId="1" fontId="10" fillId="0" borderId="16" xfId="0" applyNumberFormat="1" applyFont="1" applyFill="1" applyBorder="1" applyAlignment="1" applyProtection="1">
      <alignment horizontal="left" vertical="center" indent="1"/>
    </xf>
    <xf numFmtId="166" fontId="7" fillId="0" borderId="0" xfId="0" applyNumberFormat="1" applyFont="1" applyFill="1" applyBorder="1" applyAlignment="1" applyProtection="1">
      <alignment horizontal="left" vertical="center" indent="1"/>
      <protection locked="0"/>
    </xf>
    <xf numFmtId="166" fontId="7" fillId="0" borderId="23" xfId="0" applyNumberFormat="1" applyFont="1" applyFill="1" applyBorder="1" applyAlignment="1" applyProtection="1">
      <alignment horizontal="left" vertical="center" indent="1"/>
      <protection locked="0"/>
    </xf>
    <xf numFmtId="166" fontId="7" fillId="0" borderId="36" xfId="0" applyNumberFormat="1" applyFont="1" applyFill="1" applyBorder="1" applyAlignment="1" applyProtection="1">
      <alignment horizontal="left" vertical="center" indent="1"/>
      <protection locked="0"/>
    </xf>
    <xf numFmtId="166" fontId="7" fillId="0" borderId="91" xfId="0" applyNumberFormat="1" applyFont="1" applyFill="1" applyBorder="1" applyAlignment="1" applyProtection="1">
      <alignment horizontal="left" vertical="center" indent="1"/>
      <protection locked="0"/>
    </xf>
    <xf numFmtId="0" fontId="70" fillId="0" borderId="0" xfId="0" applyFont="1" applyAlignment="1">
      <alignment horizontal="left" vertical="center" wrapText="1" indent="1"/>
    </xf>
    <xf numFmtId="1" fontId="18" fillId="0" borderId="16" xfId="0" applyNumberFormat="1" applyFont="1" applyFill="1" applyBorder="1" applyAlignment="1" applyProtection="1">
      <alignment horizontal="left" vertical="center" wrapText="1" indent="1"/>
    </xf>
    <xf numFmtId="1" fontId="18" fillId="0" borderId="24" xfId="0" applyNumberFormat="1" applyFont="1" applyFill="1" applyBorder="1" applyAlignment="1" applyProtection="1">
      <alignment horizontal="left" vertical="center" wrapText="1" indent="1"/>
    </xf>
    <xf numFmtId="1" fontId="18" fillId="0" borderId="16" xfId="0" applyNumberFormat="1" applyFont="1" applyFill="1" applyBorder="1" applyAlignment="1" applyProtection="1">
      <alignment horizontal="left" vertical="center" indent="1"/>
    </xf>
    <xf numFmtId="1" fontId="18" fillId="0" borderId="24" xfId="0" applyNumberFormat="1" applyFont="1" applyFill="1" applyBorder="1" applyAlignment="1" applyProtection="1">
      <alignment horizontal="left" vertical="center" indent="1"/>
    </xf>
    <xf numFmtId="0" fontId="75" fillId="0" borderId="0" xfId="0" applyFont="1" applyBorder="1" applyAlignment="1">
      <alignment horizontal="center" vertical="center" wrapText="1"/>
    </xf>
    <xf numFmtId="0" fontId="8" fillId="0" borderId="0" xfId="0" applyFont="1" applyFill="1" applyBorder="1" applyAlignment="1" applyProtection="1">
      <alignment horizontal="center" vertical="center"/>
      <protection locked="0"/>
    </xf>
    <xf numFmtId="0" fontId="79" fillId="0" borderId="0" xfId="0" applyFont="1" applyFill="1" applyBorder="1" applyAlignment="1" applyProtection="1">
      <alignment horizontal="center" vertical="center"/>
      <protection locked="0"/>
    </xf>
    <xf numFmtId="0" fontId="78" fillId="0" borderId="0" xfId="0" applyFont="1" applyBorder="1" applyAlignment="1">
      <alignment horizontal="center" vertical="center" wrapText="1"/>
    </xf>
    <xf numFmtId="0" fontId="77" fillId="0" borderId="0" xfId="0" applyFont="1" applyBorder="1" applyAlignment="1">
      <alignment horizontal="center" vertical="center"/>
    </xf>
    <xf numFmtId="0" fontId="77" fillId="0" borderId="0" xfId="0" applyFont="1" applyBorder="1" applyAlignment="1">
      <alignment horizontal="center" vertical="center" wrapText="1"/>
    </xf>
    <xf numFmtId="0" fontId="12" fillId="0" borderId="22" xfId="0" applyFont="1" applyFill="1" applyBorder="1" applyAlignment="1">
      <alignment horizontal="left" vertical="top"/>
    </xf>
    <xf numFmtId="0" fontId="12" fillId="0" borderId="0" xfId="0" applyFont="1" applyFill="1" applyBorder="1" applyAlignment="1">
      <alignment horizontal="left" vertical="top"/>
    </xf>
    <xf numFmtId="0" fontId="12" fillId="0" borderId="23" xfId="0" applyFont="1" applyFill="1" applyBorder="1" applyAlignment="1">
      <alignment horizontal="left" vertical="top"/>
    </xf>
    <xf numFmtId="0" fontId="12" fillId="0" borderId="35" xfId="0" applyFont="1" applyFill="1" applyBorder="1" applyAlignment="1">
      <alignment horizontal="left" vertical="top"/>
    </xf>
    <xf numFmtId="0" fontId="12" fillId="0" borderId="36" xfId="0" applyFont="1" applyFill="1" applyBorder="1" applyAlignment="1">
      <alignment horizontal="left" vertical="top"/>
    </xf>
    <xf numFmtId="0" fontId="12" fillId="0" borderId="91" xfId="0" applyFont="1" applyFill="1" applyBorder="1" applyAlignment="1">
      <alignment horizontal="left" vertical="top"/>
    </xf>
    <xf numFmtId="49" fontId="7" fillId="0" borderId="18" xfId="0" applyNumberFormat="1" applyFont="1" applyFill="1" applyBorder="1" applyAlignment="1" applyProtection="1">
      <alignment horizontal="left" vertical="center" wrapText="1" indent="1"/>
    </xf>
    <xf numFmtId="0" fontId="7" fillId="0" borderId="18" xfId="0" applyFont="1" applyFill="1" applyBorder="1" applyAlignment="1" applyProtection="1">
      <alignment horizontal="left" vertical="center" wrapText="1" indent="1"/>
    </xf>
    <xf numFmtId="0" fontId="33" fillId="0" borderId="13"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13" xfId="0" applyFont="1" applyFill="1" applyBorder="1" applyAlignment="1">
      <alignment horizontal="left" vertical="center" indent="2"/>
    </xf>
    <xf numFmtId="0" fontId="33" fillId="0" borderId="14" xfId="0" applyFont="1" applyFill="1" applyBorder="1" applyAlignment="1">
      <alignment horizontal="left" vertical="center" indent="2"/>
    </xf>
    <xf numFmtId="0" fontId="33" fillId="0" borderId="16" xfId="0" applyFont="1" applyFill="1" applyBorder="1" applyAlignment="1">
      <alignment horizontal="left" vertical="center" indent="2"/>
    </xf>
    <xf numFmtId="0" fontId="33" fillId="0" borderId="17" xfId="0" applyFont="1" applyFill="1" applyBorder="1" applyAlignment="1">
      <alignment horizontal="left" vertical="center" indent="2"/>
    </xf>
    <xf numFmtId="0" fontId="31" fillId="0" borderId="16" xfId="0" applyFont="1" applyFill="1" applyBorder="1" applyAlignment="1">
      <alignment horizontal="left" vertical="center" indent="2"/>
    </xf>
    <xf numFmtId="0" fontId="31" fillId="0" borderId="17" xfId="0" applyFont="1" applyFill="1" applyBorder="1" applyAlignment="1">
      <alignment horizontal="left" vertical="center" indent="2"/>
    </xf>
    <xf numFmtId="0" fontId="31" fillId="0" borderId="18" xfId="0" applyFont="1" applyFill="1" applyBorder="1" applyAlignment="1">
      <alignment horizontal="left" vertical="center" indent="2"/>
    </xf>
    <xf numFmtId="0" fontId="31" fillId="0" borderId="72" xfId="0" applyFont="1" applyFill="1" applyBorder="1" applyAlignment="1">
      <alignment horizontal="left" vertical="center" indent="2"/>
    </xf>
    <xf numFmtId="0" fontId="31" fillId="0" borderId="36" xfId="0" applyFont="1" applyFill="1" applyBorder="1" applyAlignment="1">
      <alignment horizontal="left" vertical="center" indent="2"/>
    </xf>
    <xf numFmtId="0" fontId="31" fillId="0" borderId="73" xfId="0" applyFont="1" applyFill="1" applyBorder="1" applyAlignment="1">
      <alignment horizontal="left" vertical="center" indent="2"/>
    </xf>
    <xf numFmtId="1" fontId="55" fillId="0" borderId="64" xfId="0" applyNumberFormat="1" applyFont="1" applyBorder="1" applyAlignment="1">
      <alignment horizontal="center" vertical="center"/>
    </xf>
    <xf numFmtId="1" fontId="55" fillId="0" borderId="31" xfId="0" applyNumberFormat="1" applyFont="1" applyBorder="1" applyAlignment="1">
      <alignment horizontal="center" vertical="center"/>
    </xf>
    <xf numFmtId="1" fontId="55" fillId="0" borderId="33" xfId="0" applyNumberFormat="1" applyFont="1" applyBorder="1" applyAlignment="1">
      <alignment horizontal="center" vertical="center"/>
    </xf>
    <xf numFmtId="0" fontId="35" fillId="0" borderId="30" xfId="0" applyFont="1" applyBorder="1" applyAlignment="1">
      <alignment horizontal="left" vertical="center" wrapText="1" indent="1"/>
    </xf>
    <xf numFmtId="0" fontId="35" fillId="0" borderId="9" xfId="0" applyFont="1" applyBorder="1" applyAlignment="1">
      <alignment horizontal="left" vertical="center" wrapText="1" indent="1"/>
    </xf>
    <xf numFmtId="0" fontId="31" fillId="0" borderId="1" xfId="0" applyFont="1" applyFill="1" applyBorder="1" applyAlignment="1">
      <alignment horizontal="left" vertical="center" indent="2"/>
    </xf>
    <xf numFmtId="0" fontId="31" fillId="0" borderId="8" xfId="0" applyFont="1" applyFill="1" applyBorder="1" applyAlignment="1">
      <alignment horizontal="left" vertical="center" indent="2"/>
    </xf>
    <xf numFmtId="0" fontId="31" fillId="0" borderId="75" xfId="0" applyFont="1" applyBorder="1" applyAlignment="1">
      <alignment horizontal="center" vertical="center"/>
    </xf>
    <xf numFmtId="0" fontId="31" fillId="0" borderId="84" xfId="0" applyFont="1" applyBorder="1" applyAlignment="1">
      <alignment horizontal="center" vertical="center"/>
    </xf>
    <xf numFmtId="0" fontId="31" fillId="0" borderId="85" xfId="0" applyFont="1" applyBorder="1" applyAlignment="1">
      <alignment horizontal="center" vertical="center"/>
    </xf>
    <xf numFmtId="0" fontId="23" fillId="0" borderId="30" xfId="0" applyFont="1" applyBorder="1" applyAlignment="1">
      <alignment horizontal="center" vertical="center"/>
    </xf>
    <xf numFmtId="0" fontId="29" fillId="0" borderId="28" xfId="0" applyFont="1" applyBorder="1" applyAlignment="1">
      <alignment horizontal="left" vertical="center" wrapText="1" indent="1"/>
    </xf>
    <xf numFmtId="0" fontId="29" fillId="0" borderId="11" xfId="0" applyFont="1" applyBorder="1" applyAlignment="1">
      <alignment horizontal="left" vertical="center" wrapText="1" indent="1"/>
    </xf>
    <xf numFmtId="0" fontId="29" fillId="0" borderId="9" xfId="0" applyFont="1" applyBorder="1" applyAlignment="1">
      <alignment horizontal="center" vertical="center"/>
    </xf>
    <xf numFmtId="0" fontId="29" fillId="0" borderId="31" xfId="0" applyFont="1" applyBorder="1" applyAlignment="1">
      <alignment horizontal="center" vertical="center"/>
    </xf>
    <xf numFmtId="0" fontId="23" fillId="0" borderId="42"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45" xfId="0" applyFont="1" applyBorder="1" applyAlignment="1">
      <alignment horizontal="left" vertical="center" wrapText="1"/>
    </xf>
    <xf numFmtId="0" fontId="23" fillId="0" borderId="47" xfId="0" applyFont="1" applyBorder="1" applyAlignment="1">
      <alignment horizontal="left" vertical="center" wrapText="1"/>
    </xf>
    <xf numFmtId="0" fontId="23" fillId="0" borderId="65" xfId="0" applyFont="1" applyBorder="1" applyAlignment="1">
      <alignment horizontal="center" vertical="center" wrapText="1"/>
    </xf>
    <xf numFmtId="0" fontId="23" fillId="0" borderId="67" xfId="0" applyFont="1" applyBorder="1" applyAlignment="1">
      <alignment horizontal="center" vertical="center" wrapText="1"/>
    </xf>
    <xf numFmtId="0" fontId="27" fillId="0" borderId="12" xfId="0" applyFont="1" applyBorder="1" applyAlignment="1">
      <alignment horizontal="left" vertical="center" wrapText="1" indent="1"/>
    </xf>
    <xf numFmtId="0" fontId="27" fillId="0" borderId="13" xfId="0" applyFont="1" applyBorder="1" applyAlignment="1">
      <alignment horizontal="left" vertical="center" wrapText="1" indent="1"/>
    </xf>
    <xf numFmtId="0" fontId="23" fillId="0" borderId="30" xfId="0" applyFont="1" applyBorder="1" applyAlignment="1">
      <alignment horizontal="left" vertical="center" wrapText="1" indent="1"/>
    </xf>
    <xf numFmtId="0" fontId="23" fillId="0" borderId="41" xfId="0" applyFont="1" applyBorder="1" applyAlignment="1">
      <alignment horizontal="left" vertical="center" wrapText="1"/>
    </xf>
    <xf numFmtId="0" fontId="23" fillId="0" borderId="43" xfId="0" applyFont="1" applyBorder="1" applyAlignment="1">
      <alignment horizontal="left" vertical="center" wrapText="1"/>
    </xf>
    <xf numFmtId="0" fontId="31" fillId="0" borderId="0" xfId="0" applyFont="1" applyBorder="1" applyAlignment="1">
      <alignment horizontal="left" vertical="center" wrapText="1" indent="1"/>
    </xf>
    <xf numFmtId="0" fontId="35" fillId="0" borderId="0" xfId="0" applyFont="1" applyBorder="1" applyAlignment="1">
      <alignment horizontal="center" textRotation="90" wrapText="1"/>
    </xf>
    <xf numFmtId="0" fontId="29" fillId="0" borderId="28" xfId="0" applyFont="1" applyBorder="1" applyAlignment="1">
      <alignment horizontal="center" vertical="center" wrapText="1"/>
    </xf>
    <xf numFmtId="0" fontId="29" fillId="0" borderId="30" xfId="0" applyFont="1" applyBorder="1" applyAlignment="1">
      <alignment horizontal="center" vertical="center" wrapText="1"/>
    </xf>
    <xf numFmtId="0" fontId="23" fillId="0" borderId="32" xfId="0" applyFont="1" applyBorder="1" applyAlignment="1">
      <alignment horizontal="left" vertical="center" wrapText="1" indent="1"/>
    </xf>
    <xf numFmtId="0" fontId="29" fillId="0" borderId="11" xfId="0" applyFont="1" applyBorder="1" applyAlignment="1">
      <alignment horizontal="center" vertical="center" wrapText="1"/>
    </xf>
    <xf numFmtId="0" fontId="29" fillId="0" borderId="9" xfId="0" applyFont="1" applyBorder="1" applyAlignment="1">
      <alignment horizontal="center" vertical="center" wrapText="1"/>
    </xf>
    <xf numFmtId="0" fontId="23" fillId="4" borderId="68" xfId="0" applyFont="1" applyFill="1" applyBorder="1" applyAlignment="1">
      <alignment horizontal="left" vertical="center" wrapText="1" indent="1"/>
    </xf>
    <xf numFmtId="0" fontId="23" fillId="4" borderId="30" xfId="0" applyFont="1" applyFill="1" applyBorder="1" applyAlignment="1">
      <alignment horizontal="left" vertical="center" wrapText="1" indent="1"/>
    </xf>
    <xf numFmtId="0" fontId="23" fillId="4" borderId="32" xfId="0" applyFont="1" applyFill="1" applyBorder="1" applyAlignment="1">
      <alignment horizontal="left" vertical="center" wrapText="1" indent="1"/>
    </xf>
    <xf numFmtId="0" fontId="29" fillId="4" borderId="2"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7" xfId="0" applyFont="1" applyFill="1" applyBorder="1" applyAlignment="1">
      <alignment horizontal="center" vertical="center" wrapText="1"/>
    </xf>
    <xf numFmtId="0" fontId="29" fillId="4" borderId="8" xfId="0" applyFont="1" applyFill="1" applyBorder="1" applyAlignment="1">
      <alignment horizontal="center" vertical="center" wrapText="1"/>
    </xf>
    <xf numFmtId="2" fontId="23" fillId="0" borderId="9" xfId="0" applyNumberFormat="1" applyFont="1" applyBorder="1" applyAlignment="1">
      <alignment horizontal="center" vertical="center" wrapText="1"/>
    </xf>
    <xf numFmtId="2" fontId="23" fillId="0" borderId="31" xfId="0" applyNumberFormat="1" applyFont="1" applyBorder="1" applyAlignment="1">
      <alignment horizontal="center" vertical="center" wrapText="1"/>
    </xf>
    <xf numFmtId="2" fontId="23" fillId="0" borderId="9" xfId="0" applyNumberFormat="1" applyFont="1" applyBorder="1" applyAlignment="1">
      <alignment horizontal="center" vertical="center"/>
    </xf>
    <xf numFmtId="0" fontId="23" fillId="0" borderId="66" xfId="0" applyFont="1" applyBorder="1" applyAlignment="1">
      <alignment horizontal="center" vertical="center" wrapText="1"/>
    </xf>
    <xf numFmtId="0" fontId="40" fillId="0" borderId="11" xfId="0" applyFont="1" applyBorder="1" applyAlignment="1">
      <alignment horizontal="center" vertical="center"/>
    </xf>
    <xf numFmtId="0" fontId="40" fillId="0" borderId="29" xfId="0" applyFont="1" applyBorder="1" applyAlignment="1">
      <alignment horizontal="center" vertical="center"/>
    </xf>
    <xf numFmtId="0" fontId="23" fillId="4" borderId="65" xfId="0" applyFont="1" applyFill="1" applyBorder="1" applyAlignment="1">
      <alignment horizontal="center" vertical="center" wrapText="1"/>
    </xf>
    <xf numFmtId="0" fontId="23" fillId="4" borderId="66" xfId="0" applyFont="1" applyFill="1" applyBorder="1" applyAlignment="1">
      <alignment horizontal="center" vertical="center" wrapText="1"/>
    </xf>
    <xf numFmtId="0" fontId="23" fillId="4" borderId="67" xfId="0" applyFont="1" applyFill="1" applyBorder="1" applyAlignment="1">
      <alignment horizontal="center" vertical="center" wrapText="1"/>
    </xf>
    <xf numFmtId="0" fontId="29" fillId="0" borderId="76" xfId="0" applyFont="1" applyBorder="1" applyAlignment="1">
      <alignment horizontal="left" vertical="center" wrapText="1" indent="1"/>
    </xf>
    <xf numFmtId="0" fontId="29" fillId="0" borderId="86" xfId="0" applyFont="1" applyBorder="1" applyAlignment="1">
      <alignment horizontal="left" vertical="center" wrapText="1" indent="1"/>
    </xf>
    <xf numFmtId="0" fontId="23" fillId="0" borderId="9" xfId="0" applyFont="1" applyBorder="1" applyAlignment="1">
      <alignment horizontal="center" vertical="center"/>
    </xf>
    <xf numFmtId="0" fontId="36" fillId="4" borderId="2"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6" fillId="4" borderId="3" xfId="0" applyFont="1" applyFill="1" applyBorder="1" applyAlignment="1">
      <alignment horizontal="center" vertical="center" wrapText="1"/>
    </xf>
    <xf numFmtId="0" fontId="36" fillId="4" borderId="0" xfId="0" applyFont="1" applyFill="1" applyBorder="1" applyAlignment="1">
      <alignment horizontal="center" vertical="center" wrapText="1"/>
    </xf>
    <xf numFmtId="0" fontId="23" fillId="4" borderId="45" xfId="0" applyFont="1" applyFill="1" applyBorder="1" applyAlignment="1">
      <alignment horizontal="left" vertical="center" wrapText="1" indent="1"/>
    </xf>
    <xf numFmtId="0" fontId="23" fillId="4" borderId="47" xfId="0" applyFont="1" applyFill="1" applyBorder="1" applyAlignment="1">
      <alignment horizontal="left" vertical="center" wrapText="1" indent="1"/>
    </xf>
    <xf numFmtId="0" fontId="33" fillId="4" borderId="2" xfId="0" applyFont="1" applyFill="1" applyBorder="1" applyAlignment="1">
      <alignment horizontal="center" vertical="center"/>
    </xf>
    <xf numFmtId="0" fontId="33" fillId="4" borderId="3" xfId="0" applyFont="1" applyFill="1" applyBorder="1" applyAlignment="1">
      <alignment horizontal="center" vertical="center"/>
    </xf>
    <xf numFmtId="0" fontId="33" fillId="4" borderId="7" xfId="0" applyFont="1" applyFill="1" applyBorder="1" applyAlignment="1">
      <alignment horizontal="center" vertical="center"/>
    </xf>
    <xf numFmtId="0" fontId="33" fillId="4" borderId="1" xfId="0" applyFont="1" applyFill="1" applyBorder="1" applyAlignment="1">
      <alignment horizontal="center" vertical="center"/>
    </xf>
    <xf numFmtId="0" fontId="33" fillId="4" borderId="76" xfId="0" applyFont="1" applyFill="1" applyBorder="1" applyAlignment="1">
      <alignment horizontal="center" vertical="center"/>
    </xf>
    <xf numFmtId="0" fontId="33" fillId="4" borderId="77" xfId="0" applyFont="1" applyFill="1" applyBorder="1" applyAlignment="1">
      <alignment horizontal="center" vertical="center"/>
    </xf>
    <xf numFmtId="0" fontId="23" fillId="0" borderId="3" xfId="0" applyFont="1" applyBorder="1" applyAlignment="1">
      <alignment horizontal="left" vertical="top" wrapText="1"/>
    </xf>
    <xf numFmtId="0" fontId="23" fillId="0" borderId="0" xfId="0" applyFont="1" applyBorder="1" applyAlignment="1">
      <alignment horizontal="left" vertical="top" wrapText="1"/>
    </xf>
    <xf numFmtId="0" fontId="33" fillId="0" borderId="12" xfId="0" applyFont="1" applyFill="1" applyBorder="1" applyAlignment="1">
      <alignment horizontal="left" vertical="center" indent="1"/>
    </xf>
    <xf numFmtId="0" fontId="33" fillId="0" borderId="13" xfId="0" applyFont="1" applyFill="1" applyBorder="1" applyAlignment="1">
      <alignment horizontal="left" vertical="center" indent="1"/>
    </xf>
    <xf numFmtId="0" fontId="33" fillId="0" borderId="15" xfId="0" applyFont="1" applyFill="1" applyBorder="1" applyAlignment="1">
      <alignment horizontal="left" vertical="center" indent="1"/>
    </xf>
    <xf numFmtId="0" fontId="33" fillId="0" borderId="16" xfId="0" applyFont="1" applyFill="1" applyBorder="1" applyAlignment="1">
      <alignment horizontal="left" vertical="center" indent="1"/>
    </xf>
    <xf numFmtId="0" fontId="31" fillId="0" borderId="15" xfId="0" applyFont="1" applyFill="1" applyBorder="1" applyAlignment="1">
      <alignment horizontal="left" vertical="center" indent="1"/>
    </xf>
    <xf numFmtId="0" fontId="31" fillId="0" borderId="16" xfId="0" applyFont="1" applyFill="1" applyBorder="1" applyAlignment="1">
      <alignment horizontal="left" vertical="center" indent="1"/>
    </xf>
    <xf numFmtId="0" fontId="31" fillId="0" borderId="15" xfId="0" applyFont="1" applyBorder="1" applyAlignment="1">
      <alignment horizontal="left" vertical="center" indent="1"/>
    </xf>
    <xf numFmtId="0" fontId="31" fillId="0" borderId="16" xfId="0" applyFont="1" applyBorder="1" applyAlignment="1">
      <alignment horizontal="left" vertical="center" indent="1"/>
    </xf>
    <xf numFmtId="2" fontId="23" fillId="0" borderId="10" xfId="0" applyNumberFormat="1" applyFont="1" applyBorder="1" applyAlignment="1">
      <alignment horizontal="center" vertical="center"/>
    </xf>
    <xf numFmtId="2" fontId="31" fillId="0" borderId="92" xfId="0" applyNumberFormat="1" applyFont="1" applyBorder="1" applyAlignment="1">
      <alignment horizontal="center" vertical="center"/>
    </xf>
    <xf numFmtId="2" fontId="31" fillId="0" borderId="39" xfId="0" applyNumberFormat="1" applyFont="1" applyBorder="1" applyAlignment="1">
      <alignment horizontal="center" vertical="center"/>
    </xf>
    <xf numFmtId="2" fontId="31" fillId="0" borderId="93" xfId="0" applyNumberFormat="1" applyFont="1" applyBorder="1" applyAlignment="1">
      <alignment horizontal="center" vertical="center"/>
    </xf>
    <xf numFmtId="2" fontId="31" fillId="0" borderId="88" xfId="0" applyNumberFormat="1" applyFont="1" applyBorder="1" applyAlignment="1">
      <alignment horizontal="center" vertical="center"/>
    </xf>
    <xf numFmtId="0" fontId="35" fillId="0" borderId="92" xfId="0" applyFont="1" applyBorder="1" applyAlignment="1">
      <alignment horizontal="center" vertical="center"/>
    </xf>
    <xf numFmtId="0" fontId="35" fillId="0" borderId="39" xfId="0" applyFont="1" applyBorder="1" applyAlignment="1">
      <alignment horizontal="center" vertical="center"/>
    </xf>
    <xf numFmtId="0" fontId="33" fillId="0" borderId="93" xfId="0" applyFont="1" applyBorder="1" applyAlignment="1">
      <alignment horizontal="center" vertical="center"/>
    </xf>
    <xf numFmtId="0" fontId="33" fillId="0" borderId="88" xfId="0" applyFont="1" applyBorder="1" applyAlignment="1">
      <alignment horizontal="center" vertical="center"/>
    </xf>
    <xf numFmtId="0" fontId="31" fillId="0" borderId="15" xfId="0" applyFont="1" applyFill="1" applyBorder="1" applyAlignment="1">
      <alignment horizontal="left" vertical="center" wrapText="1" indent="1"/>
    </xf>
    <xf numFmtId="0" fontId="31" fillId="0" borderId="16" xfId="0" applyFont="1" applyFill="1" applyBorder="1" applyAlignment="1">
      <alignment horizontal="left" vertical="center" wrapText="1" indent="1"/>
    </xf>
    <xf numFmtId="0" fontId="29" fillId="0" borderId="2" xfId="0" applyFont="1" applyBorder="1" applyAlignment="1">
      <alignment horizontal="left" vertical="center" wrapText="1" indent="1"/>
    </xf>
    <xf numFmtId="0" fontId="29" fillId="0" borderId="3" xfId="0" applyFont="1" applyBorder="1" applyAlignment="1">
      <alignment horizontal="left" vertical="center" wrapText="1" indent="1"/>
    </xf>
    <xf numFmtId="0" fontId="29" fillId="0" borderId="4" xfId="0" applyFont="1" applyBorder="1" applyAlignment="1">
      <alignment horizontal="left" vertical="center" wrapText="1" indent="1"/>
    </xf>
    <xf numFmtId="0" fontId="29" fillId="0" borderId="6" xfId="0" applyFont="1" applyBorder="1" applyAlignment="1">
      <alignment horizontal="left" vertical="center" wrapText="1" indent="1"/>
    </xf>
    <xf numFmtId="0" fontId="29" fillId="0" borderId="0" xfId="0" applyFont="1" applyBorder="1" applyAlignment="1">
      <alignment horizontal="left" vertical="center" wrapText="1" indent="1"/>
    </xf>
    <xf numFmtId="0" fontId="29" fillId="0" borderId="5" xfId="0" applyFont="1" applyBorder="1" applyAlignment="1">
      <alignment horizontal="left" vertical="center" wrapText="1" indent="1"/>
    </xf>
    <xf numFmtId="0" fontId="23" fillId="0" borderId="7" xfId="0" applyFont="1" applyBorder="1" applyAlignment="1">
      <alignment horizontal="left" vertical="center" indent="1"/>
    </xf>
    <xf numFmtId="0" fontId="23" fillId="0" borderId="1" xfId="0" applyFont="1" applyBorder="1" applyAlignment="1">
      <alignment horizontal="left" vertical="center" indent="1"/>
    </xf>
    <xf numFmtId="2" fontId="23" fillId="0" borderId="10" xfId="0" applyNumberFormat="1" applyFont="1" applyBorder="1" applyAlignment="1">
      <alignment horizontal="center" vertical="center" wrapText="1"/>
    </xf>
    <xf numFmtId="2" fontId="23" fillId="0" borderId="33" xfId="0" applyNumberFormat="1" applyFont="1" applyBorder="1" applyAlignment="1">
      <alignment horizontal="center" vertical="center" wrapText="1"/>
    </xf>
    <xf numFmtId="0" fontId="23" fillId="0" borderId="32" xfId="0" applyFont="1" applyBorder="1" applyAlignment="1">
      <alignment horizontal="center" vertical="center"/>
    </xf>
    <xf numFmtId="0" fontId="23" fillId="0" borderId="10" xfId="0"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1" fillId="0" borderId="21" xfId="0" applyFont="1" applyFill="1" applyBorder="1" applyAlignment="1">
      <alignment horizontal="left" vertical="center" indent="1"/>
    </xf>
    <xf numFmtId="0" fontId="31" fillId="0" borderId="19" xfId="0" applyFont="1" applyFill="1" applyBorder="1" applyAlignment="1">
      <alignment horizontal="left" vertical="center" indent="1"/>
    </xf>
    <xf numFmtId="0" fontId="33" fillId="0" borderId="12" xfId="0" applyFont="1" applyFill="1" applyBorder="1" applyAlignment="1">
      <alignment horizontal="left" vertical="center" indent="2"/>
    </xf>
    <xf numFmtId="0" fontId="31" fillId="0" borderId="19"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0" xfId="0" applyFont="1" applyFill="1" applyBorder="1" applyAlignment="1">
      <alignment horizontal="left" vertical="center" wrapText="1" indent="1"/>
    </xf>
    <xf numFmtId="0" fontId="27"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8" xfId="0" applyFont="1" applyBorder="1" applyAlignment="1">
      <alignment horizontal="center" vertical="center" wrapText="1"/>
    </xf>
    <xf numFmtId="0" fontId="29" fillId="0" borderId="12" xfId="0" applyFont="1" applyBorder="1" applyAlignment="1">
      <alignment horizontal="center" vertical="center"/>
    </xf>
    <xf numFmtId="0" fontId="29" fillId="0" borderId="88" xfId="0" applyFont="1" applyBorder="1" applyAlignment="1">
      <alignment horizontal="center" vertical="center"/>
    </xf>
    <xf numFmtId="0" fontId="35" fillId="0" borderId="32" xfId="0" applyFont="1" applyBorder="1" applyAlignment="1">
      <alignment horizontal="left" vertical="center" wrapText="1" indent="1"/>
    </xf>
    <xf numFmtId="0" fontId="35" fillId="0" borderId="10" xfId="0" applyFont="1" applyBorder="1" applyAlignment="1">
      <alignment horizontal="left" vertical="center" wrapText="1" indent="1"/>
    </xf>
    <xf numFmtId="0" fontId="29" fillId="0" borderId="68" xfId="0" applyFont="1" applyBorder="1" applyAlignment="1">
      <alignment horizontal="left" vertical="center" wrapText="1" indent="1"/>
    </xf>
    <xf numFmtId="0" fontId="29" fillId="0" borderId="34" xfId="0" applyFont="1" applyBorder="1" applyAlignment="1">
      <alignment horizontal="left" vertical="center" wrapText="1" indent="1"/>
    </xf>
    <xf numFmtId="0" fontId="29" fillId="0" borderId="11" xfId="0" applyFont="1" applyBorder="1" applyAlignment="1">
      <alignment horizontal="center" vertical="center"/>
    </xf>
    <xf numFmtId="0" fontId="29" fillId="0" borderId="29" xfId="0" applyFont="1" applyBorder="1" applyAlignment="1">
      <alignment horizontal="center" vertical="center"/>
    </xf>
    <xf numFmtId="0" fontId="51" fillId="0" borderId="11" xfId="0" applyFont="1" applyBorder="1" applyAlignment="1">
      <alignment horizontal="center" vertical="center" wrapText="1"/>
    </xf>
    <xf numFmtId="0" fontId="51" fillId="0" borderId="9" xfId="0" applyFont="1" applyBorder="1" applyAlignment="1">
      <alignment horizontal="center" vertical="center" wrapText="1"/>
    </xf>
    <xf numFmtId="0" fontId="35" fillId="0" borderId="37" xfId="0" applyFont="1" applyBorder="1" applyAlignment="1">
      <alignment horizontal="left" vertical="center" wrapText="1" indent="1"/>
    </xf>
    <xf numFmtId="0" fontId="35" fillId="0" borderId="25" xfId="0" applyFont="1" applyBorder="1" applyAlignment="1">
      <alignment horizontal="left" vertical="center" wrapText="1" indent="1"/>
    </xf>
    <xf numFmtId="0" fontId="23" fillId="0" borderId="6" xfId="0" applyFont="1" applyBorder="1" applyAlignment="1">
      <alignment horizontal="left" vertical="center" wrapText="1" indent="1"/>
    </xf>
    <xf numFmtId="0" fontId="23" fillId="0" borderId="0"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1" xfId="0" applyFont="1" applyBorder="1" applyAlignment="1">
      <alignment horizontal="left" vertical="center" wrapText="1" indent="1"/>
    </xf>
    <xf numFmtId="0" fontId="35" fillId="0" borderId="28"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9" xfId="0" applyFont="1" applyBorder="1" applyAlignment="1">
      <alignment horizontal="center" vertical="center" wrapText="1"/>
    </xf>
    <xf numFmtId="2" fontId="31" fillId="0" borderId="29" xfId="0" applyNumberFormat="1" applyFont="1" applyBorder="1" applyAlignment="1">
      <alignment horizontal="center" vertical="center"/>
    </xf>
    <xf numFmtId="2" fontId="31" fillId="0" borderId="31" xfId="0" applyNumberFormat="1" applyFont="1" applyBorder="1" applyAlignment="1">
      <alignment horizontal="center" vertical="center"/>
    </xf>
    <xf numFmtId="0" fontId="31" fillId="0" borderId="0"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80" xfId="0" applyFont="1" applyBorder="1" applyAlignment="1">
      <alignment horizontal="center" vertical="center"/>
    </xf>
    <xf numFmtId="0" fontId="31" fillId="0" borderId="79" xfId="0" applyFont="1" applyBorder="1" applyAlignment="1">
      <alignment horizontal="center" vertical="center"/>
    </xf>
    <xf numFmtId="0" fontId="31" fillId="0" borderId="4" xfId="0" applyFont="1" applyBorder="1" applyAlignment="1">
      <alignment horizontal="center" vertical="center"/>
    </xf>
    <xf numFmtId="0" fontId="33" fillId="0" borderId="0" xfId="0" applyFont="1" applyBorder="1" applyAlignment="1">
      <alignment horizontal="center" vertical="center"/>
    </xf>
    <xf numFmtId="0" fontId="27" fillId="0" borderId="2" xfId="0" applyFont="1" applyBorder="1" applyAlignment="1">
      <alignment horizontal="left" vertical="center" wrapText="1" indent="1"/>
    </xf>
    <xf numFmtId="0" fontId="27" fillId="0" borderId="3" xfId="0" applyFont="1" applyBorder="1" applyAlignment="1">
      <alignment horizontal="left" vertical="center" wrapText="1" indent="1"/>
    </xf>
    <xf numFmtId="0" fontId="27" fillId="0" borderId="7" xfId="0" applyFont="1" applyBorder="1" applyAlignment="1">
      <alignment horizontal="left" vertical="center" wrapText="1" indent="1"/>
    </xf>
    <xf numFmtId="0" fontId="27" fillId="0" borderId="1" xfId="0" applyFont="1" applyBorder="1" applyAlignment="1">
      <alignment horizontal="left" vertical="center" wrapText="1" indent="1"/>
    </xf>
    <xf numFmtId="1" fontId="55" fillId="0" borderId="62" xfId="0" applyNumberFormat="1" applyFont="1" applyBorder="1" applyAlignment="1">
      <alignment horizontal="center" vertical="center"/>
    </xf>
    <xf numFmtId="1" fontId="55" fillId="0" borderId="78" xfId="0" applyNumberFormat="1" applyFont="1" applyBorder="1" applyAlignment="1">
      <alignment horizontal="center" vertical="center"/>
    </xf>
    <xf numFmtId="1" fontId="55" fillId="0" borderId="83" xfId="0" applyNumberFormat="1" applyFont="1" applyBorder="1" applyAlignment="1">
      <alignment horizontal="center" vertical="center"/>
    </xf>
    <xf numFmtId="171" fontId="58" fillId="6" borderId="0" xfId="0" applyNumberFormat="1" applyFont="1" applyFill="1" applyBorder="1" applyAlignment="1">
      <alignment horizontal="left" vertical="center" indent="1"/>
    </xf>
  </cellXfs>
  <cellStyles count="4">
    <cellStyle name="Followed Hyperlink" xfId="2" builtinId="9" customBuiltin="1"/>
    <cellStyle name="Hyperlink" xfId="1" builtinId="8" customBuiltin="1"/>
    <cellStyle name="Normal" xfId="0" builtinId="0"/>
    <cellStyle name="Normal 2" xfId="3"/>
  </cellStyles>
  <dxfs count="276">
    <dxf>
      <numFmt numFmtId="1" formatCode="0"/>
      <fill>
        <patternFill patternType="none">
          <bgColor auto="1"/>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val="0"/>
        <i val="0"/>
      </font>
      <fill>
        <patternFill>
          <bgColor rgb="FFFFFFE6"/>
        </patternFill>
      </fill>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b/>
        <i/>
        <color theme="1"/>
      </font>
    </dxf>
    <dxf>
      <font>
        <color rgb="FFFF0000"/>
      </font>
    </dxf>
    <dxf>
      <fill>
        <patternFill>
          <bgColor theme="0" tint="-0.499984740745262"/>
        </patternFill>
      </fill>
    </dxf>
    <dxf>
      <fill>
        <patternFill>
          <bgColor theme="0" tint="-0.499984740745262"/>
        </patternFill>
      </fill>
    </dxf>
    <dxf>
      <numFmt numFmtId="1" formatCode="0"/>
    </dxf>
    <dxf>
      <font>
        <color rgb="FFFF0000"/>
      </font>
    </dxf>
    <dxf>
      <font>
        <color rgb="FF0000FF"/>
      </font>
    </dxf>
    <dxf>
      <fill>
        <patternFill>
          <bgColor theme="0" tint="-0.499984740745262"/>
        </patternFill>
      </fill>
    </dxf>
    <dxf>
      <font>
        <color rgb="FF0000FF"/>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1"/>
      </font>
      <fill>
        <patternFill>
          <bgColor theme="8"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E6FFE6"/>
        </patternFill>
      </fill>
    </dxf>
    <dxf>
      <numFmt numFmtId="1" formatCode="0"/>
    </dxf>
    <dxf>
      <numFmt numFmtId="1" formatCode="0"/>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numFmt numFmtId="1" formatCode="0"/>
    </dxf>
    <dxf>
      <numFmt numFmtId="1" formatCode="0"/>
    </dxf>
    <dxf>
      <fill>
        <patternFill>
          <bgColor theme="0" tint="-0.499984740745262"/>
        </patternFill>
      </fill>
    </dxf>
    <dxf>
      <font>
        <color rgb="FFFF0000"/>
      </font>
    </dxf>
    <dxf>
      <font>
        <color rgb="FF0000FF"/>
      </font>
    </dxf>
    <dxf>
      <font>
        <color rgb="FFFF0000"/>
      </font>
    </dxf>
    <dxf>
      <font>
        <color rgb="FFFF0000"/>
      </font>
    </dxf>
    <dxf>
      <numFmt numFmtId="1" formatCode="0"/>
    </dxf>
    <dxf>
      <fill>
        <patternFill>
          <bgColor theme="0" tint="-0.499984740745262"/>
        </patternFill>
      </fill>
    </dxf>
    <dxf>
      <fill>
        <patternFill patternType="solid">
          <bgColor theme="0" tint="-0.24994659260841701"/>
        </patternFill>
      </fill>
    </dxf>
    <dxf>
      <fill>
        <patternFill patternType="solid">
          <bgColor theme="0" tint="-0.24994659260841701"/>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ill>
        <patternFill>
          <bgColor rgb="FFEBFFEB"/>
        </patternFill>
      </fill>
    </dxf>
    <dxf>
      <font>
        <color rgb="FFFF0000"/>
      </font>
      <fill>
        <patternFill>
          <bgColor rgb="FFEBFFEB"/>
        </patternFill>
      </fill>
    </dxf>
    <dxf>
      <font>
        <color rgb="FFFF0000"/>
      </font>
      <fill>
        <patternFill>
          <bgColor rgb="FFEBFFEB"/>
        </patternFill>
      </fill>
    </dxf>
    <dxf>
      <fill>
        <patternFill>
          <bgColor rgb="FFEBFFEB"/>
        </patternFill>
      </fill>
    </dxf>
    <dxf>
      <font>
        <color rgb="FFFF0000"/>
      </font>
      <fill>
        <patternFill>
          <bgColor rgb="FFEBFFEB"/>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ill>
        <patternFill patternType="solid">
          <fgColor theme="1"/>
          <bgColor theme="0" tint="-0.24994659260841701"/>
        </patternFill>
      </fill>
    </dxf>
    <dxf>
      <font>
        <color rgb="FF0000FF"/>
      </font>
    </dxf>
  </dxfs>
  <tableStyles count="0" defaultTableStyle="TableStyleMedium9" defaultPivotStyle="PivotStyleLight16"/>
  <colors>
    <mruColors>
      <color rgb="FF0000FF"/>
      <color rgb="FFFFFFE6"/>
      <color rgb="FFE6FFE6"/>
      <color rgb="FFCCFFCC"/>
      <color rgb="FFDCFFDC"/>
      <color rgb="FFCCFFDC"/>
      <color rgb="FF000099"/>
      <color rgb="FFFFFFFB"/>
      <color rgb="FFFFFFCC"/>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55.2</c:v>
              </c:pt>
              <c:pt idx="1">
                <c:v>114.4</c:v>
              </c:pt>
              <c:pt idx="2">
                <c:v>205.00987599999999</c:v>
              </c:pt>
              <c:pt idx="3">
                <c:v>301.03309300000001</c:v>
              </c:pt>
              <c:pt idx="4">
                <c:v>506.18703499999998</c:v>
              </c:pt>
              <c:pt idx="5">
                <c:v>727.89415199999996</c:v>
              </c:pt>
              <c:pt idx="6">
                <c:v>1359.2380880000001</c:v>
              </c:pt>
              <c:pt idx="7">
                <c:v>2059.9422869999999</c:v>
              </c:pt>
              <c:pt idx="8">
                <c:v>2825.507752</c:v>
              </c:pt>
              <c:pt idx="9">
                <c:v>5020.9152210000002</c:v>
              </c:pt>
              <c:pt idx="10">
                <c:v>7617.1625139999996</c:v>
              </c:pt>
              <c:pt idx="11">
                <c:v>7622.7562200000002</c:v>
              </c:pt>
              <c:pt idx="12">
                <c:v>10613.736218</c:v>
              </c:pt>
              <c:pt idx="13">
                <c:v>14010.467846</c:v>
              </c:pt>
            </c:numLit>
          </c:yVal>
          <c:smooth val="0"/>
          <c:extLst>
            <c:ext xmlns:c16="http://schemas.microsoft.com/office/drawing/2014/chart" uri="{C3380CC4-5D6E-409C-BE32-E72D297353CC}">
              <c16:uniqueId val="{00000000-E532-4E71-A884-1798A240021F}"/>
            </c:ext>
          </c:extLst>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88.666111999999998</c:v>
              </c:pt>
              <c:pt idx="1">
                <c:v>177.33222499999999</c:v>
              </c:pt>
              <c:pt idx="2">
                <c:v>265.99833699999999</c:v>
              </c:pt>
              <c:pt idx="3">
                <c:v>354.66444999999999</c:v>
              </c:pt>
              <c:pt idx="4">
                <c:v>625.39164700000003</c:v>
              </c:pt>
              <c:pt idx="5">
                <c:v>997.04975400000001</c:v>
              </c:pt>
              <c:pt idx="6">
                <c:v>1787.801933</c:v>
              </c:pt>
              <c:pt idx="7">
                <c:v>2582.1746969999999</c:v>
              </c:pt>
              <c:pt idx="8">
                <c:v>3377.995696</c:v>
              </c:pt>
              <c:pt idx="9">
                <c:v>5370.0826020000004</c:v>
              </c:pt>
              <c:pt idx="10">
                <c:v>7363.6177429999998</c:v>
              </c:pt>
              <c:pt idx="11">
                <c:v>8368.0613350000003</c:v>
              </c:pt>
              <c:pt idx="12">
                <c:v>10919.687723999999</c:v>
              </c:pt>
              <c:pt idx="13">
                <c:v>13601.591805</c:v>
              </c:pt>
            </c:numLit>
          </c:yVal>
          <c:smooth val="0"/>
          <c:extLst>
            <c:ext xmlns:c16="http://schemas.microsoft.com/office/drawing/2014/chart" uri="{C3380CC4-5D6E-409C-BE32-E72D297353CC}">
              <c16:uniqueId val="{00000001-E532-4E71-A884-1798A240021F}"/>
            </c:ext>
          </c:extLst>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146.30000000000001</c:v>
              </c:pt>
              <c:pt idx="4">
                <c:v>243.34305900000001</c:v>
              </c:pt>
              <c:pt idx="5">
                <c:v>354.40979399999998</c:v>
              </c:pt>
              <c:pt idx="6">
                <c:v>578.52652899999998</c:v>
              </c:pt>
              <c:pt idx="7">
                <c:v>803.63489700000002</c:v>
              </c:pt>
              <c:pt idx="8">
                <c:v>1029.1399180000001</c:v>
              </c:pt>
              <c:pt idx="9">
                <c:v>1593.5966120000001</c:v>
              </c:pt>
              <c:pt idx="10">
                <c:v>2158.449959</c:v>
              </c:pt>
              <c:pt idx="11">
                <c:v>2620.3541439999999</c:v>
              </c:pt>
              <c:pt idx="12">
                <c:v>3604.7935069999999</c:v>
              </c:pt>
              <c:pt idx="13">
                <c:v>4716.1357120000002</c:v>
              </c:pt>
            </c:numLit>
          </c:yVal>
          <c:smooth val="0"/>
          <c:extLst>
            <c:ext xmlns:c16="http://schemas.microsoft.com/office/drawing/2014/chart" uri="{C3380CC4-5D6E-409C-BE32-E72D297353CC}">
              <c16:uniqueId val="{00000002-E532-4E71-A884-1798A240021F}"/>
            </c:ext>
          </c:extLst>
        </c:ser>
        <c:ser>
          <c:idx val="5"/>
          <c:order val="3"/>
          <c:tx>
            <c:v>SU3</c:v>
          </c:tx>
          <c:spPr>
            <a:ln w="1270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440.25164000000001</c:v>
              </c:pt>
              <c:pt idx="5">
                <c:v>658.752928</c:v>
              </c:pt>
              <c:pt idx="6">
                <c:v>1096.704215</c:v>
              </c:pt>
              <c:pt idx="7">
                <c:v>1535.1298589999999</c:v>
              </c:pt>
              <c:pt idx="8">
                <c:v>1973.7452450000001</c:v>
              </c:pt>
              <c:pt idx="9">
                <c:v>3070.6157600000001</c:v>
              </c:pt>
              <c:pt idx="10">
                <c:v>4167.6760180000001</c:v>
              </c:pt>
              <c:pt idx="11">
                <c:v>4169.8702329999996</c:v>
              </c:pt>
              <c:pt idx="12">
                <c:v>5511.0151299999998</c:v>
              </c:pt>
              <c:pt idx="13">
                <c:v>7021.400611</c:v>
              </c:pt>
            </c:numLit>
          </c:yVal>
          <c:smooth val="0"/>
          <c:extLst>
            <c:ext xmlns:c16="http://schemas.microsoft.com/office/drawing/2014/chart" uri="{C3380CC4-5D6E-409C-BE32-E72D297353CC}">
              <c16:uniqueId val="{00000003-E532-4E71-A884-1798A240021F}"/>
            </c:ext>
          </c:extLst>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31.088750000000001</c:v>
              </c:pt>
              <c:pt idx="1">
                <c:v>82.895043000000001</c:v>
              </c:pt>
              <c:pt idx="2">
                <c:v>176.161293</c:v>
              </c:pt>
              <c:pt idx="3">
                <c:v>269.42754300000001</c:v>
              </c:pt>
              <c:pt idx="4">
                <c:v>476.79876200000001</c:v>
              </c:pt>
              <c:pt idx="5">
                <c:v>708.18899999999996</c:v>
              </c:pt>
              <c:pt idx="6">
                <c:v>1172.329238</c:v>
              </c:pt>
              <c:pt idx="7">
                <c:v>1637.149357</c:v>
              </c:pt>
              <c:pt idx="8">
                <c:v>2102.2414279999998</c:v>
              </c:pt>
              <c:pt idx="9">
                <c:v>3265.4475240000002</c:v>
              </c:pt>
              <c:pt idx="10">
                <c:v>4428.9255709999998</c:v>
              </c:pt>
              <c:pt idx="11">
                <c:v>4431.2526630000002</c:v>
              </c:pt>
              <c:pt idx="12">
                <c:v>5756.7552420000002</c:v>
              </c:pt>
              <c:pt idx="13">
                <c:v>7316.9926210000003</c:v>
              </c:pt>
            </c:numLit>
          </c:yVal>
          <c:smooth val="0"/>
          <c:extLst>
            <c:ext xmlns:c16="http://schemas.microsoft.com/office/drawing/2014/chart" uri="{C3380CC4-5D6E-409C-BE32-E72D297353CC}">
              <c16:uniqueId val="{00000004-E532-4E71-A884-1798A240021F}"/>
            </c:ext>
          </c:extLst>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73.150000000000006</c:v>
              </c:pt>
              <c:pt idx="2">
                <c:v>109.72499999999999</c:v>
              </c:pt>
              <c:pt idx="3">
                <c:v>153.34117599999999</c:v>
              </c:pt>
              <c:pt idx="4">
                <c:v>264.04411800000003</c:v>
              </c:pt>
              <c:pt idx="5">
                <c:v>387.6</c:v>
              </c:pt>
              <c:pt idx="6">
                <c:v>754.93333299999995</c:v>
              </c:pt>
              <c:pt idx="7">
                <c:v>1124.8</c:v>
              </c:pt>
              <c:pt idx="8">
                <c:v>1495.68</c:v>
              </c:pt>
              <c:pt idx="9">
                <c:v>2424.6533330000002</c:v>
              </c:pt>
              <c:pt idx="10">
                <c:v>3354.64</c:v>
              </c:pt>
              <c:pt idx="11">
                <c:v>3517.774582</c:v>
              </c:pt>
              <c:pt idx="12">
                <c:v>4775.7100620000001</c:v>
              </c:pt>
              <c:pt idx="13">
                <c:v>6161.1889030000002</c:v>
              </c:pt>
            </c:numLit>
          </c:yVal>
          <c:smooth val="0"/>
          <c:extLst>
            <c:ext xmlns:c16="http://schemas.microsoft.com/office/drawing/2014/chart" uri="{C3380CC4-5D6E-409C-BE32-E72D297353CC}">
              <c16:uniqueId val="{00000005-E532-4E71-A884-1798A240021F}"/>
            </c:ext>
          </c:extLst>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36.575000000000003</c:v>
              </c:pt>
              <c:pt idx="1">
                <c:v>91.687631999999994</c:v>
              </c:pt>
              <c:pt idx="2">
                <c:v>162.720685</c:v>
              </c:pt>
              <c:pt idx="3">
                <c:v>234.81221099999999</c:v>
              </c:pt>
              <c:pt idx="4">
                <c:v>380.05373700000001</c:v>
              </c:pt>
              <c:pt idx="5">
                <c:v>525.82450100000005</c:v>
              </c:pt>
              <c:pt idx="6">
                <c:v>956.58023300000002</c:v>
              </c:pt>
              <c:pt idx="7">
                <c:v>1436.7356</c:v>
              </c:pt>
              <c:pt idx="8">
                <c:v>1919.80682</c:v>
              </c:pt>
              <c:pt idx="9">
                <c:v>3132.587614</c:v>
              </c:pt>
              <c:pt idx="10">
                <c:v>4348.2842609999998</c:v>
              </c:pt>
              <c:pt idx="11">
                <c:v>4350.717114</c:v>
              </c:pt>
              <c:pt idx="12">
                <c:v>5735.0231180000001</c:v>
              </c:pt>
              <c:pt idx="13">
                <c:v>7335.6725820000001</c:v>
              </c:pt>
            </c:numLit>
          </c:yVal>
          <c:smooth val="0"/>
          <c:extLst>
            <c:ext xmlns:c16="http://schemas.microsoft.com/office/drawing/2014/chart" uri="{C3380CC4-5D6E-409C-BE32-E72D297353CC}">
              <c16:uniqueId val="{00000006-E532-4E71-A884-1798A240021F}"/>
            </c:ext>
          </c:extLst>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33.25</c:v>
              </c:pt>
              <c:pt idx="1">
                <c:v>83.352393000000006</c:v>
              </c:pt>
              <c:pt idx="2">
                <c:v>147.92789500000001</c:v>
              </c:pt>
              <c:pt idx="3">
                <c:v>213.46564699999999</c:v>
              </c:pt>
              <c:pt idx="4">
                <c:v>376.89042499999999</c:v>
              </c:pt>
              <c:pt idx="5">
                <c:v>543.125044</c:v>
              </c:pt>
              <c:pt idx="6">
                <c:v>1061.701589</c:v>
              </c:pt>
              <c:pt idx="7">
                <c:v>1591.36266</c:v>
              </c:pt>
              <c:pt idx="8">
                <c:v>2121.9593030000001</c:v>
              </c:pt>
              <c:pt idx="9">
                <c:v>3450.0881599999998</c:v>
              </c:pt>
              <c:pt idx="10">
                <c:v>4779.1525890000003</c:v>
              </c:pt>
              <c:pt idx="11">
                <c:v>4781.8111859999999</c:v>
              </c:pt>
              <c:pt idx="12">
                <c:v>6143.5417100000004</c:v>
              </c:pt>
              <c:pt idx="13">
                <c:v>7828.2793320000001</c:v>
              </c:pt>
            </c:numLit>
          </c:yVal>
          <c:smooth val="0"/>
          <c:extLst>
            <c:ext xmlns:c16="http://schemas.microsoft.com/office/drawing/2014/chart" uri="{C3380CC4-5D6E-409C-BE32-E72D297353CC}">
              <c16:uniqueId val="{00000007-E532-4E71-A884-1798A240021F}"/>
            </c:ext>
          </c:extLst>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29.925000000000001</c:v>
              </c:pt>
              <c:pt idx="1">
                <c:v>76.608000000000004</c:v>
              </c:pt>
              <c:pt idx="2">
                <c:v>134.86199999999999</c:v>
              </c:pt>
              <c:pt idx="3">
                <c:v>193.91399999999999</c:v>
              </c:pt>
              <c:pt idx="4">
                <c:v>351.38600000000002</c:v>
              </c:pt>
              <c:pt idx="5">
                <c:v>529.87199999999996</c:v>
              </c:pt>
              <c:pt idx="6">
                <c:v>887.90800000000002</c:v>
              </c:pt>
              <c:pt idx="7">
                <c:v>1356.0147999999999</c:v>
              </c:pt>
              <c:pt idx="8">
                <c:v>1884.93984</c:v>
              </c:pt>
              <c:pt idx="9">
                <c:v>3210.8398929999998</c:v>
              </c:pt>
              <c:pt idx="10">
                <c:v>4538.7899200000002</c:v>
              </c:pt>
              <c:pt idx="11">
                <c:v>4541.4468470000002</c:v>
              </c:pt>
              <c:pt idx="12">
                <c:v>5962.2897149999999</c:v>
              </c:pt>
              <c:pt idx="13">
                <c:v>7646.7148070000003</c:v>
              </c:pt>
            </c:numLit>
          </c:yVal>
          <c:smooth val="0"/>
          <c:extLst>
            <c:ext xmlns:c16="http://schemas.microsoft.com/office/drawing/2014/chart" uri="{C3380CC4-5D6E-409C-BE32-E72D297353CC}">
              <c16:uniqueId val="{00000008-E532-4E71-A884-1798A240021F}"/>
            </c:ext>
          </c:extLst>
        </c:ser>
        <c:ser>
          <c:idx val="0"/>
          <c:order val="9"/>
          <c:tx>
            <c:strRef>
              <c:f>MANUAL!$L$194</c:f>
              <c:strCache>
                <c:ptCount val="1"/>
                <c:pt idx="0">
                  <c:v>EV2</c:v>
                </c:pt>
              </c:strCache>
            </c:strRef>
          </c:tx>
          <c:spPr>
            <a:ln w="25400" cap="flat" cmpd="dbl" algn="ctr">
              <a:solidFill>
                <a:srgbClr val="00B0F0"/>
              </a:solidFill>
              <a:prstDash val="dash"/>
              <a:round/>
            </a:ln>
            <a:effectLst/>
          </c:spPr>
          <c:marker>
            <c:symbol val="none"/>
          </c:marker>
          <c:xVal>
            <c:numRef>
              <c:f>MANUAL!$B$196:$B$209</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MANUAL!$L$196:$L$209</c:f>
              <c:numCache>
                <c:formatCode>0.0</c:formatCode>
                <c:ptCount val="14"/>
                <c:pt idx="0">
                  <c:v>55.693750000000001</c:v>
                </c:pt>
                <c:pt idx="1">
                  <c:v>111.3875</c:v>
                </c:pt>
                <c:pt idx="2">
                  <c:v>167.08125000000001</c:v>
                </c:pt>
                <c:pt idx="3">
                  <c:v>222.77500000000001</c:v>
                </c:pt>
                <c:pt idx="4">
                  <c:v>359.14336956521737</c:v>
                </c:pt>
                <c:pt idx="5">
                  <c:v>544.0856521739131</c:v>
                </c:pt>
                <c:pt idx="6">
                  <c:v>920.2154347826089</c:v>
                </c:pt>
                <c:pt idx="7">
                  <c:v>1299.4678260869566</c:v>
                </c:pt>
                <c:pt idx="8">
                  <c:v>1679.9692608695655</c:v>
                </c:pt>
                <c:pt idx="9">
                  <c:v>2633.4086739130435</c:v>
                </c:pt>
                <c:pt idx="10">
                  <c:v>3588.0971304347822</c:v>
                </c:pt>
                <c:pt idx="11">
                  <c:v>3590.0071328058793</c:v>
                </c:pt>
                <c:pt idx="12">
                  <c:v>4543.285204347826</c:v>
                </c:pt>
                <c:pt idx="13">
                  <c:v>5498.7230869565228</c:v>
                </c:pt>
              </c:numCache>
            </c:numRef>
          </c:yVal>
          <c:smooth val="0"/>
          <c:extLst>
            <c:ext xmlns:c16="http://schemas.microsoft.com/office/drawing/2014/chart" uri="{C3380CC4-5D6E-409C-BE32-E72D297353CC}">
              <c16:uniqueId val="{00000000-C734-48B2-BC27-31D58BA53583}"/>
            </c:ext>
          </c:extLst>
        </c:ser>
        <c:ser>
          <c:idx val="1"/>
          <c:order val="10"/>
          <c:tx>
            <c:strRef>
              <c:f>MANUAL!$M$194</c:f>
              <c:strCache>
                <c:ptCount val="1"/>
                <c:pt idx="0">
                  <c:v>EV3</c:v>
                </c:pt>
              </c:strCache>
            </c:strRef>
          </c:tx>
          <c:spPr>
            <a:ln w="25400" cap="flat" cmpd="sng" algn="ctr">
              <a:solidFill>
                <a:schemeClr val="accent6">
                  <a:lumMod val="75000"/>
                </a:schemeClr>
              </a:solidFill>
              <a:prstDash val="dash"/>
              <a:round/>
            </a:ln>
            <a:effectLst/>
          </c:spPr>
          <c:marker>
            <c:symbol val="none"/>
          </c:marker>
          <c:xVal>
            <c:numRef>
              <c:f>MANUAL!$B$196:$B$209</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MANUAL!$M$196:$M$209</c:f>
              <c:numCache>
                <c:formatCode>0.0</c:formatCode>
                <c:ptCount val="14"/>
                <c:pt idx="0">
                  <c:v>51.537500000000001</c:v>
                </c:pt>
                <c:pt idx="1">
                  <c:v>131.93600000000001</c:v>
                </c:pt>
                <c:pt idx="2">
                  <c:v>232.26233333333334</c:v>
                </c:pt>
                <c:pt idx="3">
                  <c:v>333.96300000000002</c:v>
                </c:pt>
                <c:pt idx="4">
                  <c:v>543.16787596899235</c:v>
                </c:pt>
                <c:pt idx="5">
                  <c:v>827.3234069767442</c:v>
                </c:pt>
                <c:pt idx="6">
                  <c:v>1397.4289379844961</c:v>
                </c:pt>
                <c:pt idx="7">
                  <c:v>1968.4317034883722</c:v>
                </c:pt>
                <c:pt idx="8">
                  <c:v>2539.7933627906978</c:v>
                </c:pt>
                <c:pt idx="9">
                  <c:v>3968.8255751937986</c:v>
                </c:pt>
                <c:pt idx="10">
                  <c:v>5398.216681395349</c:v>
                </c:pt>
                <c:pt idx="11">
                  <c:v>5401.0756433236866</c:v>
                </c:pt>
                <c:pt idx="12">
                  <c:v>6827.7513451162795</c:v>
                </c:pt>
                <c:pt idx="13">
                  <c:v>8257.3577875969004</c:v>
                </c:pt>
              </c:numCache>
            </c:numRef>
          </c:yVal>
          <c:smooth val="0"/>
          <c:extLst>
            <c:ext xmlns:c16="http://schemas.microsoft.com/office/drawing/2014/chart" uri="{C3380CC4-5D6E-409C-BE32-E72D297353CC}">
              <c16:uniqueId val="{00000001-C734-48B2-BC27-31D58BA53583}"/>
            </c:ext>
          </c:extLst>
        </c:ser>
        <c:dLbls>
          <c:showLegendKey val="0"/>
          <c:showVal val="0"/>
          <c:showCatName val="0"/>
          <c:showSerName val="0"/>
          <c:showPercent val="0"/>
          <c:showBubbleSize val="0"/>
        </c:dLbls>
        <c:axId val="160080368"/>
        <c:axId val="30689288"/>
      </c:scatterChart>
      <c:valAx>
        <c:axId val="160080368"/>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0689288"/>
        <c:crosses val="autoZero"/>
        <c:crossBetween val="midCat"/>
      </c:valAx>
      <c:valAx>
        <c:axId val="3068928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080368"/>
        <c:crosses val="autoZero"/>
        <c:crossBetween val="midCat"/>
        <c:majorUnit val="25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LRFR with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HL93</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44.16</c:v>
              </c:pt>
              <c:pt idx="1">
                <c:v>56.4</c:v>
              </c:pt>
              <c:pt idx="2">
                <c:v>62.433332999999998</c:v>
              </c:pt>
              <c:pt idx="3">
                <c:v>66.25</c:v>
              </c:pt>
              <c:pt idx="4">
                <c:v>75.567999999999998</c:v>
              </c:pt>
              <c:pt idx="5">
                <c:v>86.215999999999994</c:v>
              </c:pt>
              <c:pt idx="6">
                <c:v>100.06399999999999</c:v>
              </c:pt>
              <c:pt idx="7">
                <c:v>110.188</c:v>
              </c:pt>
              <c:pt idx="8">
                <c:v>118.8224</c:v>
              </c:pt>
              <c:pt idx="9">
                <c:v>137.80160000000001</c:v>
              </c:pt>
              <c:pt idx="10">
                <c:v>155.2912</c:v>
              </c:pt>
              <c:pt idx="11">
                <c:v>155.325433</c:v>
              </c:pt>
              <c:pt idx="12">
                <c:v>172.18495999999999</c:v>
              </c:pt>
              <c:pt idx="13">
                <c:v>188.7808</c:v>
              </c:pt>
            </c:numLit>
          </c:yVal>
          <c:smooth val="0"/>
          <c:extLst>
            <c:ext xmlns:c16="http://schemas.microsoft.com/office/drawing/2014/chart" uri="{C3380CC4-5D6E-409C-BE32-E72D297353CC}">
              <c16:uniqueId val="{00000000-78D8-4587-8E6F-F63F9BCF6EE1}"/>
            </c:ext>
          </c:extLst>
        </c:ser>
        <c:ser>
          <c:idx val="3"/>
          <c:order val="1"/>
          <c:tx>
            <c:v>FL120</c:v>
          </c:tx>
          <c:spPr>
            <a:ln w="25400" cap="flat" cmpd="dbl"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70.93289</c:v>
              </c:pt>
              <c:pt idx="1">
                <c:v>70.93289</c:v>
              </c:pt>
              <c:pt idx="2">
                <c:v>75.661749</c:v>
              </c:pt>
              <c:pt idx="3">
                <c:v>92.212756999999996</c:v>
              </c:pt>
              <c:pt idx="4">
                <c:v>109.94595700000001</c:v>
              </c:pt>
              <c:pt idx="5">
                <c:v>122.35913499999999</c:v>
              </c:pt>
              <c:pt idx="6">
                <c:v>134.77231399999999</c:v>
              </c:pt>
              <c:pt idx="7">
                <c:v>140.978903</c:v>
              </c:pt>
              <c:pt idx="8">
                <c:v>144.702856</c:v>
              </c:pt>
              <c:pt idx="9">
                <c:v>149.668127</c:v>
              </c:pt>
              <c:pt idx="10">
                <c:v>152.15076300000001</c:v>
              </c:pt>
              <c:pt idx="11">
                <c:v>172.16448500000001</c:v>
              </c:pt>
              <c:pt idx="12">
                <c:v>178.640344</c:v>
              </c:pt>
              <c:pt idx="13">
                <c:v>184.633399</c:v>
              </c:pt>
            </c:numLit>
          </c:yVal>
          <c:smooth val="0"/>
          <c:extLst>
            <c:ext xmlns:c16="http://schemas.microsoft.com/office/drawing/2014/chart" uri="{C3380CC4-5D6E-409C-BE32-E72D297353CC}">
              <c16:uniqueId val="{00000001-78D8-4587-8E6F-F63F9BCF6EE1}"/>
            </c:ext>
          </c:extLst>
        </c:ser>
        <c:ser>
          <c:idx val="4"/>
          <c:order val="2"/>
          <c:tx>
            <c:v>SU2</c:v>
          </c:tx>
          <c:spPr>
            <a:ln w="19050" cap="flat" cmpd="sng" algn="ctr">
              <a:solidFill>
                <a:srgbClr val="0000FF"/>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31.388000000000002</c:v>
              </c:pt>
              <c:pt idx="3">
                <c:v>34.845999999999997</c:v>
              </c:pt>
              <c:pt idx="4">
                <c:v>38.304000000000002</c:v>
              </c:pt>
              <c:pt idx="5">
                <c:v>40.033000000000001</c:v>
              </c:pt>
              <c:pt idx="6">
                <c:v>41.762</c:v>
              </c:pt>
              <c:pt idx="7">
                <c:v>42.6265</c:v>
              </c:pt>
              <c:pt idx="8">
                <c:v>43.145200000000003</c:v>
              </c:pt>
              <c:pt idx="9">
                <c:v>43.836799999999997</c:v>
              </c:pt>
              <c:pt idx="10">
                <c:v>44.182600000000001</c:v>
              </c:pt>
              <c:pt idx="11">
                <c:v>53.147339000000002</c:v>
              </c:pt>
              <c:pt idx="12">
                <c:v>58.292560000000002</c:v>
              </c:pt>
              <c:pt idx="13">
                <c:v>63.396299999999997</c:v>
              </c:pt>
            </c:numLit>
          </c:yVal>
          <c:smooth val="0"/>
          <c:extLst>
            <c:ext xmlns:c16="http://schemas.microsoft.com/office/drawing/2014/chart" uri="{C3380CC4-5D6E-409C-BE32-E72D297353CC}">
              <c16:uniqueId val="{00000002-78D8-4587-8E6F-F63F9BCF6EE1}"/>
            </c:ext>
          </c:extLst>
        </c:ser>
        <c:ser>
          <c:idx val="5"/>
          <c:order val="3"/>
          <c:tx>
            <c:v>SU3</c:v>
          </c:tx>
          <c:spPr>
            <a:ln w="15875"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59.494357999999998</c:v>
              </c:pt>
              <c:pt idx="4">
                <c:v>68.922905</c:v>
              </c:pt>
              <c:pt idx="5">
                <c:v>73.637179000000003</c:v>
              </c:pt>
              <c:pt idx="6">
                <c:v>78.351453000000006</c:v>
              </c:pt>
              <c:pt idx="7">
                <c:v>80.708590000000001</c:v>
              </c:pt>
              <c:pt idx="8">
                <c:v>82.122872000000001</c:v>
              </c:pt>
              <c:pt idx="9">
                <c:v>84.008581000000007</c:v>
              </c:pt>
              <c:pt idx="10">
                <c:v>84.951436000000001</c:v>
              </c:pt>
              <c:pt idx="11">
                <c:v>84.952849000000001</c:v>
              </c:pt>
              <c:pt idx="12">
                <c:v>89.137861000000001</c:v>
              </c:pt>
              <c:pt idx="13">
                <c:v>94.420717999999994</c:v>
              </c:pt>
            </c:numLit>
          </c:yVal>
          <c:smooth val="0"/>
          <c:extLst>
            <c:ext xmlns:c16="http://schemas.microsoft.com/office/drawing/2014/chart" uri="{C3380CC4-5D6E-409C-BE32-E72D297353CC}">
              <c16:uniqueId val="{00000003-78D8-4587-8E6F-F63F9BCF6EE1}"/>
            </c:ext>
          </c:extLst>
        </c:ser>
        <c:ser>
          <c:idx val="6"/>
          <c:order val="4"/>
          <c:tx>
            <c:v>SU4</c:v>
          </c:tx>
          <c:spPr>
            <a:ln w="19050" cap="flat" cmpd="sng" algn="ctr">
              <a:solidFill>
                <a:srgbClr val="0000FF"/>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29.014509</c:v>
              </c:pt>
              <c:pt idx="1">
                <c:v>43.521763</c:v>
              </c:pt>
              <c:pt idx="2">
                <c:v>53.885508999999999</c:v>
              </c:pt>
              <c:pt idx="3">
                <c:v>61.377332000000003</c:v>
              </c:pt>
              <c:pt idx="4">
                <c:v>71.951554999999999</c:v>
              </c:pt>
              <c:pt idx="5">
                <c:v>77.238665999999995</c:v>
              </c:pt>
              <c:pt idx="6">
                <c:v>82.525777000000005</c:v>
              </c:pt>
              <c:pt idx="7">
                <c:v>85.169332999999995</c:v>
              </c:pt>
              <c:pt idx="8">
                <c:v>86.755465999999998</c:v>
              </c:pt>
              <c:pt idx="9">
                <c:v>88.870311000000001</c:v>
              </c:pt>
              <c:pt idx="10">
                <c:v>89.927733000000003</c:v>
              </c:pt>
              <c:pt idx="11">
                <c:v>89.929319000000007</c:v>
              </c:pt>
              <c:pt idx="12">
                <c:v>92.921639999999996</c:v>
              </c:pt>
              <c:pt idx="13">
                <c:v>98.238866999999999</c:v>
              </c:pt>
            </c:numLit>
          </c:yVal>
          <c:smooth val="0"/>
          <c:extLst>
            <c:ext xmlns:c16="http://schemas.microsoft.com/office/drawing/2014/chart" uri="{C3380CC4-5D6E-409C-BE32-E72D297353CC}">
              <c16:uniqueId val="{00000004-78D8-4587-8E6F-F63F9BCF6EE1}"/>
            </c:ext>
          </c:extLst>
        </c:ser>
        <c:ser>
          <c:idx val="7"/>
          <c:order val="5"/>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29.26</c:v>
              </c:pt>
              <c:pt idx="1">
                <c:v>29.26</c:v>
              </c:pt>
              <c:pt idx="2">
                <c:v>34.58</c:v>
              </c:pt>
              <c:pt idx="3">
                <c:v>37.24</c:v>
              </c:pt>
              <c:pt idx="4">
                <c:v>39.9</c:v>
              </c:pt>
              <c:pt idx="5">
                <c:v>47.88</c:v>
              </c:pt>
              <c:pt idx="6">
                <c:v>56.746667000000002</c:v>
              </c:pt>
              <c:pt idx="7">
                <c:v>61.18</c:v>
              </c:pt>
              <c:pt idx="8">
                <c:v>63.84</c:v>
              </c:pt>
              <c:pt idx="9">
                <c:v>67.386667000000003</c:v>
              </c:pt>
              <c:pt idx="10">
                <c:v>69.16</c:v>
              </c:pt>
              <c:pt idx="11">
                <c:v>71.881994000000006</c:v>
              </c:pt>
              <c:pt idx="12">
                <c:v>77.668000000000006</c:v>
              </c:pt>
              <c:pt idx="13">
                <c:v>83.2</c:v>
              </c:pt>
            </c:numLit>
          </c:yVal>
          <c:smooth val="0"/>
          <c:extLst>
            <c:ext xmlns:c16="http://schemas.microsoft.com/office/drawing/2014/chart" uri="{C3380CC4-5D6E-409C-BE32-E72D297353CC}">
              <c16:uniqueId val="{00000005-78D8-4587-8E6F-F63F9BCF6EE1}"/>
            </c:ext>
          </c:extLst>
        </c:ser>
        <c:ser>
          <c:idx val="8"/>
          <c:order val="6"/>
          <c:tx>
            <c:v>C4</c:v>
          </c:tx>
          <c:spPr>
            <a:ln w="19050" cap="flat" cmpd="dbl"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34.134715999999997</c:v>
              </c:pt>
              <c:pt idx="1">
                <c:v>46.327357999999997</c:v>
              </c:pt>
              <c:pt idx="2">
                <c:v>50.391571999999996</c:v>
              </c:pt>
              <c:pt idx="3">
                <c:v>52.423679</c:v>
              </c:pt>
              <c:pt idx="4">
                <c:v>58.357118999999997</c:v>
              </c:pt>
              <c:pt idx="5">
                <c:v>66.68374</c:v>
              </c:pt>
              <c:pt idx="6">
                <c:v>76.952160000000006</c:v>
              </c:pt>
              <c:pt idx="7">
                <c:v>82.086370000000002</c:v>
              </c:pt>
              <c:pt idx="8">
                <c:v>85.166895999999994</c:v>
              </c:pt>
              <c:pt idx="9">
                <c:v>89.274264000000002</c:v>
              </c:pt>
              <c:pt idx="10">
                <c:v>91.327948000000006</c:v>
              </c:pt>
              <c:pt idx="11">
                <c:v>91.331027000000006</c:v>
              </c:pt>
              <c:pt idx="12">
                <c:v>94.420119</c:v>
              </c:pt>
              <c:pt idx="13">
                <c:v>100.036224</c:v>
              </c:pt>
            </c:numLit>
          </c:yVal>
          <c:smooth val="0"/>
          <c:extLst>
            <c:ext xmlns:c16="http://schemas.microsoft.com/office/drawing/2014/chart" uri="{C3380CC4-5D6E-409C-BE32-E72D297353CC}">
              <c16:uniqueId val="{00000006-78D8-4587-8E6F-F63F9BCF6EE1}"/>
            </c:ext>
          </c:extLst>
        </c:ser>
        <c:ser>
          <c:idx val="9"/>
          <c:order val="7"/>
          <c:tx>
            <c:v>C5</c:v>
          </c:tx>
          <c:spPr>
            <a:ln w="19050" cap="flat" cmpd="sng" algn="ctr">
              <a:solidFill>
                <a:srgbClr val="FF000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31.031559999999999</c:v>
              </c:pt>
              <c:pt idx="1">
                <c:v>42.115780000000001</c:v>
              </c:pt>
              <c:pt idx="2">
                <c:v>46.549112999999998</c:v>
              </c:pt>
              <c:pt idx="3">
                <c:v>51.536835000000004</c:v>
              </c:pt>
              <c:pt idx="4">
                <c:v>57.594985000000001</c:v>
              </c:pt>
              <c:pt idx="5">
                <c:v>66.471238999999997</c:v>
              </c:pt>
              <c:pt idx="6">
                <c:v>75.827400999999995</c:v>
              </c:pt>
              <c:pt idx="7">
                <c:v>83.470551</c:v>
              </c:pt>
              <c:pt idx="8">
                <c:v>88.056439999999995</c:v>
              </c:pt>
              <c:pt idx="9">
                <c:v>94.170959999999994</c:v>
              </c:pt>
              <c:pt idx="10">
                <c:v>97.228219999999993</c:v>
              </c:pt>
              <c:pt idx="11">
                <c:v>97.232804000000002</c:v>
              </c:pt>
              <c:pt idx="12">
                <c:v>99.296931999999998</c:v>
              </c:pt>
              <c:pt idx="13">
                <c:v>105.21411000000001</c:v>
              </c:pt>
            </c:numLit>
          </c:yVal>
          <c:smooth val="0"/>
          <c:extLst>
            <c:ext xmlns:c16="http://schemas.microsoft.com/office/drawing/2014/chart" uri="{C3380CC4-5D6E-409C-BE32-E72D297353CC}">
              <c16:uniqueId val="{00000007-78D8-4587-8E6F-F63F9BCF6EE1}"/>
            </c:ext>
          </c:extLst>
        </c:ser>
        <c:ser>
          <c:idx val="10"/>
          <c:order val="8"/>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28.728000000000002</c:v>
              </c:pt>
              <c:pt idx="1">
                <c:v>38.304000000000002</c:v>
              </c:pt>
              <c:pt idx="2">
                <c:v>41.496000000000002</c:v>
              </c:pt>
              <c:pt idx="3">
                <c:v>47.88</c:v>
              </c:pt>
              <c:pt idx="4">
                <c:v>55.86</c:v>
              </c:pt>
              <c:pt idx="5">
                <c:v>59.85</c:v>
              </c:pt>
              <c:pt idx="6">
                <c:v>71.819999999999993</c:v>
              </c:pt>
              <c:pt idx="7">
                <c:v>77.805000000000007</c:v>
              </c:pt>
              <c:pt idx="8">
                <c:v>81.396000000000001</c:v>
              </c:pt>
              <c:pt idx="9">
                <c:v>86.183999999999997</c:v>
              </c:pt>
              <c:pt idx="10">
                <c:v>90.865600000000001</c:v>
              </c:pt>
              <c:pt idx="11">
                <c:v>90.873362999999998</c:v>
              </c:pt>
              <c:pt idx="12">
                <c:v>95.47936</c:v>
              </c:pt>
              <c:pt idx="13">
                <c:v>102.03279999999999</c:v>
              </c:pt>
            </c:numLit>
          </c:yVal>
          <c:smooth val="0"/>
          <c:extLst>
            <c:ext xmlns:c16="http://schemas.microsoft.com/office/drawing/2014/chart" uri="{C3380CC4-5D6E-409C-BE32-E72D297353CC}">
              <c16:uniqueId val="{00000008-78D8-4587-8E6F-F63F9BCF6EE1}"/>
            </c:ext>
          </c:extLst>
        </c:ser>
        <c:ser>
          <c:idx val="0"/>
          <c:order val="9"/>
          <c:tx>
            <c:strRef>
              <c:f>MANUAL!$L$211</c:f>
              <c:strCache>
                <c:ptCount val="1"/>
                <c:pt idx="0">
                  <c:v>EV2</c:v>
                </c:pt>
              </c:strCache>
            </c:strRef>
          </c:tx>
          <c:spPr>
            <a:ln w="25400" cap="flat" cmpd="dbl" algn="ctr">
              <a:solidFill>
                <a:srgbClr val="00B0F0">
                  <a:alpha val="75000"/>
                </a:srgbClr>
              </a:solidFill>
              <a:prstDash val="dash"/>
              <a:round/>
            </a:ln>
            <a:effectLst/>
          </c:spPr>
          <c:marker>
            <c:symbol val="none"/>
          </c:marker>
          <c:xVal>
            <c:numRef>
              <c:f>MANUAL!$B$213:$B$226</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MANUAL!$L$213:$L$226</c:f>
              <c:numCache>
                <c:formatCode>0.0</c:formatCode>
                <c:ptCount val="14"/>
                <c:pt idx="0">
                  <c:v>44.555</c:v>
                </c:pt>
                <c:pt idx="1">
                  <c:v>44.555</c:v>
                </c:pt>
                <c:pt idx="2">
                  <c:v>44.555</c:v>
                </c:pt>
                <c:pt idx="3">
                  <c:v>52.535000000000004</c:v>
                </c:pt>
                <c:pt idx="4">
                  <c:v>60.515000000000001</c:v>
                </c:pt>
                <c:pt idx="5">
                  <c:v>64.50500000000001</c:v>
                </c:pt>
                <c:pt idx="6">
                  <c:v>68.495000000000005</c:v>
                </c:pt>
                <c:pt idx="7">
                  <c:v>70.490000000000009</c:v>
                </c:pt>
                <c:pt idx="8">
                  <c:v>71.686999999999998</c:v>
                </c:pt>
                <c:pt idx="9">
                  <c:v>73.283000000000001</c:v>
                </c:pt>
                <c:pt idx="10">
                  <c:v>74.081000000000003</c:v>
                </c:pt>
                <c:pt idx="11">
                  <c:v>74.082196401799109</c:v>
                </c:pt>
                <c:pt idx="12">
                  <c:v>74.55980000000001</c:v>
                </c:pt>
                <c:pt idx="13">
                  <c:v>74.879000000000005</c:v>
                </c:pt>
              </c:numCache>
            </c:numRef>
          </c:yVal>
          <c:smooth val="0"/>
          <c:extLst>
            <c:ext xmlns:c16="http://schemas.microsoft.com/office/drawing/2014/chart" uri="{C3380CC4-5D6E-409C-BE32-E72D297353CC}">
              <c16:uniqueId val="{00000000-81B7-41C4-86CC-B1AE4DD770D7}"/>
            </c:ext>
          </c:extLst>
        </c:ser>
        <c:ser>
          <c:idx val="1"/>
          <c:order val="10"/>
          <c:tx>
            <c:strRef>
              <c:f>MANUAL!$M$211</c:f>
              <c:strCache>
                <c:ptCount val="1"/>
                <c:pt idx="0">
                  <c:v>EV3</c:v>
                </c:pt>
              </c:strCache>
            </c:strRef>
          </c:tx>
          <c:spPr>
            <a:ln w="25400" cap="flat" cmpd="dbl" algn="ctr">
              <a:solidFill>
                <a:schemeClr val="accent6">
                  <a:lumMod val="75000"/>
                </a:schemeClr>
              </a:solidFill>
              <a:prstDash val="dash"/>
              <a:round/>
            </a:ln>
            <a:effectLst/>
          </c:spPr>
          <c:marker>
            <c:symbol val="none"/>
          </c:marker>
          <c:xVal>
            <c:numRef>
              <c:f>MANUAL!$B$213:$B$226</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MANUAL!$M$213:$M$226</c:f>
              <c:numCache>
                <c:formatCode>0.0</c:formatCode>
                <c:ptCount val="14"/>
                <c:pt idx="0">
                  <c:v>49.476000000000006</c:v>
                </c:pt>
                <c:pt idx="1">
                  <c:v>65.967999999999989</c:v>
                </c:pt>
                <c:pt idx="2">
                  <c:v>71.465333333333334</c:v>
                </c:pt>
                <c:pt idx="3">
                  <c:v>75.81</c:v>
                </c:pt>
                <c:pt idx="4">
                  <c:v>88.666666666666657</c:v>
                </c:pt>
                <c:pt idx="5">
                  <c:v>95.094999999999999</c:v>
                </c:pt>
                <c:pt idx="6">
                  <c:v>101.52333333333333</c:v>
                </c:pt>
                <c:pt idx="7">
                  <c:v>104.73750000000001</c:v>
                </c:pt>
                <c:pt idx="8">
                  <c:v>106.66600000000001</c:v>
                </c:pt>
                <c:pt idx="9">
                  <c:v>109.23733333333335</c:v>
                </c:pt>
                <c:pt idx="10">
                  <c:v>110.523</c:v>
                </c:pt>
                <c:pt idx="11">
                  <c:v>110.52492753623189</c:v>
                </c:pt>
                <c:pt idx="12">
                  <c:v>111.29440000000001</c:v>
                </c:pt>
                <c:pt idx="13">
                  <c:v>111.80866666666667</c:v>
                </c:pt>
              </c:numCache>
            </c:numRef>
          </c:yVal>
          <c:smooth val="0"/>
          <c:extLst>
            <c:ext xmlns:c16="http://schemas.microsoft.com/office/drawing/2014/chart" uri="{C3380CC4-5D6E-409C-BE32-E72D297353CC}">
              <c16:uniqueId val="{00000001-81B7-41C4-86CC-B1AE4DD770D7}"/>
            </c:ext>
          </c:extLst>
        </c:ser>
        <c:dLbls>
          <c:showLegendKey val="0"/>
          <c:showVal val="0"/>
          <c:showCatName val="0"/>
          <c:showSerName val="0"/>
          <c:showPercent val="0"/>
          <c:showBubbleSize val="0"/>
        </c:dLbls>
        <c:axId val="366653224"/>
        <c:axId val="366657704"/>
      </c:scatterChart>
      <c:valAx>
        <c:axId val="366653224"/>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657704"/>
        <c:crosses val="autoZero"/>
        <c:crossBetween val="midCat"/>
      </c:valAx>
      <c:valAx>
        <c:axId val="36665770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653224"/>
        <c:crosses val="autoZero"/>
        <c:crossBetween val="midCat"/>
        <c:majorUnit val="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 IM, Shear (kip)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32</c:v>
              </c:pt>
              <c:pt idx="1">
                <c:v>32</c:v>
              </c:pt>
              <c:pt idx="2">
                <c:v>34.133333</c:v>
              </c:pt>
              <c:pt idx="3">
                <c:v>41.6</c:v>
              </c:pt>
              <c:pt idx="4">
                <c:v>49.6</c:v>
              </c:pt>
              <c:pt idx="5">
                <c:v>55.2</c:v>
              </c:pt>
              <c:pt idx="6">
                <c:v>60.8</c:v>
              </c:pt>
              <c:pt idx="7">
                <c:v>63.6</c:v>
              </c:pt>
              <c:pt idx="8">
                <c:v>65.28</c:v>
              </c:pt>
              <c:pt idx="9">
                <c:v>74</c:v>
              </c:pt>
              <c:pt idx="10">
                <c:v>90</c:v>
              </c:pt>
              <c:pt idx="11">
                <c:v>90.031999999999996</c:v>
              </c:pt>
              <c:pt idx="12">
                <c:v>106</c:v>
              </c:pt>
              <c:pt idx="13">
                <c:v>122</c:v>
              </c:pt>
            </c:numLit>
          </c:yVal>
          <c:smooth val="0"/>
          <c:extLst>
            <c:ext xmlns:c16="http://schemas.microsoft.com/office/drawing/2014/chart" uri="{C3380CC4-5D6E-409C-BE32-E72D297353CC}">
              <c16:uniqueId val="{00000000-7D23-49CC-9CB9-31B3D64972F1}"/>
            </c:ext>
          </c:extLst>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23.6</c:v>
              </c:pt>
              <c:pt idx="3">
                <c:v>26.2</c:v>
              </c:pt>
              <c:pt idx="4">
                <c:v>28.8</c:v>
              </c:pt>
              <c:pt idx="5">
                <c:v>30.1</c:v>
              </c:pt>
              <c:pt idx="6">
                <c:v>31.4</c:v>
              </c:pt>
              <c:pt idx="7">
                <c:v>32.049999999999997</c:v>
              </c:pt>
              <c:pt idx="8">
                <c:v>32.44</c:v>
              </c:pt>
              <c:pt idx="9">
                <c:v>32.96</c:v>
              </c:pt>
              <c:pt idx="10">
                <c:v>33.22</c:v>
              </c:pt>
              <c:pt idx="11">
                <c:v>93.038481000000004</c:v>
              </c:pt>
              <c:pt idx="12">
                <c:v>112.536</c:v>
              </c:pt>
              <c:pt idx="13">
                <c:v>132.02000000000001</c:v>
              </c:pt>
            </c:numLit>
          </c:yVal>
          <c:smooth val="0"/>
          <c:extLst>
            <c:ext xmlns:c16="http://schemas.microsoft.com/office/drawing/2014/chart" uri="{C3380CC4-5D6E-409C-BE32-E72D297353CC}">
              <c16:uniqueId val="{00000001-7D23-49CC-9CB9-31B3D64972F1}"/>
            </c:ext>
          </c:extLst>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44.732599999999998</c:v>
              </c:pt>
              <c:pt idx="4">
                <c:v>51.821733000000002</c:v>
              </c:pt>
              <c:pt idx="5">
                <c:v>55.366300000000003</c:v>
              </c:pt>
              <c:pt idx="6">
                <c:v>58.910867000000003</c:v>
              </c:pt>
              <c:pt idx="7">
                <c:v>60.683149999999998</c:v>
              </c:pt>
              <c:pt idx="8">
                <c:v>61.746519999999997</c:v>
              </c:pt>
              <c:pt idx="9">
                <c:v>63.164346999999999</c:v>
              </c:pt>
              <c:pt idx="10">
                <c:v>63.873260000000002</c:v>
              </c:pt>
              <c:pt idx="11">
                <c:v>170.39500200000001</c:v>
              </c:pt>
              <c:pt idx="12">
                <c:v>206.930328</c:v>
              </c:pt>
              <c:pt idx="13">
                <c:v>243.403673</c:v>
              </c:pt>
            </c:numLit>
          </c:yVal>
          <c:smooth val="0"/>
          <c:extLst>
            <c:ext xmlns:c16="http://schemas.microsoft.com/office/drawing/2014/chart" uri="{C3380CC4-5D6E-409C-BE32-E72D297353CC}">
              <c16:uniqueId val="{00000002-7D23-49CC-9CB9-31B3D64972F1}"/>
            </c:ext>
          </c:extLst>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21.81542</c:v>
              </c:pt>
              <c:pt idx="1">
                <c:v>32.723129999999998</c:v>
              </c:pt>
              <c:pt idx="2">
                <c:v>40.515419999999999</c:v>
              </c:pt>
              <c:pt idx="3">
                <c:v>46.14837</c:v>
              </c:pt>
              <c:pt idx="4">
                <c:v>54.098913000000003</c:v>
              </c:pt>
              <c:pt idx="5">
                <c:v>58.074185</c:v>
              </c:pt>
              <c:pt idx="6">
                <c:v>62.049456999999997</c:v>
              </c:pt>
              <c:pt idx="7">
                <c:v>64.037092000000001</c:v>
              </c:pt>
              <c:pt idx="8">
                <c:v>65.229674000000003</c:v>
              </c:pt>
              <c:pt idx="9">
                <c:v>66.819783000000001</c:v>
              </c:pt>
              <c:pt idx="10">
                <c:v>67.614836999999994</c:v>
              </c:pt>
              <c:pt idx="11">
                <c:v>172.42411999999999</c:v>
              </c:pt>
              <c:pt idx="12">
                <c:v>209.32535100000001</c:v>
              </c:pt>
              <c:pt idx="13">
                <c:v>246.23049700000001</c:v>
              </c:pt>
            </c:numLit>
          </c:yVal>
          <c:smooth val="0"/>
          <c:extLst>
            <c:ext xmlns:c16="http://schemas.microsoft.com/office/drawing/2014/chart" uri="{C3380CC4-5D6E-409C-BE32-E72D297353CC}">
              <c16:uniqueId val="{00000003-7D23-49CC-9CB9-31B3D64972F1}"/>
            </c:ext>
          </c:extLst>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c:v>
              </c:pt>
              <c:pt idx="1">
                <c:v>22</c:v>
              </c:pt>
              <c:pt idx="2">
                <c:v>26</c:v>
              </c:pt>
              <c:pt idx="3">
                <c:v>28</c:v>
              </c:pt>
              <c:pt idx="4">
                <c:v>30</c:v>
              </c:pt>
              <c:pt idx="5">
                <c:v>36</c:v>
              </c:pt>
              <c:pt idx="6">
                <c:v>42.666666999999997</c:v>
              </c:pt>
              <c:pt idx="7">
                <c:v>46</c:v>
              </c:pt>
              <c:pt idx="8">
                <c:v>48</c:v>
              </c:pt>
              <c:pt idx="9">
                <c:v>50.666666999999997</c:v>
              </c:pt>
              <c:pt idx="10">
                <c:v>52</c:v>
              </c:pt>
              <c:pt idx="11">
                <c:v>107.852074</c:v>
              </c:pt>
              <c:pt idx="12">
                <c:v>131.44</c:v>
              </c:pt>
              <c:pt idx="13">
                <c:v>154.66666699999999</c:v>
              </c:pt>
            </c:numLit>
          </c:yVal>
          <c:smooth val="0"/>
          <c:extLst>
            <c:ext xmlns:c16="http://schemas.microsoft.com/office/drawing/2014/chart" uri="{C3380CC4-5D6E-409C-BE32-E72D297353CC}">
              <c16:uniqueId val="{00000004-7D23-49CC-9CB9-31B3D64972F1}"/>
            </c:ext>
          </c:extLst>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25.665199999999999</c:v>
              </c:pt>
              <c:pt idx="1">
                <c:v>34.832599999999999</c:v>
              </c:pt>
              <c:pt idx="2">
                <c:v>37.888399999999997</c:v>
              </c:pt>
              <c:pt idx="3">
                <c:v>39.4163</c:v>
              </c:pt>
              <c:pt idx="4">
                <c:v>43.877533</c:v>
              </c:pt>
              <c:pt idx="5">
                <c:v>50.138150000000003</c:v>
              </c:pt>
              <c:pt idx="6">
                <c:v>57.858767</c:v>
              </c:pt>
              <c:pt idx="7">
                <c:v>61.719074999999997</c:v>
              </c:pt>
              <c:pt idx="8">
                <c:v>64.035259999999994</c:v>
              </c:pt>
              <c:pt idx="9">
                <c:v>67.123507000000004</c:v>
              </c:pt>
              <c:pt idx="10">
                <c:v>68.667630000000003</c:v>
              </c:pt>
              <c:pt idx="11">
                <c:v>133.70998499999999</c:v>
              </c:pt>
              <c:pt idx="12">
                <c:v>162.269216</c:v>
              </c:pt>
              <c:pt idx="13">
                <c:v>189.798767</c:v>
              </c:pt>
            </c:numLit>
          </c:yVal>
          <c:smooth val="0"/>
          <c:extLst>
            <c:ext xmlns:c16="http://schemas.microsoft.com/office/drawing/2014/chart" uri="{C3380CC4-5D6E-409C-BE32-E72D297353CC}">
              <c16:uniqueId val="{00000005-7D23-49CC-9CB9-31B3D64972F1}"/>
            </c:ext>
          </c:extLst>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23.332000000000001</c:v>
              </c:pt>
              <c:pt idx="1">
                <c:v>31.666</c:v>
              </c:pt>
              <c:pt idx="2">
                <c:v>34.999333</c:v>
              </c:pt>
              <c:pt idx="3">
                <c:v>38.749499999999998</c:v>
              </c:pt>
              <c:pt idx="4">
                <c:v>43.304499999999997</c:v>
              </c:pt>
              <c:pt idx="5">
                <c:v>49.978375</c:v>
              </c:pt>
              <c:pt idx="6">
                <c:v>57.013083000000002</c:v>
              </c:pt>
              <c:pt idx="7">
                <c:v>62.759811999999997</c:v>
              </c:pt>
              <c:pt idx="8">
                <c:v>66.207849999999993</c:v>
              </c:pt>
              <c:pt idx="9">
                <c:v>70.805233000000001</c:v>
              </c:pt>
              <c:pt idx="10">
                <c:v>73.103925000000004</c:v>
              </c:pt>
              <c:pt idx="11">
                <c:v>140.64505199999999</c:v>
              </c:pt>
              <c:pt idx="12">
                <c:v>171.66424000000001</c:v>
              </c:pt>
              <c:pt idx="13">
                <c:v>201.98291699999999</c:v>
              </c:pt>
            </c:numLit>
          </c:yVal>
          <c:smooth val="0"/>
          <c:extLst>
            <c:ext xmlns:c16="http://schemas.microsoft.com/office/drawing/2014/chart" uri="{C3380CC4-5D6E-409C-BE32-E72D297353CC}">
              <c16:uniqueId val="{00000006-7D23-49CC-9CB9-31B3D64972F1}"/>
            </c:ext>
          </c:extLst>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21.6</c:v>
              </c:pt>
              <c:pt idx="1">
                <c:v>28.8</c:v>
              </c:pt>
              <c:pt idx="2">
                <c:v>31.2</c:v>
              </c:pt>
              <c:pt idx="3">
                <c:v>36</c:v>
              </c:pt>
              <c:pt idx="4">
                <c:v>42</c:v>
              </c:pt>
              <c:pt idx="5">
                <c:v>45</c:v>
              </c:pt>
              <c:pt idx="6">
                <c:v>54</c:v>
              </c:pt>
              <c:pt idx="7">
                <c:v>58.5</c:v>
              </c:pt>
              <c:pt idx="8">
                <c:v>61.2</c:v>
              </c:pt>
              <c:pt idx="9">
                <c:v>64.8</c:v>
              </c:pt>
              <c:pt idx="10">
                <c:v>68.319999999999993</c:v>
              </c:pt>
              <c:pt idx="11">
                <c:v>105.565217</c:v>
              </c:pt>
              <c:pt idx="12">
                <c:v>127.648</c:v>
              </c:pt>
              <c:pt idx="13">
                <c:v>146.84</c:v>
              </c:pt>
            </c:numLit>
          </c:yVal>
          <c:smooth val="0"/>
          <c:extLst>
            <c:ext xmlns:c16="http://schemas.microsoft.com/office/drawing/2014/chart" uri="{C3380CC4-5D6E-409C-BE32-E72D297353CC}">
              <c16:uniqueId val="{00000007-7D23-49CC-9CB9-31B3D64972F1}"/>
            </c:ext>
          </c:extLst>
        </c:ser>
        <c:dLbls>
          <c:showLegendKey val="0"/>
          <c:showVal val="0"/>
          <c:showCatName val="0"/>
          <c:showSerName val="0"/>
          <c:showPercent val="0"/>
          <c:showBubbleSize val="0"/>
        </c:dLbls>
        <c:axId val="367168960"/>
        <c:axId val="366665672"/>
      </c:scatterChart>
      <c:valAx>
        <c:axId val="367168960"/>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665672"/>
        <c:crosses val="autoZero"/>
        <c:crossBetween val="midCat"/>
        <c:majorUnit val="50"/>
      </c:valAx>
      <c:valAx>
        <c:axId val="36666567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7168960"/>
        <c:crosses val="autoZero"/>
        <c:crossBetween val="midCat"/>
        <c:majorUnit val="5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sz="1200" b="1" i="0" baseline="0">
                <a:latin typeface="Arial" panose="020B0604020202020204" pitchFamily="34" charset="0"/>
              </a:rPr>
              <a:t>LFR no IM, Moment (k-ft) vs Span Length (ft)</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2"/>
          <c:order val="0"/>
          <c:tx>
            <c:v>HS20</c:v>
          </c:tx>
          <c:spPr>
            <a:ln w="38100" cap="flat" cmpd="sng" algn="ctr">
              <a:solidFill>
                <a:schemeClr val="tx1"/>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40</c:v>
              </c:pt>
              <c:pt idx="1">
                <c:v>80</c:v>
              </c:pt>
              <c:pt idx="2">
                <c:v>120</c:v>
              </c:pt>
              <c:pt idx="3">
                <c:v>160</c:v>
              </c:pt>
              <c:pt idx="4">
                <c:v>282.13333299999999</c:v>
              </c:pt>
              <c:pt idx="5">
                <c:v>449.8</c:v>
              </c:pt>
              <c:pt idx="6">
                <c:v>806.53333299999997</c:v>
              </c:pt>
              <c:pt idx="7">
                <c:v>1164.9000000000001</c:v>
              </c:pt>
              <c:pt idx="8">
                <c:v>1523.92</c:v>
              </c:pt>
              <c:pt idx="9">
                <c:v>2475</c:v>
              </c:pt>
              <c:pt idx="10">
                <c:v>4100</c:v>
              </c:pt>
              <c:pt idx="11">
                <c:v>4103.6508000000003</c:v>
              </c:pt>
              <c:pt idx="12">
                <c:v>6125</c:v>
              </c:pt>
              <c:pt idx="13">
                <c:v>8550</c:v>
              </c:pt>
            </c:numLit>
          </c:yVal>
          <c:smooth val="0"/>
          <c:extLst>
            <c:ext xmlns:c16="http://schemas.microsoft.com/office/drawing/2014/chart" uri="{C3380CC4-5D6E-409C-BE32-E72D297353CC}">
              <c16:uniqueId val="{00000000-41AF-443B-9840-EA78FC248D9D}"/>
            </c:ext>
          </c:extLst>
        </c:ser>
        <c:ser>
          <c:idx val="3"/>
          <c:order val="1"/>
          <c:tx>
            <c:v>SU2</c:v>
          </c:tx>
          <c:spPr>
            <a:ln w="19050" cap="flat" cmpd="dbl"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110</c:v>
              </c:pt>
              <c:pt idx="4">
                <c:v>182.96470600000001</c:v>
              </c:pt>
              <c:pt idx="5">
                <c:v>266.47352899999998</c:v>
              </c:pt>
              <c:pt idx="6">
                <c:v>434.98235299999999</c:v>
              </c:pt>
              <c:pt idx="7">
                <c:v>604.23676499999999</c:v>
              </c:pt>
              <c:pt idx="8">
                <c:v>773.78941199999997</c:v>
              </c:pt>
              <c:pt idx="9">
                <c:v>1198.192941</c:v>
              </c:pt>
              <c:pt idx="10">
                <c:v>1622.894706</c:v>
              </c:pt>
              <c:pt idx="11">
                <c:v>4044.7212939999999</c:v>
              </c:pt>
              <c:pt idx="12">
                <c:v>6229.3455880000001</c:v>
              </c:pt>
              <c:pt idx="13">
                <c:v>9004.1752940000006</c:v>
              </c:pt>
            </c:numLit>
          </c:yVal>
          <c:smooth val="0"/>
          <c:extLst>
            <c:ext xmlns:c16="http://schemas.microsoft.com/office/drawing/2014/chart" uri="{C3380CC4-5D6E-409C-BE32-E72D297353CC}">
              <c16:uniqueId val="{00000001-41AF-443B-9840-EA78FC248D9D}"/>
            </c:ext>
          </c:extLst>
        </c:ser>
        <c:ser>
          <c:idx val="4"/>
          <c:order val="2"/>
          <c:tx>
            <c:v>SU3</c:v>
          </c:tx>
          <c:spPr>
            <a:ln w="19050" cap="flat" cmpd="sng" algn="ctr">
              <a:solidFill>
                <a:srgbClr val="0000FF"/>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331.01627100000002</c:v>
              </c:pt>
              <c:pt idx="5">
                <c:v>495.302953</c:v>
              </c:pt>
              <c:pt idx="6">
                <c:v>824.58963500000004</c:v>
              </c:pt>
              <c:pt idx="7">
                <c:v>1154.2329769999999</c:v>
              </c:pt>
              <c:pt idx="8">
                <c:v>1484.0189809999999</c:v>
              </c:pt>
              <c:pt idx="9">
                <c:v>2308.7336540000001</c:v>
              </c:pt>
              <c:pt idx="10">
                <c:v>3133.590991</c:v>
              </c:pt>
              <c:pt idx="11">
                <c:v>7421.3287890000001</c:v>
              </c:pt>
              <c:pt idx="12">
                <c:v>11531.806815</c:v>
              </c:pt>
              <c:pt idx="13">
                <c:v>16599.028289999998</c:v>
              </c:pt>
            </c:numLit>
          </c:yVal>
          <c:smooth val="0"/>
          <c:extLst>
            <c:ext xmlns:c16="http://schemas.microsoft.com/office/drawing/2014/chart" uri="{C3380CC4-5D6E-409C-BE32-E72D297353CC}">
              <c16:uniqueId val="{00000002-41AF-443B-9840-EA78FC248D9D}"/>
            </c:ext>
          </c:extLst>
        </c:ser>
        <c:ser>
          <c:idx val="5"/>
          <c:order val="3"/>
          <c:tx>
            <c:v>SU4</c:v>
          </c:tx>
          <c:spPr>
            <a:ln w="19050" cap="flat" cmpd="dbl" algn="ctr">
              <a:solidFill>
                <a:srgbClr val="0000FF"/>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23.375</c:v>
              </c:pt>
              <c:pt idx="1">
                <c:v>62.327100000000002</c:v>
              </c:pt>
              <c:pt idx="2">
                <c:v>132.4521</c:v>
              </c:pt>
              <c:pt idx="3">
                <c:v>202.5771</c:v>
              </c:pt>
              <c:pt idx="4">
                <c:v>358.49530900000002</c:v>
              </c:pt>
              <c:pt idx="5">
                <c:v>532.47293200000001</c:v>
              </c:pt>
              <c:pt idx="6">
                <c:v>881.45055500000001</c:v>
              </c:pt>
              <c:pt idx="7">
                <c:v>1230.9393660000001</c:v>
              </c:pt>
              <c:pt idx="8">
                <c:v>1580.6326529999999</c:v>
              </c:pt>
              <c:pt idx="9">
                <c:v>2455.2237019999998</c:v>
              </c:pt>
              <c:pt idx="10">
                <c:v>3330.0192259999999</c:v>
              </c:pt>
              <c:pt idx="11">
                <c:v>7457.1966849999999</c:v>
              </c:pt>
              <c:pt idx="12">
                <c:v>11731.649506</c:v>
              </c:pt>
              <c:pt idx="13">
                <c:v>16670.873930000002</c:v>
              </c:pt>
            </c:numLit>
          </c:yVal>
          <c:smooth val="0"/>
          <c:extLst>
            <c:ext xmlns:c16="http://schemas.microsoft.com/office/drawing/2014/chart" uri="{C3380CC4-5D6E-409C-BE32-E72D297353CC}">
              <c16:uniqueId val="{00000003-41AF-443B-9840-EA78FC248D9D}"/>
            </c:ext>
          </c:extLst>
        </c:ser>
        <c:ser>
          <c:idx val="6"/>
          <c:order val="4"/>
          <c:tx>
            <c:v>C3</c:v>
          </c:tx>
          <c:spPr>
            <a:ln w="19050" cap="flat" cmpd="sng" algn="ctr">
              <a:solidFill>
                <a:srgbClr val="FF0000"/>
              </a:solidFill>
              <a:prstDash val="sysDot"/>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55</c:v>
              </c:pt>
              <c:pt idx="2">
                <c:v>82.5</c:v>
              </c:pt>
              <c:pt idx="3">
                <c:v>115.294118</c:v>
              </c:pt>
              <c:pt idx="4">
                <c:v>198.52941200000001</c:v>
              </c:pt>
              <c:pt idx="5">
                <c:v>291.42857099999998</c:v>
              </c:pt>
              <c:pt idx="6">
                <c:v>567.61904800000002</c:v>
              </c:pt>
              <c:pt idx="7">
                <c:v>845.71428600000002</c:v>
              </c:pt>
              <c:pt idx="8">
                <c:v>1124.5714290000001</c:v>
              </c:pt>
              <c:pt idx="9">
                <c:v>1823.0476189999999</c:v>
              </c:pt>
              <c:pt idx="10">
                <c:v>2522.2857140000001</c:v>
              </c:pt>
              <c:pt idx="11">
                <c:v>4774.8607339999999</c:v>
              </c:pt>
              <c:pt idx="12">
                <c:v>7338.1479669999999</c:v>
              </c:pt>
              <c:pt idx="13">
                <c:v>10647.619048</c:v>
              </c:pt>
            </c:numLit>
          </c:yVal>
          <c:smooth val="0"/>
          <c:extLst>
            <c:ext xmlns:c16="http://schemas.microsoft.com/office/drawing/2014/chart" uri="{C3380CC4-5D6E-409C-BE32-E72D297353CC}">
              <c16:uniqueId val="{00000004-41AF-443B-9840-EA78FC248D9D}"/>
            </c:ext>
          </c:extLst>
        </c:ser>
        <c:ser>
          <c:idx val="7"/>
          <c:order val="5"/>
          <c:tx>
            <c:v>C4</c:v>
          </c:tx>
          <c:spPr>
            <a:ln w="19050" cap="flat" cmpd="sng" algn="ctr">
              <a:solidFill>
                <a:srgbClr val="FF0000"/>
              </a:solidFill>
              <a:prstDash val="dash"/>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27.5</c:v>
              </c:pt>
              <c:pt idx="1">
                <c:v>68.938068999999999</c:v>
              </c:pt>
              <c:pt idx="2">
                <c:v>122.34638</c:v>
              </c:pt>
              <c:pt idx="3">
                <c:v>176.550535</c:v>
              </c:pt>
              <c:pt idx="4">
                <c:v>285.75468999999998</c:v>
              </c:pt>
              <c:pt idx="5">
                <c:v>395.35676699999999</c:v>
              </c:pt>
              <c:pt idx="6">
                <c:v>719.23325799999998</c:v>
              </c:pt>
              <c:pt idx="7">
                <c:v>1080.2523309999999</c:v>
              </c:pt>
              <c:pt idx="8">
                <c:v>1443.4637749999999</c:v>
              </c:pt>
              <c:pt idx="9">
                <c:v>2355.329033</c:v>
              </c:pt>
              <c:pt idx="10">
                <c:v>3269.3866619999999</c:v>
              </c:pt>
              <c:pt idx="11">
                <c:v>5780.2285259999999</c:v>
              </c:pt>
              <c:pt idx="12">
                <c:v>8770.9462679999997</c:v>
              </c:pt>
              <c:pt idx="13">
                <c:v>12669.940731000001</c:v>
              </c:pt>
            </c:numLit>
          </c:yVal>
          <c:smooth val="0"/>
          <c:extLst>
            <c:ext xmlns:c16="http://schemas.microsoft.com/office/drawing/2014/chart" uri="{C3380CC4-5D6E-409C-BE32-E72D297353CC}">
              <c16:uniqueId val="{00000005-41AF-443B-9840-EA78FC248D9D}"/>
            </c:ext>
          </c:extLst>
        </c:ser>
        <c:ser>
          <c:idx val="8"/>
          <c:order val="6"/>
          <c:tx>
            <c:v>C5</c:v>
          </c:tx>
          <c:spPr>
            <a:ln w="19050" cap="flat" cmpd="sng" algn="ctr">
              <a:solidFill>
                <a:srgbClr val="FF0000"/>
              </a:solidFill>
              <a:prstDash val="solid"/>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25</c:v>
              </c:pt>
              <c:pt idx="1">
                <c:v>62.670971999999999</c:v>
              </c:pt>
              <c:pt idx="2">
                <c:v>111.22398200000001</c:v>
              </c:pt>
              <c:pt idx="3">
                <c:v>160.500486</c:v>
              </c:pt>
              <c:pt idx="4">
                <c:v>283.376259</c:v>
              </c:pt>
              <c:pt idx="5">
                <c:v>408.36469399999999</c:v>
              </c:pt>
              <c:pt idx="6">
                <c:v>798.27187100000003</c:v>
              </c:pt>
              <c:pt idx="7">
                <c:v>1196.5132779999999</c:v>
              </c:pt>
              <c:pt idx="8">
                <c:v>1595.4581229999999</c:v>
              </c:pt>
              <c:pt idx="9">
                <c:v>2594.0512480000002</c:v>
              </c:pt>
              <c:pt idx="10">
                <c:v>3593.3478110000001</c:v>
              </c:pt>
              <c:pt idx="11">
                <c:v>6323.4852700000001</c:v>
              </c:pt>
              <c:pt idx="12">
                <c:v>9554.3774630000007</c:v>
              </c:pt>
              <c:pt idx="13">
                <c:v>13801.220313</c:v>
              </c:pt>
            </c:numLit>
          </c:yVal>
          <c:smooth val="0"/>
          <c:extLst>
            <c:ext xmlns:c16="http://schemas.microsoft.com/office/drawing/2014/chart" uri="{C3380CC4-5D6E-409C-BE32-E72D297353CC}">
              <c16:uniqueId val="{00000006-41AF-443B-9840-EA78FC248D9D}"/>
            </c:ext>
          </c:extLst>
        </c:ser>
        <c:ser>
          <c:idx val="9"/>
          <c:order val="7"/>
          <c:tx>
            <c:v>ST5</c:v>
          </c:tx>
          <c:spPr>
            <a:ln w="19050" cap="flat" cmpd="sng" algn="ctr">
              <a:solidFill>
                <a:srgbClr val="00B050"/>
              </a:solidFill>
              <a:round/>
            </a:ln>
            <a:effectLst/>
          </c:spPr>
          <c:marker>
            <c:symbol val="none"/>
          </c:marker>
          <c:xVal>
            <c:numLit>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Lit>
          </c:xVal>
          <c:yVal>
            <c:numLit>
              <c:formatCode>General</c:formatCode>
              <c:ptCount val="14"/>
              <c:pt idx="0">
                <c:v>22.5</c:v>
              </c:pt>
              <c:pt idx="1">
                <c:v>57.6</c:v>
              </c:pt>
              <c:pt idx="2">
                <c:v>101.4</c:v>
              </c:pt>
              <c:pt idx="3">
                <c:v>145.80000000000001</c:v>
              </c:pt>
              <c:pt idx="4">
                <c:v>264.2</c:v>
              </c:pt>
              <c:pt idx="5">
                <c:v>398.4</c:v>
              </c:pt>
              <c:pt idx="6">
                <c:v>667.6</c:v>
              </c:pt>
              <c:pt idx="7">
                <c:v>1019.56</c:v>
              </c:pt>
              <c:pt idx="8">
                <c:v>1417.248</c:v>
              </c:pt>
              <c:pt idx="9">
                <c:v>2414.1653329999999</c:v>
              </c:pt>
              <c:pt idx="10">
                <c:v>3412.6239999999998</c:v>
              </c:pt>
              <c:pt idx="11">
                <c:v>4280.7216390000003</c:v>
              </c:pt>
              <c:pt idx="12">
                <c:v>6732.3207659999998</c:v>
              </c:pt>
              <c:pt idx="13">
                <c:v>9657.2479999999996</c:v>
              </c:pt>
            </c:numLit>
          </c:yVal>
          <c:smooth val="0"/>
          <c:extLst>
            <c:ext xmlns:c16="http://schemas.microsoft.com/office/drawing/2014/chart" uri="{C3380CC4-5D6E-409C-BE32-E72D297353CC}">
              <c16:uniqueId val="{00000007-41AF-443B-9840-EA78FC248D9D}"/>
            </c:ext>
          </c:extLst>
        </c:ser>
        <c:dLbls>
          <c:showLegendKey val="0"/>
          <c:showVal val="0"/>
          <c:showCatName val="0"/>
          <c:showSerName val="0"/>
          <c:showPercent val="0"/>
          <c:showBubbleSize val="0"/>
        </c:dLbls>
        <c:axId val="366985120"/>
        <c:axId val="366985512"/>
      </c:scatterChart>
      <c:valAx>
        <c:axId val="366985120"/>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366985512"/>
        <c:crosses val="autoZero"/>
        <c:crossBetween val="midCat"/>
      </c:valAx>
      <c:valAx>
        <c:axId val="366985512"/>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985120"/>
        <c:crosses val="autoZero"/>
        <c:crossBetween val="midCat"/>
        <c:majorUnit val="500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(MAX PERMIT LOAD)/(REFERENCE LOAD)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9679868374662126E-2"/>
          <c:y val="0.12377992125984252"/>
          <c:w val="0.8591249265483607"/>
          <c:h val="0.75231889763779536"/>
        </c:manualLayout>
      </c:layout>
      <c:scatterChart>
        <c:scatterStyle val="lineMarker"/>
        <c:varyColors val="0"/>
        <c:ser>
          <c:idx val="8"/>
          <c:order val="0"/>
          <c:tx>
            <c:strRef>
              <c:f>MANUAL!$K$270:$K$271</c:f>
              <c:strCache>
                <c:ptCount val="2"/>
                <c:pt idx="0">
                  <c:v>HS20</c:v>
                </c:pt>
                <c:pt idx="1">
                  <c:v>Moment</c:v>
                </c:pt>
              </c:strCache>
            </c:strRef>
          </c:tx>
          <c:spPr>
            <a:ln w="19050" cap="rnd">
              <a:solidFill>
                <a:schemeClr val="tx1"/>
              </a:solidFill>
              <a:round/>
            </a:ln>
            <a:effectLst/>
          </c:spPr>
          <c:marker>
            <c:symbol val="none"/>
          </c:marker>
          <c:xVal>
            <c:numRef>
              <c:f>MANUAL!$B$272:$B$285</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MANUAL!$K$272:$K$285</c:f>
              <c:numCache>
                <c:formatCode>0.00</c:formatCode>
                <c:ptCount val="14"/>
                <c:pt idx="0">
                  <c:v>1.03125</c:v>
                </c:pt>
                <c:pt idx="1">
                  <c:v>1.2387890625</c:v>
                </c:pt>
                <c:pt idx="2">
                  <c:v>1.4901562499999998</c:v>
                </c:pt>
                <c:pt idx="3">
                  <c:v>1.624541015625</c:v>
                </c:pt>
                <c:pt idx="4">
                  <c:v>1.6496810018903592</c:v>
                </c:pt>
                <c:pt idx="5">
                  <c:v>1.606514006224989</c:v>
                </c:pt>
                <c:pt idx="6">
                  <c:v>1.5491394353520325</c:v>
                </c:pt>
                <c:pt idx="7">
                  <c:v>1.6289314110083217</c:v>
                </c:pt>
                <c:pt idx="8">
                  <c:v>1.7269902688768934</c:v>
                </c:pt>
                <c:pt idx="9">
                  <c:v>1.8512893947939633</c:v>
                </c:pt>
                <c:pt idx="10">
                  <c:v>1.7155075461186085</c:v>
                </c:pt>
                <c:pt idx="11">
                  <c:v>1.7151775333217718</c:v>
                </c:pt>
                <c:pt idx="12">
                  <c:v>1.5493166940847407</c:v>
                </c:pt>
                <c:pt idx="13">
                  <c:v>1.3973942252698865</c:v>
                </c:pt>
              </c:numCache>
            </c:numRef>
          </c:yVal>
          <c:smooth val="0"/>
          <c:extLst>
            <c:ext xmlns:c16="http://schemas.microsoft.com/office/drawing/2014/chart" uri="{C3380CC4-5D6E-409C-BE32-E72D297353CC}">
              <c16:uniqueId val="{00000000-EF64-434E-B774-771BF47EC8AC}"/>
            </c:ext>
          </c:extLst>
        </c:ser>
        <c:ser>
          <c:idx val="9"/>
          <c:order val="1"/>
          <c:tx>
            <c:strRef>
              <c:f>MANUAL!$L$270:$L$271</c:f>
              <c:strCache>
                <c:ptCount val="2"/>
                <c:pt idx="0">
                  <c:v>HS20</c:v>
                </c:pt>
                <c:pt idx="1">
                  <c:v>Shear</c:v>
                </c:pt>
              </c:strCache>
            </c:strRef>
          </c:tx>
          <c:spPr>
            <a:ln w="19050" cap="rnd">
              <a:solidFill>
                <a:schemeClr val="tx1"/>
              </a:solidFill>
              <a:prstDash val="sysDash"/>
              <a:round/>
            </a:ln>
            <a:effectLst/>
          </c:spPr>
          <c:marker>
            <c:symbol val="none"/>
          </c:marker>
          <c:xVal>
            <c:numRef>
              <c:f>MANUAL!$B$272:$B$285</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MANUAL!$L$272:$L$285</c:f>
              <c:numCache>
                <c:formatCode>0.00</c:formatCode>
                <c:ptCount val="14"/>
                <c:pt idx="0">
                  <c:v>1.1343749999999999</c:v>
                </c:pt>
                <c:pt idx="1">
                  <c:v>1.5984375000000002</c:v>
                </c:pt>
                <c:pt idx="2">
                  <c:v>1.6435546874999998</c:v>
                </c:pt>
                <c:pt idx="3">
                  <c:v>1.4864783653846152</c:v>
                </c:pt>
                <c:pt idx="4">
                  <c:v>1.4818548387096773</c:v>
                </c:pt>
                <c:pt idx="5">
                  <c:v>1.464673913043478</c:v>
                </c:pt>
                <c:pt idx="6">
                  <c:v>1.4564144736842108</c:v>
                </c:pt>
                <c:pt idx="7">
                  <c:v>1.6077609080188682</c:v>
                </c:pt>
                <c:pt idx="8">
                  <c:v>1.7034754136029411</c:v>
                </c:pt>
                <c:pt idx="9">
                  <c:v>1.8546846846846847</c:v>
                </c:pt>
                <c:pt idx="10">
                  <c:v>1.6909444444444444</c:v>
                </c:pt>
                <c:pt idx="11">
                  <c:v>1.69059219279644</c:v>
                </c:pt>
                <c:pt idx="12">
                  <c:v>1.5202641509433965</c:v>
                </c:pt>
                <c:pt idx="13">
                  <c:v>1.3698633879781421</c:v>
                </c:pt>
              </c:numCache>
            </c:numRef>
          </c:yVal>
          <c:smooth val="0"/>
          <c:extLst>
            <c:ext xmlns:c16="http://schemas.microsoft.com/office/drawing/2014/chart" uri="{C3380CC4-5D6E-409C-BE32-E72D297353CC}">
              <c16:uniqueId val="{00000001-EF64-434E-B774-771BF47EC8AC}"/>
            </c:ext>
          </c:extLst>
        </c:ser>
        <c:ser>
          <c:idx val="4"/>
          <c:order val="2"/>
          <c:tx>
            <c:strRef>
              <c:f>MANUAL!$G$270:$G$271</c:f>
              <c:strCache>
                <c:ptCount val="2"/>
                <c:pt idx="0">
                  <c:v>HL93</c:v>
                </c:pt>
                <c:pt idx="1">
                  <c:v>Moment</c:v>
                </c:pt>
              </c:strCache>
            </c:strRef>
          </c:tx>
          <c:spPr>
            <a:ln w="19050" cap="rnd">
              <a:solidFill>
                <a:srgbClr val="000099"/>
              </a:solidFill>
              <a:round/>
            </a:ln>
            <a:effectLst/>
          </c:spPr>
          <c:marker>
            <c:symbol val="none"/>
          </c:marker>
          <c:xVal>
            <c:numRef>
              <c:f>MANUAL!$B$272:$B$285</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MANUAL!$G$272:$G$285</c:f>
              <c:numCache>
                <c:formatCode>0.00</c:formatCode>
                <c:ptCount val="14"/>
                <c:pt idx="0">
                  <c:v>0.99388586956521741</c:v>
                </c:pt>
                <c:pt idx="1">
                  <c:v>1.1521604567307693</c:v>
                </c:pt>
                <c:pt idx="2">
                  <c:v>1.1600852700969664</c:v>
                </c:pt>
                <c:pt idx="3">
                  <c:v>1.1483864593093627</c:v>
                </c:pt>
                <c:pt idx="4">
                  <c:v>1.2229114095835587</c:v>
                </c:pt>
                <c:pt idx="5">
                  <c:v>1.3203448570362191</c:v>
                </c:pt>
                <c:pt idx="6">
                  <c:v>1.2225564919102674</c:v>
                </c:pt>
                <c:pt idx="7">
                  <c:v>1.2251465214060455</c:v>
                </c:pt>
                <c:pt idx="8">
                  <c:v>1.2388171160128094</c:v>
                </c:pt>
                <c:pt idx="9">
                  <c:v>1.2137193313635575</c:v>
                </c:pt>
                <c:pt idx="10">
                  <c:v>1.2281033301204973</c:v>
                </c:pt>
                <c:pt idx="11">
                  <c:v>1.2280585884390707</c:v>
                </c:pt>
                <c:pt idx="12">
                  <c:v>1.189130845119948</c:v>
                </c:pt>
                <c:pt idx="13">
                  <c:v>1.1341854253219574</c:v>
                </c:pt>
              </c:numCache>
            </c:numRef>
          </c:yVal>
          <c:smooth val="0"/>
          <c:extLst>
            <c:ext xmlns:c16="http://schemas.microsoft.com/office/drawing/2014/chart" uri="{C3380CC4-5D6E-409C-BE32-E72D297353CC}">
              <c16:uniqueId val="{00000002-EF64-434E-B774-771BF47EC8AC}"/>
            </c:ext>
          </c:extLst>
        </c:ser>
        <c:ser>
          <c:idx val="5"/>
          <c:order val="3"/>
          <c:tx>
            <c:strRef>
              <c:f>MANUAL!$H$270:$H$271</c:f>
              <c:strCache>
                <c:ptCount val="2"/>
                <c:pt idx="0">
                  <c:v>HL93</c:v>
                </c:pt>
                <c:pt idx="1">
                  <c:v>Shear</c:v>
                </c:pt>
              </c:strCache>
            </c:strRef>
          </c:tx>
          <c:spPr>
            <a:ln w="19050" cap="rnd">
              <a:solidFill>
                <a:srgbClr val="000099"/>
              </a:solidFill>
              <a:prstDash val="sysDash"/>
              <a:round/>
            </a:ln>
            <a:effectLst/>
          </c:spPr>
          <c:marker>
            <c:symbol val="none"/>
          </c:marker>
          <c:xVal>
            <c:numRef>
              <c:f>MANUAL!$B$272:$B$285</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MANUAL!$H$272:$H$285</c:f>
              <c:numCache>
                <c:formatCode>0.00</c:formatCode>
                <c:ptCount val="14"/>
                <c:pt idx="0">
                  <c:v>1.0932744565217389</c:v>
                </c:pt>
                <c:pt idx="1">
                  <c:v>1.2061968085106385</c:v>
                </c:pt>
                <c:pt idx="2">
                  <c:v>1.1950827549386012</c:v>
                </c:pt>
                <c:pt idx="3">
                  <c:v>1.2414169811320754</c:v>
                </c:pt>
                <c:pt idx="4">
                  <c:v>1.2936031124285414</c:v>
                </c:pt>
                <c:pt idx="5">
                  <c:v>1.2472220933469425</c:v>
                </c:pt>
                <c:pt idx="6">
                  <c:v>1.1769617444835305</c:v>
                </c:pt>
                <c:pt idx="7">
                  <c:v>1.2342294958389302</c:v>
                </c:pt>
                <c:pt idx="8">
                  <c:v>1.244713317943418</c:v>
                </c:pt>
                <c:pt idx="9">
                  <c:v>1.3246440292904196</c:v>
                </c:pt>
                <c:pt idx="10">
                  <c:v>1.3033967797273769</c:v>
                </c:pt>
                <c:pt idx="11">
                  <c:v>1.3033012868675411</c:v>
                </c:pt>
                <c:pt idx="12">
                  <c:v>1.2447477410338281</c:v>
                </c:pt>
                <c:pt idx="13">
                  <c:v>1.1774186428563358</c:v>
                </c:pt>
              </c:numCache>
            </c:numRef>
          </c:yVal>
          <c:smooth val="0"/>
          <c:extLst>
            <c:ext xmlns:c16="http://schemas.microsoft.com/office/drawing/2014/chart" uri="{C3380CC4-5D6E-409C-BE32-E72D297353CC}">
              <c16:uniqueId val="{00000003-EF64-434E-B774-771BF47EC8AC}"/>
            </c:ext>
          </c:extLst>
        </c:ser>
        <c:ser>
          <c:idx val="6"/>
          <c:order val="4"/>
          <c:tx>
            <c:strRef>
              <c:f>MANUAL!$I$270:$I$271</c:f>
              <c:strCache>
                <c:ptCount val="2"/>
                <c:pt idx="0">
                  <c:v>FL120</c:v>
                </c:pt>
                <c:pt idx="1">
                  <c:v>Moment</c:v>
                </c:pt>
              </c:strCache>
            </c:strRef>
          </c:tx>
          <c:spPr>
            <a:ln w="19050" cap="rnd">
              <a:solidFill>
                <a:srgbClr val="FF0000"/>
              </a:solidFill>
              <a:round/>
            </a:ln>
            <a:effectLst/>
          </c:spPr>
          <c:marker>
            <c:symbol val="none"/>
          </c:marker>
          <c:xVal>
            <c:numRef>
              <c:f>MANUAL!$B$272:$B$285</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MANUAL!$I$272:$I$285</c:f>
              <c:numCache>
                <c:formatCode>0.00</c:formatCode>
                <c:ptCount val="14"/>
                <c:pt idx="0">
                  <c:v>0.61875386721167014</c:v>
                </c:pt>
                <c:pt idx="1">
                  <c:v>0.74327808298801878</c:v>
                </c:pt>
                <c:pt idx="2">
                  <c:v>0.89409933812086351</c:v>
                </c:pt>
                <c:pt idx="3">
                  <c:v>0.97473070144188412</c:v>
                </c:pt>
                <c:pt idx="4">
                  <c:v>0.9898147874766372</c:v>
                </c:pt>
                <c:pt idx="5">
                  <c:v>0.96391508627809719</c:v>
                </c:pt>
                <c:pt idx="6">
                  <c:v>0.92949074366689233</c:v>
                </c:pt>
                <c:pt idx="7">
                  <c:v>0.9773665312668709</c:v>
                </c:pt>
                <c:pt idx="8">
                  <c:v>1.0362024346082903</c:v>
                </c:pt>
                <c:pt idx="9">
                  <c:v>1.1348022585086561</c:v>
                </c:pt>
                <c:pt idx="10">
                  <c:v>1.270389498156588</c:v>
                </c:pt>
                <c:pt idx="11">
                  <c:v>1.1186810025537601</c:v>
                </c:pt>
                <c:pt idx="12">
                  <c:v>1.1558133747454413</c:v>
                </c:pt>
                <c:pt idx="13">
                  <c:v>1.1682800557756376</c:v>
                </c:pt>
              </c:numCache>
            </c:numRef>
          </c:yVal>
          <c:smooth val="0"/>
          <c:extLst>
            <c:ext xmlns:c16="http://schemas.microsoft.com/office/drawing/2014/chart" uri="{C3380CC4-5D6E-409C-BE32-E72D297353CC}">
              <c16:uniqueId val="{00000004-EF64-434E-B774-771BF47EC8AC}"/>
            </c:ext>
          </c:extLst>
        </c:ser>
        <c:ser>
          <c:idx val="7"/>
          <c:order val="5"/>
          <c:tx>
            <c:strRef>
              <c:f>MANUAL!$J$270:$J$271</c:f>
              <c:strCache>
                <c:ptCount val="2"/>
                <c:pt idx="0">
                  <c:v>FL120</c:v>
                </c:pt>
                <c:pt idx="1">
                  <c:v>Shear</c:v>
                </c:pt>
              </c:strCache>
            </c:strRef>
          </c:tx>
          <c:spPr>
            <a:ln w="19050" cap="rnd">
              <a:solidFill>
                <a:srgbClr val="FF0000"/>
              </a:solidFill>
              <a:prstDash val="sysDash"/>
              <a:round/>
            </a:ln>
            <a:effectLst/>
          </c:spPr>
          <c:marker>
            <c:symbol val="none"/>
          </c:marker>
          <c:xVal>
            <c:numRef>
              <c:f>MANUAL!$B$272:$B$285</c:f>
              <c:numCache>
                <c:formatCode>General</c:formatCode>
                <c:ptCount val="14"/>
                <c:pt idx="0">
                  <c:v>5</c:v>
                </c:pt>
                <c:pt idx="1">
                  <c:v>10</c:v>
                </c:pt>
                <c:pt idx="2">
                  <c:v>15</c:v>
                </c:pt>
                <c:pt idx="3">
                  <c:v>20</c:v>
                </c:pt>
                <c:pt idx="4">
                  <c:v>30</c:v>
                </c:pt>
                <c:pt idx="5">
                  <c:v>40</c:v>
                </c:pt>
                <c:pt idx="6">
                  <c:v>60</c:v>
                </c:pt>
                <c:pt idx="7">
                  <c:v>80</c:v>
                </c:pt>
                <c:pt idx="8">
                  <c:v>100</c:v>
                </c:pt>
                <c:pt idx="9">
                  <c:v>150</c:v>
                </c:pt>
                <c:pt idx="10">
                  <c:v>200</c:v>
                </c:pt>
                <c:pt idx="11">
                  <c:v>200.1</c:v>
                </c:pt>
                <c:pt idx="12">
                  <c:v>250</c:v>
                </c:pt>
                <c:pt idx="13">
                  <c:v>300</c:v>
                </c:pt>
              </c:numCache>
            </c:numRef>
          </c:xVal>
          <c:yVal>
            <c:numRef>
              <c:f>MANUAL!$J$272:$J$285</c:f>
              <c:numCache>
                <c:formatCode>0.00</c:formatCode>
                <c:ptCount val="14"/>
                <c:pt idx="0">
                  <c:v>0.68062925393283702</c:v>
                </c:pt>
                <c:pt idx="1">
                  <c:v>0.95906849417808882</c:v>
                </c:pt>
                <c:pt idx="2">
                  <c:v>0.98613897586859922</c:v>
                </c:pt>
                <c:pt idx="3">
                  <c:v>0.89189259355947903</c:v>
                </c:pt>
                <c:pt idx="4">
                  <c:v>0.8891186394750934</c:v>
                </c:pt>
                <c:pt idx="5">
                  <c:v>0.87881055681371667</c:v>
                </c:pt>
                <c:pt idx="6">
                  <c:v>0.87385529561572339</c:v>
                </c:pt>
                <c:pt idx="7">
                  <c:v>0.96466405280984513</c:v>
                </c:pt>
                <c:pt idx="8">
                  <c:v>1.0220933272082848</c:v>
                </c:pt>
                <c:pt idx="9">
                  <c:v>1.2196188310521934</c:v>
                </c:pt>
                <c:pt idx="10">
                  <c:v>1.3302992760343244</c:v>
                </c:pt>
                <c:pt idx="11">
                  <c:v>1.1758280858867349</c:v>
                </c:pt>
                <c:pt idx="12">
                  <c:v>1.1997672789082388</c:v>
                </c:pt>
                <c:pt idx="13">
                  <c:v>1.2038668781392281</c:v>
                </c:pt>
              </c:numCache>
            </c:numRef>
          </c:yVal>
          <c:smooth val="0"/>
          <c:extLst>
            <c:ext xmlns:c16="http://schemas.microsoft.com/office/drawing/2014/chart" uri="{C3380CC4-5D6E-409C-BE32-E72D297353CC}">
              <c16:uniqueId val="{00000005-EF64-434E-B774-771BF47EC8AC}"/>
            </c:ext>
          </c:extLst>
        </c:ser>
        <c:dLbls>
          <c:showLegendKey val="0"/>
          <c:showVal val="0"/>
          <c:showCatName val="0"/>
          <c:showSerName val="0"/>
          <c:showPercent val="0"/>
          <c:showBubbleSize val="0"/>
        </c:dLbls>
        <c:axId val="367386456"/>
        <c:axId val="367386848"/>
      </c:scatterChart>
      <c:valAx>
        <c:axId val="367386456"/>
        <c:scaling>
          <c:orientation val="minMax"/>
          <c:max val="30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67386848"/>
        <c:crosses val="autoZero"/>
        <c:crossBetween val="midCat"/>
      </c:valAx>
      <c:valAx>
        <c:axId val="367386848"/>
        <c:scaling>
          <c:orientation val="minMax"/>
          <c:max val="2"/>
          <c:min val="0.60000000000000009"/>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67386456"/>
        <c:crosses val="autoZero"/>
        <c:crossBetween val="midCat"/>
      </c:valAx>
      <c:spPr>
        <a:noFill/>
        <a:ln w="12700">
          <a:noFill/>
        </a:ln>
        <a:effectLst/>
      </c:spPr>
    </c:plotArea>
    <c:legend>
      <c:legendPos val="r"/>
      <c:layout>
        <c:manualLayout>
          <c:xMode val="edge"/>
          <c:yMode val="edge"/>
          <c:x val="0.62982500881419667"/>
          <c:y val="0.67333877952755916"/>
          <c:w val="0.29529098601480785"/>
          <c:h val="0.15515964566929133"/>
        </c:manualLayout>
      </c:layout>
      <c:overlay val="0"/>
      <c:spPr>
        <a:solidFill>
          <a:schemeClr val="bg1"/>
        </a:solidFill>
        <a:ln w="12700">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461963</xdr:colOff>
      <xdr:row>61</xdr:row>
      <xdr:rowOff>133350</xdr:rowOff>
    </xdr:from>
    <xdr:to>
      <xdr:col>8</xdr:col>
      <xdr:colOff>461963</xdr:colOff>
      <xdr:row>61</xdr:row>
      <xdr:rowOff>133350</xdr:rowOff>
    </xdr:to>
    <xdr:sp macro="" textlink="">
      <xdr:nvSpPr>
        <xdr:cNvPr id="8" name="Freeform: Shape 7">
          <a:extLst>
            <a:ext uri="{FF2B5EF4-FFF2-40B4-BE49-F238E27FC236}">
              <a16:creationId xmlns:a16="http://schemas.microsoft.com/office/drawing/2014/main" id="{23ADB3A4-B5F5-41F6-B3A2-7949D2DFEBAE}"/>
            </a:ext>
          </a:extLst>
        </xdr:cNvPr>
        <xdr:cNvSpPr/>
      </xdr:nvSpPr>
      <xdr:spPr>
        <a:xfrm>
          <a:off x="10739438" y="16725900"/>
          <a:ext cx="0" cy="0"/>
        </a:xfrm>
        <a:custGeom>
          <a:avLst/>
          <a:gdLst>
            <a:gd name="connsiteX0" fmla="*/ 0 w 0"/>
            <a:gd name="connsiteY0" fmla="*/ 0 h 0"/>
            <a:gd name="connsiteX1" fmla="*/ 0 w 0"/>
            <a:gd name="connsiteY1" fmla="*/ 0 h 0"/>
            <a:gd name="connsiteX2" fmla="*/ 0 w 0"/>
            <a:gd name="connsiteY2" fmla="*/ 0 h 0"/>
          </a:gdLst>
          <a:ahLst/>
          <a:cxnLst>
            <a:cxn ang="0">
              <a:pos x="connsiteX0" y="connsiteY0"/>
            </a:cxn>
            <a:cxn ang="0">
              <a:pos x="connsiteX1" y="connsiteY1"/>
            </a:cxn>
            <a:cxn ang="0">
              <a:pos x="connsiteX2" y="connsiteY2"/>
            </a:cxn>
          </a:cxnLst>
          <a:rect l="l" t="t" r="r" b="b"/>
          <a:pathLst>
            <a:path>
              <a:moveTo>
                <a:pt x="0" y="0"/>
              </a:moveTo>
              <a:lnTo>
                <a:pt x="0" y="0"/>
              </a:lnTo>
              <a:lnTo>
                <a:pt x="0" y="0"/>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88900</xdr:colOff>
      <xdr:row>58</xdr:row>
      <xdr:rowOff>203200</xdr:rowOff>
    </xdr:from>
    <xdr:to>
      <xdr:col>3</xdr:col>
      <xdr:colOff>419100</xdr:colOff>
      <xdr:row>64</xdr:row>
      <xdr:rowOff>107950</xdr:rowOff>
    </xdr:to>
    <xdr:grpSp>
      <xdr:nvGrpSpPr>
        <xdr:cNvPr id="2077" name="Group 2076">
          <a:extLst>
            <a:ext uri="{FF2B5EF4-FFF2-40B4-BE49-F238E27FC236}">
              <a16:creationId xmlns:a16="http://schemas.microsoft.com/office/drawing/2014/main" id="{D99EEB52-D7B5-4A0A-87E7-2D0ACBC66B2C}"/>
            </a:ext>
          </a:extLst>
        </xdr:cNvPr>
        <xdr:cNvGrpSpPr/>
      </xdr:nvGrpSpPr>
      <xdr:grpSpPr>
        <a:xfrm>
          <a:off x="269875" y="14319250"/>
          <a:ext cx="1330325" cy="1390650"/>
          <a:chOff x="273050" y="16059150"/>
          <a:chExt cx="1333500" cy="1390650"/>
        </a:xfrm>
      </xdr:grpSpPr>
      <xdr:sp macro="" textlink="">
        <xdr:nvSpPr>
          <xdr:cNvPr id="4" name="Rectangle: Rounded Corners 3">
            <a:extLst>
              <a:ext uri="{FF2B5EF4-FFF2-40B4-BE49-F238E27FC236}">
                <a16:creationId xmlns:a16="http://schemas.microsoft.com/office/drawing/2014/main" id="{37216CED-75BF-46EE-A5D6-EC13D81B8F23}"/>
              </a:ext>
            </a:extLst>
          </xdr:cNvPr>
          <xdr:cNvSpPr/>
        </xdr:nvSpPr>
        <xdr:spPr>
          <a:xfrm>
            <a:off x="273050" y="16059150"/>
            <a:ext cx="1333500" cy="1390650"/>
          </a:xfrm>
          <a:prstGeom prst="roundRect">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071" name="Group 2070">
            <a:extLst>
              <a:ext uri="{FF2B5EF4-FFF2-40B4-BE49-F238E27FC236}">
                <a16:creationId xmlns:a16="http://schemas.microsoft.com/office/drawing/2014/main" id="{653EECCD-C7B5-4774-8CC3-CA923CFD5F6F}"/>
              </a:ext>
            </a:extLst>
          </xdr:cNvPr>
          <xdr:cNvGrpSpPr/>
        </xdr:nvGrpSpPr>
        <xdr:grpSpPr>
          <a:xfrm>
            <a:off x="365893" y="17152987"/>
            <a:ext cx="638910" cy="175800"/>
            <a:chOff x="8527257" y="18826163"/>
            <a:chExt cx="1943100" cy="542917"/>
          </a:xfrm>
        </xdr:grpSpPr>
        <xdr:sp macro="" textlink="">
          <xdr:nvSpPr>
            <xdr:cNvPr id="2057" name="Freeform: Shape 2056">
              <a:extLst>
                <a:ext uri="{FF2B5EF4-FFF2-40B4-BE49-F238E27FC236}">
                  <a16:creationId xmlns:a16="http://schemas.microsoft.com/office/drawing/2014/main" id="{D12BD1D5-AE01-4B05-9CB3-9F0BDF245F2A}"/>
                </a:ext>
              </a:extLst>
            </xdr:cNvPr>
            <xdr:cNvSpPr/>
          </xdr:nvSpPr>
          <xdr:spPr>
            <a:xfrm>
              <a:off x="8527257" y="18826163"/>
              <a:ext cx="1943100" cy="447675"/>
            </a:xfrm>
            <a:custGeom>
              <a:avLst/>
              <a:gdLst>
                <a:gd name="connsiteX0" fmla="*/ 1943100 w 1943100"/>
                <a:gd name="connsiteY0" fmla="*/ 0 h 447675"/>
                <a:gd name="connsiteX1" fmla="*/ 1943100 w 1943100"/>
                <a:gd name="connsiteY1" fmla="*/ 414338 h 447675"/>
                <a:gd name="connsiteX2" fmla="*/ 342900 w 1943100"/>
                <a:gd name="connsiteY2" fmla="*/ 414338 h 447675"/>
                <a:gd name="connsiteX3" fmla="*/ 342900 w 1943100"/>
                <a:gd name="connsiteY3" fmla="*/ 447675 h 447675"/>
                <a:gd name="connsiteX4" fmla="*/ 0 w 1943100"/>
                <a:gd name="connsiteY4" fmla="*/ 447675 h 447675"/>
                <a:gd name="connsiteX5" fmla="*/ 0 w 1943100"/>
                <a:gd name="connsiteY5" fmla="*/ 416719 h 447675"/>
                <a:gd name="connsiteX6" fmla="*/ 33337 w 1943100"/>
                <a:gd name="connsiteY6" fmla="*/ 416719 h 447675"/>
                <a:gd name="connsiteX7" fmla="*/ 33337 w 1943100"/>
                <a:gd name="connsiteY7" fmla="*/ 240507 h 447675"/>
                <a:gd name="connsiteX8" fmla="*/ 130968 w 1943100"/>
                <a:gd name="connsiteY8" fmla="*/ 240507 h 447675"/>
                <a:gd name="connsiteX9" fmla="*/ 178593 w 1943100"/>
                <a:gd name="connsiteY9" fmla="*/ 73819 h 447675"/>
                <a:gd name="connsiteX10" fmla="*/ 350043 w 1943100"/>
                <a:gd name="connsiteY10" fmla="*/ 73819 h 447675"/>
                <a:gd name="connsiteX11" fmla="*/ 350043 w 1943100"/>
                <a:gd name="connsiteY11" fmla="*/ 2382 h 447675"/>
                <a:gd name="connsiteX12" fmla="*/ 971550 w 1943100"/>
                <a:gd name="connsiteY12" fmla="*/ 2382 h 447675"/>
                <a:gd name="connsiteX13" fmla="*/ 971550 w 1943100"/>
                <a:gd name="connsiteY13" fmla="*/ 376238 h 447675"/>
                <a:gd name="connsiteX14" fmla="*/ 1033462 w 1943100"/>
                <a:gd name="connsiteY14" fmla="*/ 376238 h 447675"/>
                <a:gd name="connsiteX15" fmla="*/ 1033462 w 1943100"/>
                <a:gd name="connsiteY15" fmla="*/ 2382 h 447675"/>
                <a:gd name="connsiteX16" fmla="*/ 1943100 w 1943100"/>
                <a:gd name="connsiteY16" fmla="*/ 0 h 4476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1943100" h="447675">
                  <a:moveTo>
                    <a:pt x="1943100" y="0"/>
                  </a:moveTo>
                  <a:lnTo>
                    <a:pt x="1943100" y="414338"/>
                  </a:lnTo>
                  <a:lnTo>
                    <a:pt x="342900" y="414338"/>
                  </a:lnTo>
                  <a:lnTo>
                    <a:pt x="342900" y="447675"/>
                  </a:lnTo>
                  <a:lnTo>
                    <a:pt x="0" y="447675"/>
                  </a:lnTo>
                  <a:lnTo>
                    <a:pt x="0" y="416719"/>
                  </a:lnTo>
                  <a:lnTo>
                    <a:pt x="33337" y="416719"/>
                  </a:lnTo>
                  <a:lnTo>
                    <a:pt x="33337" y="240507"/>
                  </a:lnTo>
                  <a:lnTo>
                    <a:pt x="130968" y="240507"/>
                  </a:lnTo>
                  <a:lnTo>
                    <a:pt x="178593" y="73819"/>
                  </a:lnTo>
                  <a:lnTo>
                    <a:pt x="350043" y="73819"/>
                  </a:lnTo>
                  <a:lnTo>
                    <a:pt x="350043" y="2382"/>
                  </a:lnTo>
                  <a:lnTo>
                    <a:pt x="971550" y="2382"/>
                  </a:lnTo>
                  <a:lnTo>
                    <a:pt x="971550" y="376238"/>
                  </a:lnTo>
                  <a:lnTo>
                    <a:pt x="1033462" y="376238"/>
                  </a:lnTo>
                  <a:lnTo>
                    <a:pt x="1033462" y="2382"/>
                  </a:lnTo>
                  <a:lnTo>
                    <a:pt x="1943100"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0" name="Oval 49">
              <a:extLst>
                <a:ext uri="{FF2B5EF4-FFF2-40B4-BE49-F238E27FC236}">
                  <a16:creationId xmlns:a16="http://schemas.microsoft.com/office/drawing/2014/main" id="{D1E1F9FA-9996-49D9-9BDC-B957AF4F947D}"/>
                </a:ext>
              </a:extLst>
            </xdr:cNvPr>
            <xdr:cNvSpPr/>
          </xdr:nvSpPr>
          <xdr:spPr>
            <a:xfrm>
              <a:off x="8612978" y="19166673"/>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1" name="Oval 50">
              <a:extLst>
                <a:ext uri="{FF2B5EF4-FFF2-40B4-BE49-F238E27FC236}">
                  <a16:creationId xmlns:a16="http://schemas.microsoft.com/office/drawing/2014/main" id="{13A930BB-8199-4481-953D-13CEB3099B92}"/>
                </a:ext>
              </a:extLst>
            </xdr:cNvPr>
            <xdr:cNvSpPr/>
          </xdr:nvSpPr>
          <xdr:spPr>
            <a:xfrm>
              <a:off x="9227341" y="19166673"/>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2" name="Oval 51">
              <a:extLst>
                <a:ext uri="{FF2B5EF4-FFF2-40B4-BE49-F238E27FC236}">
                  <a16:creationId xmlns:a16="http://schemas.microsoft.com/office/drawing/2014/main" id="{B76E9391-7360-470B-A591-A934AA838ED5}"/>
                </a:ext>
              </a:extLst>
            </xdr:cNvPr>
            <xdr:cNvSpPr/>
          </xdr:nvSpPr>
          <xdr:spPr>
            <a:xfrm>
              <a:off x="9660729" y="19166676"/>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53" name="Oval 52">
              <a:extLst>
                <a:ext uri="{FF2B5EF4-FFF2-40B4-BE49-F238E27FC236}">
                  <a16:creationId xmlns:a16="http://schemas.microsoft.com/office/drawing/2014/main" id="{E59D2ACC-412B-4AE7-BD06-319E4DE4942F}"/>
                </a:ext>
              </a:extLst>
            </xdr:cNvPr>
            <xdr:cNvSpPr/>
          </xdr:nvSpPr>
          <xdr:spPr>
            <a:xfrm>
              <a:off x="10179839" y="19171437"/>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grpSp>
        <xdr:nvGrpSpPr>
          <xdr:cNvPr id="2068" name="Group 2067">
            <a:extLst>
              <a:ext uri="{FF2B5EF4-FFF2-40B4-BE49-F238E27FC236}">
                <a16:creationId xmlns:a16="http://schemas.microsoft.com/office/drawing/2014/main" id="{60281ACE-63B9-492A-84F1-49EADDD4569B}"/>
              </a:ext>
            </a:extLst>
          </xdr:cNvPr>
          <xdr:cNvGrpSpPr/>
        </xdr:nvGrpSpPr>
        <xdr:grpSpPr>
          <a:xfrm>
            <a:off x="383635" y="16895133"/>
            <a:ext cx="548868" cy="178117"/>
            <a:chOff x="12837319" y="21076441"/>
            <a:chExt cx="1669257" cy="550072"/>
          </a:xfrm>
        </xdr:grpSpPr>
        <xdr:grpSp>
          <xdr:nvGrpSpPr>
            <xdr:cNvPr id="2067" name="Group 2066">
              <a:extLst>
                <a:ext uri="{FF2B5EF4-FFF2-40B4-BE49-F238E27FC236}">
                  <a16:creationId xmlns:a16="http://schemas.microsoft.com/office/drawing/2014/main" id="{57E24A06-C36F-4BB9-8C25-47A6EB66A69D}"/>
                </a:ext>
              </a:extLst>
            </xdr:cNvPr>
            <xdr:cNvGrpSpPr/>
          </xdr:nvGrpSpPr>
          <xdr:grpSpPr>
            <a:xfrm>
              <a:off x="12837319" y="21147884"/>
              <a:ext cx="1545421" cy="478629"/>
              <a:chOff x="12751594" y="21147884"/>
              <a:chExt cx="1545421" cy="478629"/>
            </a:xfrm>
          </xdr:grpSpPr>
          <xdr:grpSp>
            <xdr:nvGrpSpPr>
              <xdr:cNvPr id="2066" name="Group 2065">
                <a:extLst>
                  <a:ext uri="{FF2B5EF4-FFF2-40B4-BE49-F238E27FC236}">
                    <a16:creationId xmlns:a16="http://schemas.microsoft.com/office/drawing/2014/main" id="{FA11FA94-7738-46FC-8887-042B3D729327}"/>
                  </a:ext>
                </a:extLst>
              </xdr:cNvPr>
              <xdr:cNvGrpSpPr/>
            </xdr:nvGrpSpPr>
            <xdr:grpSpPr>
              <a:xfrm>
                <a:off x="13296894" y="21393149"/>
                <a:ext cx="200026" cy="233351"/>
                <a:chOff x="12268194" y="21431249"/>
                <a:chExt cx="200026" cy="233351"/>
              </a:xfrm>
            </xdr:grpSpPr>
            <xdr:sp macro="" textlink="">
              <xdr:nvSpPr>
                <xdr:cNvPr id="44" name="Oval 43">
                  <a:extLst>
                    <a:ext uri="{FF2B5EF4-FFF2-40B4-BE49-F238E27FC236}">
                      <a16:creationId xmlns:a16="http://schemas.microsoft.com/office/drawing/2014/main" id="{94352FB5-00A4-458A-9015-F71D124302F5}"/>
                    </a:ext>
                  </a:extLst>
                </xdr:cNvPr>
                <xdr:cNvSpPr/>
              </xdr:nvSpPr>
              <xdr:spPr>
                <a:xfrm>
                  <a:off x="12270577" y="21466957"/>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2060" name="Rectangle 2059">
                  <a:extLst>
                    <a:ext uri="{FF2B5EF4-FFF2-40B4-BE49-F238E27FC236}">
                      <a16:creationId xmlns:a16="http://schemas.microsoft.com/office/drawing/2014/main" id="{F516C647-C92A-499A-AFB2-01BEDB09E778}"/>
                    </a:ext>
                  </a:extLst>
                </xdr:cNvPr>
                <xdr:cNvSpPr/>
              </xdr:nvSpPr>
              <xdr:spPr>
                <a:xfrm>
                  <a:off x="12268194" y="21431249"/>
                  <a:ext cx="180975" cy="76201"/>
                </a:xfrm>
                <a:prstGeom prst="rect">
                  <a:avLst/>
                </a:prstGeom>
                <a:solidFill>
                  <a:schemeClr val="bg1"/>
                </a:solidFill>
                <a:ln w="3175" cmpd="sng">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sp macro="" textlink="">
            <xdr:nvSpPr>
              <xdr:cNvPr id="2055" name="Freeform: Shape 2054">
                <a:extLst>
                  <a:ext uri="{FF2B5EF4-FFF2-40B4-BE49-F238E27FC236}">
                    <a16:creationId xmlns:a16="http://schemas.microsoft.com/office/drawing/2014/main" id="{EC2EE84A-5343-4F56-9025-F762DD542451}"/>
                  </a:ext>
                </a:extLst>
              </xdr:cNvPr>
              <xdr:cNvSpPr/>
            </xdr:nvSpPr>
            <xdr:spPr>
              <a:xfrm>
                <a:off x="12751594" y="21147884"/>
                <a:ext cx="850105" cy="373856"/>
              </a:xfrm>
              <a:custGeom>
                <a:avLst/>
                <a:gdLst>
                  <a:gd name="connsiteX0" fmla="*/ 421481 w 850105"/>
                  <a:gd name="connsiteY0" fmla="*/ 0 h 373856"/>
                  <a:gd name="connsiteX1" fmla="*/ 421481 w 850105"/>
                  <a:gd name="connsiteY1" fmla="*/ 295275 h 373856"/>
                  <a:gd name="connsiteX2" fmla="*/ 769144 w 850105"/>
                  <a:gd name="connsiteY2" fmla="*/ 295275 h 373856"/>
                  <a:gd name="connsiteX3" fmla="*/ 795337 w 850105"/>
                  <a:gd name="connsiteY3" fmla="*/ 295275 h 373856"/>
                  <a:gd name="connsiteX4" fmla="*/ 850105 w 850105"/>
                  <a:gd name="connsiteY4" fmla="*/ 350043 h 373856"/>
                  <a:gd name="connsiteX5" fmla="*/ 369094 w 850105"/>
                  <a:gd name="connsiteY5" fmla="*/ 350043 h 373856"/>
                  <a:gd name="connsiteX6" fmla="*/ 369094 w 850105"/>
                  <a:gd name="connsiteY6" fmla="*/ 373856 h 373856"/>
                  <a:gd name="connsiteX7" fmla="*/ 0 w 850105"/>
                  <a:gd name="connsiteY7" fmla="*/ 373856 h 373856"/>
                  <a:gd name="connsiteX8" fmla="*/ 0 w 850105"/>
                  <a:gd name="connsiteY8" fmla="*/ 345281 h 373856"/>
                  <a:gd name="connsiteX9" fmla="*/ 40481 w 850105"/>
                  <a:gd name="connsiteY9" fmla="*/ 345281 h 373856"/>
                  <a:gd name="connsiteX10" fmla="*/ 40481 w 850105"/>
                  <a:gd name="connsiteY10" fmla="*/ 169068 h 373856"/>
                  <a:gd name="connsiteX11" fmla="*/ 150019 w 850105"/>
                  <a:gd name="connsiteY11" fmla="*/ 169068 h 373856"/>
                  <a:gd name="connsiteX12" fmla="*/ 197644 w 850105"/>
                  <a:gd name="connsiteY12" fmla="*/ 2381 h 373856"/>
                  <a:gd name="connsiteX13" fmla="*/ 421481 w 850105"/>
                  <a:gd name="connsiteY13" fmla="*/ 0 h 37385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850105" h="373856">
                    <a:moveTo>
                      <a:pt x="421481" y="0"/>
                    </a:moveTo>
                    <a:lnTo>
                      <a:pt x="421481" y="295275"/>
                    </a:lnTo>
                    <a:lnTo>
                      <a:pt x="769144" y="295275"/>
                    </a:lnTo>
                    <a:lnTo>
                      <a:pt x="795337" y="295275"/>
                    </a:lnTo>
                    <a:lnTo>
                      <a:pt x="850105" y="350043"/>
                    </a:lnTo>
                    <a:lnTo>
                      <a:pt x="369094" y="350043"/>
                    </a:lnTo>
                    <a:lnTo>
                      <a:pt x="369094" y="373856"/>
                    </a:lnTo>
                    <a:lnTo>
                      <a:pt x="0" y="373856"/>
                    </a:lnTo>
                    <a:lnTo>
                      <a:pt x="0" y="345281"/>
                    </a:lnTo>
                    <a:lnTo>
                      <a:pt x="40481" y="345281"/>
                    </a:lnTo>
                    <a:lnTo>
                      <a:pt x="40481" y="169068"/>
                    </a:lnTo>
                    <a:lnTo>
                      <a:pt x="150019" y="169068"/>
                    </a:lnTo>
                    <a:lnTo>
                      <a:pt x="197644" y="2381"/>
                    </a:lnTo>
                    <a:lnTo>
                      <a:pt x="421481"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43" name="Oval 42">
                <a:extLst>
                  <a:ext uri="{FF2B5EF4-FFF2-40B4-BE49-F238E27FC236}">
                    <a16:creationId xmlns:a16="http://schemas.microsoft.com/office/drawing/2014/main" id="{D428CD07-0F7E-43FA-8B13-C7DD07FCD23E}"/>
                  </a:ext>
                </a:extLst>
              </xdr:cNvPr>
              <xdr:cNvSpPr/>
            </xdr:nvSpPr>
            <xdr:spPr>
              <a:xfrm>
                <a:off x="12851597" y="21428862"/>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45" name="Oval 44">
                <a:extLst>
                  <a:ext uri="{FF2B5EF4-FFF2-40B4-BE49-F238E27FC236}">
                    <a16:creationId xmlns:a16="http://schemas.microsoft.com/office/drawing/2014/main" id="{2D51BD96-4D6C-44F5-9965-7629A2193E6A}"/>
                  </a:ext>
                </a:extLst>
              </xdr:cNvPr>
              <xdr:cNvSpPr/>
            </xdr:nvSpPr>
            <xdr:spPr>
              <a:xfrm>
                <a:off x="14099372" y="21428870"/>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sp macro="" textlink="">
          <xdr:nvSpPr>
            <xdr:cNvPr id="2054" name="Freeform: Shape 2053">
              <a:extLst>
                <a:ext uri="{FF2B5EF4-FFF2-40B4-BE49-F238E27FC236}">
                  <a16:creationId xmlns:a16="http://schemas.microsoft.com/office/drawing/2014/main" id="{986895D8-7741-4179-ADE5-ADC1B02342FA}"/>
                </a:ext>
              </a:extLst>
            </xdr:cNvPr>
            <xdr:cNvSpPr/>
          </xdr:nvSpPr>
          <xdr:spPr>
            <a:xfrm>
              <a:off x="13306426" y="21076441"/>
              <a:ext cx="1200150" cy="421480"/>
            </a:xfrm>
            <a:custGeom>
              <a:avLst/>
              <a:gdLst>
                <a:gd name="connsiteX0" fmla="*/ 1200150 w 1200150"/>
                <a:gd name="connsiteY0" fmla="*/ 0 h 421481"/>
                <a:gd name="connsiteX1" fmla="*/ 1200150 w 1200150"/>
                <a:gd name="connsiteY1" fmla="*/ 421481 h 421481"/>
                <a:gd name="connsiteX2" fmla="*/ 433388 w 1200150"/>
                <a:gd name="connsiteY2" fmla="*/ 421481 h 421481"/>
                <a:gd name="connsiteX3" fmla="*/ 347663 w 1200150"/>
                <a:gd name="connsiteY3" fmla="*/ 335756 h 421481"/>
                <a:gd name="connsiteX4" fmla="*/ 0 w 1200150"/>
                <a:gd name="connsiteY4" fmla="*/ 335756 h 421481"/>
                <a:gd name="connsiteX5" fmla="*/ 0 w 1200150"/>
                <a:gd name="connsiteY5" fmla="*/ 4763 h 421481"/>
                <a:gd name="connsiteX6" fmla="*/ 1200150 w 1200150"/>
                <a:gd name="connsiteY6" fmla="*/ 0 h 4214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200150" h="421481">
                  <a:moveTo>
                    <a:pt x="1200150" y="0"/>
                  </a:moveTo>
                  <a:lnTo>
                    <a:pt x="1200150" y="421481"/>
                  </a:lnTo>
                  <a:lnTo>
                    <a:pt x="433388" y="421481"/>
                  </a:lnTo>
                  <a:lnTo>
                    <a:pt x="347663" y="335756"/>
                  </a:lnTo>
                  <a:lnTo>
                    <a:pt x="0" y="335756"/>
                  </a:lnTo>
                  <a:lnTo>
                    <a:pt x="0" y="4763"/>
                  </a:lnTo>
                  <a:lnTo>
                    <a:pt x="1200150"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grpSp>
        <xdr:nvGrpSpPr>
          <xdr:cNvPr id="2072" name="Group 2071">
            <a:extLst>
              <a:ext uri="{FF2B5EF4-FFF2-40B4-BE49-F238E27FC236}">
                <a16:creationId xmlns:a16="http://schemas.microsoft.com/office/drawing/2014/main" id="{1329B471-BCBA-4A19-9E99-57BFA08E7B90}"/>
              </a:ext>
            </a:extLst>
          </xdr:cNvPr>
          <xdr:cNvGrpSpPr/>
        </xdr:nvGrpSpPr>
        <xdr:grpSpPr>
          <a:xfrm>
            <a:off x="370066" y="16642498"/>
            <a:ext cx="349991" cy="178113"/>
            <a:chOff x="12634913" y="18752344"/>
            <a:chExt cx="1064418" cy="550061"/>
          </a:xfrm>
        </xdr:grpSpPr>
        <xdr:sp macro="" textlink="">
          <xdr:nvSpPr>
            <xdr:cNvPr id="30" name="Freeform: Shape 29">
              <a:extLst>
                <a:ext uri="{FF2B5EF4-FFF2-40B4-BE49-F238E27FC236}">
                  <a16:creationId xmlns:a16="http://schemas.microsoft.com/office/drawing/2014/main" id="{273DA91C-4617-4BA6-8728-A77A5AEAA801}"/>
                </a:ext>
              </a:extLst>
            </xdr:cNvPr>
            <xdr:cNvSpPr/>
          </xdr:nvSpPr>
          <xdr:spPr>
            <a:xfrm>
              <a:off x="12634913" y="18752344"/>
              <a:ext cx="1064418" cy="452438"/>
            </a:xfrm>
            <a:custGeom>
              <a:avLst/>
              <a:gdLst>
                <a:gd name="connsiteX0" fmla="*/ 1064418 w 1064418"/>
                <a:gd name="connsiteY0" fmla="*/ 0 h 452438"/>
                <a:gd name="connsiteX1" fmla="*/ 1064418 w 1064418"/>
                <a:gd name="connsiteY1" fmla="*/ 414338 h 452438"/>
                <a:gd name="connsiteX2" fmla="*/ 383381 w 1064418"/>
                <a:gd name="connsiteY2" fmla="*/ 414338 h 452438"/>
                <a:gd name="connsiteX3" fmla="*/ 383381 w 1064418"/>
                <a:gd name="connsiteY3" fmla="*/ 452438 h 452438"/>
                <a:gd name="connsiteX4" fmla="*/ 0 w 1064418"/>
                <a:gd name="connsiteY4" fmla="*/ 452438 h 452438"/>
                <a:gd name="connsiteX5" fmla="*/ 0 w 1064418"/>
                <a:gd name="connsiteY5" fmla="*/ 421481 h 452438"/>
                <a:gd name="connsiteX6" fmla="*/ 57150 w 1064418"/>
                <a:gd name="connsiteY6" fmla="*/ 421481 h 452438"/>
                <a:gd name="connsiteX7" fmla="*/ 57150 w 1064418"/>
                <a:gd name="connsiteY7" fmla="*/ 240506 h 452438"/>
                <a:gd name="connsiteX8" fmla="*/ 157162 w 1064418"/>
                <a:gd name="connsiteY8" fmla="*/ 240506 h 452438"/>
                <a:gd name="connsiteX9" fmla="*/ 235743 w 1064418"/>
                <a:gd name="connsiteY9" fmla="*/ 78581 h 452438"/>
                <a:gd name="connsiteX10" fmla="*/ 383381 w 1064418"/>
                <a:gd name="connsiteY10" fmla="*/ 78581 h 452438"/>
                <a:gd name="connsiteX11" fmla="*/ 383381 w 1064418"/>
                <a:gd name="connsiteY11" fmla="*/ 4763 h 452438"/>
                <a:gd name="connsiteX12" fmla="*/ 1064418 w 1064418"/>
                <a:gd name="connsiteY12" fmla="*/ 0 h 4524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064418" h="452438">
                  <a:moveTo>
                    <a:pt x="1064418" y="0"/>
                  </a:moveTo>
                  <a:lnTo>
                    <a:pt x="1064418" y="414338"/>
                  </a:lnTo>
                  <a:lnTo>
                    <a:pt x="383381" y="414338"/>
                  </a:lnTo>
                  <a:lnTo>
                    <a:pt x="383381" y="452438"/>
                  </a:lnTo>
                  <a:lnTo>
                    <a:pt x="0" y="452438"/>
                  </a:lnTo>
                  <a:lnTo>
                    <a:pt x="0" y="421481"/>
                  </a:lnTo>
                  <a:lnTo>
                    <a:pt x="57150" y="421481"/>
                  </a:lnTo>
                  <a:lnTo>
                    <a:pt x="57150" y="240506"/>
                  </a:lnTo>
                  <a:lnTo>
                    <a:pt x="157162" y="240506"/>
                  </a:lnTo>
                  <a:lnTo>
                    <a:pt x="235743" y="78581"/>
                  </a:lnTo>
                  <a:lnTo>
                    <a:pt x="383381" y="78581"/>
                  </a:lnTo>
                  <a:lnTo>
                    <a:pt x="383381" y="4763"/>
                  </a:lnTo>
                  <a:lnTo>
                    <a:pt x="1064418" y="0"/>
                  </a:lnTo>
                  <a:close/>
                </a:path>
              </a:pathLst>
            </a:custGeom>
            <a:ln cmpd="sng"/>
          </xdr:spPr>
          <xdr:style>
            <a:lnRef idx="2">
              <a:schemeClr val="dk1">
                <a:shade val="50000"/>
              </a:schemeClr>
            </a:lnRef>
            <a:fillRef idx="1">
              <a:schemeClr val="dk1"/>
            </a:fillRef>
            <a:effectRef idx="0">
              <a:schemeClr val="dk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64" name="Oval 63">
              <a:extLst>
                <a:ext uri="{FF2B5EF4-FFF2-40B4-BE49-F238E27FC236}">
                  <a16:creationId xmlns:a16="http://schemas.microsoft.com/office/drawing/2014/main" id="{16ACAAE8-048D-463A-A922-84F8E4F857A2}"/>
                </a:ext>
              </a:extLst>
            </xdr:cNvPr>
            <xdr:cNvSpPr/>
          </xdr:nvSpPr>
          <xdr:spPr>
            <a:xfrm>
              <a:off x="13418339" y="19095237"/>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sp macro="" textlink="">
          <xdr:nvSpPr>
            <xdr:cNvPr id="65" name="Oval 64">
              <a:extLst>
                <a:ext uri="{FF2B5EF4-FFF2-40B4-BE49-F238E27FC236}">
                  <a16:creationId xmlns:a16="http://schemas.microsoft.com/office/drawing/2014/main" id="{011EAC68-26E5-4700-B6F3-83EBDB275E75}"/>
                </a:ext>
              </a:extLst>
            </xdr:cNvPr>
            <xdr:cNvSpPr/>
          </xdr:nvSpPr>
          <xdr:spPr>
            <a:xfrm>
              <a:off x="12732539" y="19104762"/>
              <a:ext cx="197643" cy="197643"/>
            </a:xfrm>
            <a:prstGeom prst="ellipse">
              <a:avLst/>
            </a:prstGeom>
            <a:solidFill>
              <a:schemeClr val="tx1"/>
            </a:solidFill>
            <a:ln w="3175"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lang="en-US" sz="1100"/>
            </a:p>
          </xdr:txBody>
        </xdr:sp>
      </xdr:grpSp>
    </xdr:grpSp>
    <xdr:clientData/>
  </xdr:twoCellAnchor>
  <xdr:twoCellAnchor>
    <xdr:from>
      <xdr:col>7</xdr:col>
      <xdr:colOff>25400</xdr:colOff>
      <xdr:row>58</xdr:row>
      <xdr:rowOff>190500</xdr:rowOff>
    </xdr:from>
    <xdr:to>
      <xdr:col>9</xdr:col>
      <xdr:colOff>6350</xdr:colOff>
      <xdr:row>63</xdr:row>
      <xdr:rowOff>114300</xdr:rowOff>
    </xdr:to>
    <xdr:sp macro="" textlink="">
      <xdr:nvSpPr>
        <xdr:cNvPr id="75" name="Rectangle: Rounded Corners 74">
          <a:extLst>
            <a:ext uri="{FF2B5EF4-FFF2-40B4-BE49-F238E27FC236}">
              <a16:creationId xmlns:a16="http://schemas.microsoft.com/office/drawing/2014/main" id="{FCEAFD95-8549-4A39-BD8E-4119AE852433}"/>
            </a:ext>
          </a:extLst>
        </xdr:cNvPr>
        <xdr:cNvSpPr/>
      </xdr:nvSpPr>
      <xdr:spPr>
        <a:xfrm>
          <a:off x="2190750" y="16046450"/>
          <a:ext cx="958850" cy="1162050"/>
        </a:xfrm>
        <a:prstGeom prst="roundRect">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457200</xdr:colOff>
      <xdr:row>65</xdr:row>
      <xdr:rowOff>203200</xdr:rowOff>
    </xdr:from>
    <xdr:to>
      <xdr:col>4</xdr:col>
      <xdr:colOff>12700</xdr:colOff>
      <xdr:row>70</xdr:row>
      <xdr:rowOff>57150</xdr:rowOff>
    </xdr:to>
    <xdr:sp macro="" textlink="">
      <xdr:nvSpPr>
        <xdr:cNvPr id="77" name="Rectangle: Rounded Corners 76">
          <a:extLst>
            <a:ext uri="{FF2B5EF4-FFF2-40B4-BE49-F238E27FC236}">
              <a16:creationId xmlns:a16="http://schemas.microsoft.com/office/drawing/2014/main" id="{31DD03A6-03DF-4D1D-95FF-21D1E16F0346}"/>
            </a:ext>
          </a:extLst>
        </xdr:cNvPr>
        <xdr:cNvSpPr/>
      </xdr:nvSpPr>
      <xdr:spPr>
        <a:xfrm>
          <a:off x="4089400" y="16059150"/>
          <a:ext cx="1511300" cy="1587500"/>
        </a:xfrm>
        <a:prstGeom prst="roundRect">
          <a:avLst/>
        </a:prstGeom>
        <a:noFill/>
        <a:ln w="381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193</xdr:row>
      <xdr:rowOff>0</xdr:rowOff>
    </xdr:from>
    <xdr:to>
      <xdr:col>22</xdr:col>
      <xdr:colOff>0</xdr:colOff>
      <xdr:row>209</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209</xdr:row>
      <xdr:rowOff>304800</xdr:rowOff>
    </xdr:from>
    <xdr:to>
      <xdr:col>22</xdr:col>
      <xdr:colOff>0</xdr:colOff>
      <xdr:row>225</xdr:row>
      <xdr:rowOff>304800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245</xdr:row>
      <xdr:rowOff>0</xdr:rowOff>
    </xdr:from>
    <xdr:to>
      <xdr:col>22</xdr:col>
      <xdr:colOff>0</xdr:colOff>
      <xdr:row>261</xdr:row>
      <xdr:rowOff>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228</xdr:row>
      <xdr:rowOff>0</xdr:rowOff>
    </xdr:from>
    <xdr:to>
      <xdr:col>22</xdr:col>
      <xdr:colOff>0</xdr:colOff>
      <xdr:row>244</xdr:row>
      <xdr:rowOff>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166888</xdr:colOff>
      <xdr:row>166</xdr:row>
      <xdr:rowOff>304800</xdr:rowOff>
    </xdr:from>
    <xdr:to>
      <xdr:col>10</xdr:col>
      <xdr:colOff>40861</xdr:colOff>
      <xdr:row>177</xdr:row>
      <xdr:rowOff>28575</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5"/>
        <a:stretch>
          <a:fillRect/>
        </a:stretch>
      </xdr:blipFill>
      <xdr:spPr>
        <a:xfrm>
          <a:off x="4481713" y="41538525"/>
          <a:ext cx="2417148" cy="2886075"/>
        </a:xfrm>
        <a:prstGeom prst="rect">
          <a:avLst/>
        </a:prstGeom>
      </xdr:spPr>
    </xdr:pic>
    <xdr:clientData/>
  </xdr:twoCellAnchor>
  <xdr:twoCellAnchor>
    <xdr:from>
      <xdr:col>14</xdr:col>
      <xdr:colOff>0</xdr:colOff>
      <xdr:row>269</xdr:row>
      <xdr:rowOff>0</xdr:rowOff>
    </xdr:from>
    <xdr:to>
      <xdr:col>22</xdr:col>
      <xdr:colOff>0</xdr:colOff>
      <xdr:row>285</xdr:row>
      <xdr:rowOff>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622300</xdr:colOff>
      <xdr:row>178</xdr:row>
      <xdr:rowOff>241300</xdr:rowOff>
    </xdr:from>
    <xdr:to>
      <xdr:col>11</xdr:col>
      <xdr:colOff>787400</xdr:colOff>
      <xdr:row>183</xdr:row>
      <xdr:rowOff>57150</xdr:rowOff>
    </xdr:to>
    <xdr:sp macro="" textlink="">
      <xdr:nvSpPr>
        <xdr:cNvPr id="2" name="Rectangle: Rounded Corners 1">
          <a:extLst>
            <a:ext uri="{FF2B5EF4-FFF2-40B4-BE49-F238E27FC236}">
              <a16:creationId xmlns:a16="http://schemas.microsoft.com/office/drawing/2014/main" id="{1252244E-56BA-453D-A2F9-9BC095D03ADF}"/>
            </a:ext>
          </a:extLst>
        </xdr:cNvPr>
        <xdr:cNvSpPr/>
      </xdr:nvSpPr>
      <xdr:spPr>
        <a:xfrm>
          <a:off x="7432675" y="51057175"/>
          <a:ext cx="1860550" cy="13874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solidFill>
        <a:ln w="3175">
          <a:solidFill>
            <a:srgbClr val="FF0000"/>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A2" sqref="A2:L10"/>
    </sheetView>
  </sheetViews>
  <sheetFormatPr defaultRowHeight="24.95" customHeight="1"/>
  <cols>
    <col min="1" max="1" width="9.140625" style="471"/>
  </cols>
  <sheetData>
    <row r="1" spans="1:12" ht="24.95" customHeight="1">
      <c r="A1" s="470"/>
    </row>
    <row r="2" spans="1:12" ht="24.95" customHeight="1">
      <c r="A2" s="508" t="s">
        <v>569</v>
      </c>
      <c r="B2" s="508"/>
      <c r="C2" s="508"/>
      <c r="D2" s="508"/>
      <c r="E2" s="508"/>
      <c r="F2" s="508"/>
      <c r="G2" s="508"/>
      <c r="H2" s="508"/>
      <c r="I2" s="508"/>
      <c r="J2" s="508"/>
      <c r="K2" s="508"/>
      <c r="L2" s="508"/>
    </row>
    <row r="3" spans="1:12" ht="24.95" customHeight="1">
      <c r="A3" s="508"/>
      <c r="B3" s="508"/>
      <c r="C3" s="508"/>
      <c r="D3" s="508"/>
      <c r="E3" s="508"/>
      <c r="F3" s="508"/>
      <c r="G3" s="508"/>
      <c r="H3" s="508"/>
      <c r="I3" s="508"/>
      <c r="J3" s="508"/>
      <c r="K3" s="508"/>
      <c r="L3" s="508"/>
    </row>
    <row r="4" spans="1:12" ht="24.95" customHeight="1">
      <c r="A4" s="508"/>
      <c r="B4" s="508"/>
      <c r="C4" s="508"/>
      <c r="D4" s="508"/>
      <c r="E4" s="508"/>
      <c r="F4" s="508"/>
      <c r="G4" s="508"/>
      <c r="H4" s="508"/>
      <c r="I4" s="508"/>
      <c r="J4" s="508"/>
      <c r="K4" s="508"/>
      <c r="L4" s="508"/>
    </row>
    <row r="5" spans="1:12" ht="24.95" customHeight="1">
      <c r="A5" s="508"/>
      <c r="B5" s="508"/>
      <c r="C5" s="508"/>
      <c r="D5" s="508"/>
      <c r="E5" s="508"/>
      <c r="F5" s="508"/>
      <c r="G5" s="508"/>
      <c r="H5" s="508"/>
      <c r="I5" s="508"/>
      <c r="J5" s="508"/>
      <c r="K5" s="508"/>
      <c r="L5" s="508"/>
    </row>
    <row r="6" spans="1:12" ht="24.95" customHeight="1">
      <c r="A6" s="508"/>
      <c r="B6" s="508"/>
      <c r="C6" s="508"/>
      <c r="D6" s="508"/>
      <c r="E6" s="508"/>
      <c r="F6" s="508"/>
      <c r="G6" s="508"/>
      <c r="H6" s="508"/>
      <c r="I6" s="508"/>
      <c r="J6" s="508"/>
      <c r="K6" s="508"/>
      <c r="L6" s="508"/>
    </row>
    <row r="7" spans="1:12" ht="24.95" customHeight="1">
      <c r="A7" s="508"/>
      <c r="B7" s="508"/>
      <c r="C7" s="508"/>
      <c r="D7" s="508"/>
      <c r="E7" s="508"/>
      <c r="F7" s="508"/>
      <c r="G7" s="508"/>
      <c r="H7" s="508"/>
      <c r="I7" s="508"/>
      <c r="J7" s="508"/>
      <c r="K7" s="508"/>
      <c r="L7" s="508"/>
    </row>
    <row r="8" spans="1:12" ht="24.95" customHeight="1">
      <c r="A8" s="508"/>
      <c r="B8" s="508"/>
      <c r="C8" s="508"/>
      <c r="D8" s="508"/>
      <c r="E8" s="508"/>
      <c r="F8" s="508"/>
      <c r="G8" s="508"/>
      <c r="H8" s="508"/>
      <c r="I8" s="508"/>
      <c r="J8" s="508"/>
      <c r="K8" s="508"/>
      <c r="L8" s="508"/>
    </row>
    <row r="9" spans="1:12" ht="24.95" customHeight="1">
      <c r="A9" s="508"/>
      <c r="B9" s="508"/>
      <c r="C9" s="508"/>
      <c r="D9" s="508"/>
      <c r="E9" s="508"/>
      <c r="F9" s="508"/>
      <c r="G9" s="508"/>
      <c r="H9" s="508"/>
      <c r="I9" s="508"/>
      <c r="J9" s="508"/>
      <c r="K9" s="508"/>
      <c r="L9" s="508"/>
    </row>
    <row r="10" spans="1:12" ht="24.95" customHeight="1">
      <c r="A10" s="508"/>
      <c r="B10" s="508"/>
      <c r="C10" s="508"/>
      <c r="D10" s="508"/>
      <c r="E10" s="508"/>
      <c r="F10" s="508"/>
      <c r="G10" s="508"/>
      <c r="H10" s="508"/>
      <c r="I10" s="508"/>
      <c r="J10" s="508"/>
      <c r="K10" s="508"/>
      <c r="L10" s="508"/>
    </row>
  </sheetData>
  <mergeCells count="1">
    <mergeCell ref="A2:L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S160"/>
  <sheetViews>
    <sheetView showGridLines="0" tabSelected="1" view="pageBreakPreview" zoomScaleNormal="100" zoomScaleSheetLayoutView="100" workbookViewId="0">
      <selection activeCell="I2" sqref="I2:K2"/>
    </sheetView>
  </sheetViews>
  <sheetFormatPr defaultColWidth="7.7109375" defaultRowHeight="20.100000000000001" customHeight="1"/>
  <cols>
    <col min="1" max="1" width="2.7109375" style="6" customWidth="1"/>
    <col min="2" max="2" width="7.7109375" style="5" customWidth="1"/>
    <col min="3" max="15" width="7.28515625" style="5" customWidth="1"/>
    <col min="16" max="16" width="2.7109375" style="5" customWidth="1"/>
    <col min="17" max="17" width="7.7109375" style="5" customWidth="1"/>
    <col min="18" max="18" width="13.28515625" style="25" hidden="1" customWidth="1"/>
    <col min="19" max="41" width="7.7109375" style="17" hidden="1" customWidth="1"/>
    <col min="42" max="42" width="7.7109375" style="209" hidden="1" customWidth="1"/>
    <col min="43" max="43" width="7.7109375" style="19" customWidth="1"/>
    <col min="44" max="63" width="7.7109375" style="1" customWidth="1"/>
    <col min="64" max="79" width="7.7109375" style="5" customWidth="1"/>
    <col min="80" max="1033" width="7.7109375" style="5"/>
    <col min="1034" max="16384" width="7.7109375" style="6"/>
  </cols>
  <sheetData>
    <row r="1" spans="1:89" ht="20.100000000000001" customHeight="1">
      <c r="A1" s="23"/>
      <c r="B1" s="23"/>
      <c r="C1" s="23"/>
      <c r="D1" s="23"/>
      <c r="E1" s="23"/>
      <c r="F1" s="23"/>
      <c r="G1" s="23"/>
      <c r="H1" s="23"/>
      <c r="I1" s="23"/>
      <c r="J1" s="23"/>
      <c r="K1" s="23"/>
      <c r="L1" s="23"/>
      <c r="M1" s="23"/>
      <c r="N1" s="23"/>
      <c r="O1" s="23"/>
      <c r="P1" s="23"/>
      <c r="Q1" s="6"/>
      <c r="R1" s="27"/>
      <c r="S1" s="18"/>
      <c r="T1" s="18"/>
      <c r="U1" s="18"/>
      <c r="V1" s="18"/>
      <c r="W1" s="18"/>
      <c r="X1" s="18"/>
      <c r="Y1" s="18"/>
      <c r="Z1" s="18"/>
      <c r="AA1" s="18"/>
      <c r="AB1" s="18"/>
      <c r="AC1" s="18"/>
      <c r="AD1" s="18"/>
      <c r="AE1" s="18"/>
      <c r="AF1" s="18"/>
      <c r="AG1" s="18"/>
      <c r="AH1" s="18"/>
      <c r="AI1" s="18"/>
      <c r="AJ1" s="18"/>
      <c r="AK1" s="18"/>
      <c r="AL1" s="18"/>
      <c r="AM1" s="18"/>
      <c r="AN1" s="18"/>
      <c r="AO1" s="18"/>
      <c r="AP1" s="338"/>
      <c r="AQ1" s="258" t="s">
        <v>253</v>
      </c>
    </row>
    <row r="2" spans="1:89" ht="20.100000000000001" customHeight="1">
      <c r="A2" s="23"/>
      <c r="B2" s="495" t="s">
        <v>9</v>
      </c>
      <c r="C2" s="496"/>
      <c r="D2" s="543" t="s">
        <v>380</v>
      </c>
      <c r="E2" s="543"/>
      <c r="F2" s="543"/>
      <c r="G2" s="542" t="s">
        <v>96</v>
      </c>
      <c r="H2" s="542"/>
      <c r="I2" s="540" t="s">
        <v>105</v>
      </c>
      <c r="J2" s="540"/>
      <c r="K2" s="541"/>
      <c r="L2" s="544" t="str">
        <f>"FDOT Bridge Load Rating Summary Form (Page 1 of "&amp;V7&amp;")"</f>
        <v>FDOT Bridge Load Rating Summary Form (Page 1 of 1)</v>
      </c>
      <c r="M2" s="545"/>
      <c r="N2" s="545"/>
      <c r="O2" s="546"/>
      <c r="P2" s="20"/>
      <c r="Q2" s="20"/>
      <c r="R2" s="354"/>
      <c r="S2" s="21"/>
      <c r="T2" s="21"/>
      <c r="U2" s="21"/>
      <c r="V2" s="21"/>
      <c r="W2" s="21"/>
      <c r="X2" s="24"/>
      <c r="Y2" s="24"/>
      <c r="Z2" s="494"/>
      <c r="AA2" s="24"/>
      <c r="AB2" s="24"/>
      <c r="AC2" s="24"/>
      <c r="AD2" s="24"/>
      <c r="AE2" s="394"/>
      <c r="AF2" s="394"/>
      <c r="AG2" s="394"/>
      <c r="AH2" s="397"/>
      <c r="AI2" s="397"/>
      <c r="AJ2" s="24"/>
      <c r="AK2" s="24"/>
      <c r="AL2" s="24"/>
      <c r="AM2" s="24"/>
      <c r="AN2" s="24"/>
      <c r="AO2" s="140"/>
      <c r="AP2" s="335"/>
      <c r="AQ2" s="361" t="s">
        <v>390</v>
      </c>
      <c r="BB2" s="6"/>
      <c r="BC2" s="6"/>
      <c r="BD2" s="6"/>
      <c r="BE2" s="6"/>
      <c r="BF2" s="6"/>
      <c r="BG2" s="6"/>
      <c r="BH2" s="6"/>
      <c r="BI2" s="6"/>
      <c r="BJ2" s="6"/>
      <c r="BK2" s="6"/>
      <c r="BL2" s="6"/>
      <c r="BM2" s="6"/>
      <c r="BN2" s="6"/>
      <c r="BO2" s="6"/>
      <c r="BP2" s="6"/>
      <c r="BQ2" s="22"/>
    </row>
    <row r="3" spans="1:89" ht="20.100000000000001" customHeight="1">
      <c r="A3" s="23"/>
      <c r="B3" s="497" t="s">
        <v>381</v>
      </c>
      <c r="C3" s="23"/>
      <c r="D3" s="553" t="s">
        <v>382</v>
      </c>
      <c r="E3" s="553"/>
      <c r="F3" s="553"/>
      <c r="G3" s="553"/>
      <c r="H3" s="553"/>
      <c r="I3" s="553"/>
      <c r="J3" s="553"/>
      <c r="K3" s="554"/>
      <c r="L3" s="547"/>
      <c r="M3" s="548"/>
      <c r="N3" s="548"/>
      <c r="O3" s="549"/>
      <c r="P3" s="20"/>
      <c r="Q3" s="20"/>
      <c r="R3" s="354"/>
      <c r="S3" s="21"/>
      <c r="T3" s="21"/>
      <c r="U3" s="21"/>
      <c r="V3" s="21"/>
      <c r="W3" s="21"/>
      <c r="X3" s="24"/>
      <c r="Y3" s="24"/>
      <c r="Z3" s="494"/>
      <c r="AA3" s="24"/>
      <c r="AB3" s="24"/>
      <c r="AC3" s="24"/>
      <c r="AD3" s="24"/>
      <c r="AE3" s="394"/>
      <c r="AF3" s="394"/>
      <c r="AG3" s="394"/>
      <c r="AH3" s="397"/>
      <c r="AI3" s="397"/>
      <c r="AJ3" s="24"/>
      <c r="AK3" s="24"/>
      <c r="AL3" s="24"/>
      <c r="AM3" s="24"/>
      <c r="AN3" s="24"/>
      <c r="AO3" s="140"/>
      <c r="AP3" s="335"/>
      <c r="AQ3" s="356" t="s">
        <v>398</v>
      </c>
      <c r="AZ3" s="366" t="str">
        <f>HYPERLINK("http://www.fdot.gov/maintenance/STR/IN/BMS_Coding_Guide.pdf","http://www.fdot.gov/maintenance/STR/IN/BMS_Coding_Guide.pdf")</f>
        <v>http://www.fdot.gov/maintenance/STR/IN/BMS_Coding_Guide.pdf</v>
      </c>
      <c r="BB3" s="6"/>
      <c r="BC3" s="6"/>
      <c r="BD3" s="6"/>
      <c r="BE3" s="6"/>
      <c r="BF3" s="6"/>
      <c r="BG3" s="6"/>
      <c r="BH3" s="6"/>
      <c r="BI3" s="6"/>
      <c r="BJ3" s="6"/>
      <c r="BK3" s="6"/>
      <c r="BL3" s="6"/>
      <c r="BM3" s="6"/>
      <c r="BN3" s="6"/>
      <c r="BO3" s="6"/>
      <c r="BP3" s="6"/>
      <c r="BQ3" s="22"/>
    </row>
    <row r="4" spans="1:89" ht="20.100000000000001" customHeight="1">
      <c r="A4" s="23"/>
      <c r="B4" s="498" t="s">
        <v>11</v>
      </c>
      <c r="C4" s="499"/>
      <c r="D4" s="555" t="s">
        <v>383</v>
      </c>
      <c r="E4" s="555"/>
      <c r="F4" s="555"/>
      <c r="G4" s="555"/>
      <c r="H4" s="555"/>
      <c r="I4" s="555"/>
      <c r="J4" s="555"/>
      <c r="K4" s="556"/>
      <c r="L4" s="550"/>
      <c r="M4" s="551"/>
      <c r="N4" s="551"/>
      <c r="O4" s="552"/>
      <c r="P4" s="20"/>
      <c r="Q4" s="20"/>
      <c r="R4" s="354"/>
      <c r="S4" s="21"/>
      <c r="T4" s="21"/>
      <c r="U4" s="21"/>
      <c r="V4" s="21"/>
      <c r="W4" s="21"/>
      <c r="X4" s="24"/>
      <c r="Y4" s="24"/>
      <c r="Z4" s="494"/>
      <c r="AA4" s="24"/>
      <c r="AB4" s="24"/>
      <c r="AC4" s="24"/>
      <c r="AD4" s="24"/>
      <c r="AE4" s="394"/>
      <c r="AF4" s="394"/>
      <c r="AG4" s="394"/>
      <c r="AH4" s="397"/>
      <c r="AI4" s="397"/>
      <c r="AJ4" s="24"/>
      <c r="AK4" s="24"/>
      <c r="AL4" s="24"/>
      <c r="AM4" s="24"/>
      <c r="AN4" s="24"/>
      <c r="AO4" s="140"/>
      <c r="AP4" s="335"/>
      <c r="AQ4" s="365"/>
      <c r="AR4" s="347"/>
      <c r="AS4" s="347"/>
      <c r="AT4" s="347"/>
      <c r="AU4" s="347"/>
      <c r="AV4" s="347"/>
      <c r="AW4" s="347"/>
      <c r="AX4" s="347"/>
      <c r="AY4" s="347"/>
      <c r="AZ4" s="348"/>
      <c r="BA4" s="348"/>
      <c r="BB4" s="349"/>
      <c r="BC4" s="349"/>
      <c r="BD4" s="6"/>
      <c r="BE4" s="6"/>
      <c r="BF4" s="6"/>
      <c r="BG4" s="6"/>
      <c r="BH4" s="6"/>
      <c r="BI4" s="6"/>
      <c r="BJ4" s="6"/>
      <c r="BK4" s="6"/>
      <c r="BL4" s="6"/>
      <c r="BM4" s="6"/>
      <c r="BN4" s="6"/>
      <c r="BO4" s="6"/>
      <c r="BP4" s="6"/>
      <c r="BQ4" s="25"/>
    </row>
    <row r="5" spans="1:89" ht="20.100000000000001" customHeight="1">
      <c r="A5" s="23"/>
      <c r="B5" s="1"/>
      <c r="C5" s="1"/>
      <c r="D5" s="1"/>
      <c r="E5" s="1"/>
      <c r="F5" s="1"/>
      <c r="G5" s="1"/>
      <c r="H5" s="1"/>
      <c r="I5" s="1"/>
      <c r="J5" s="1"/>
      <c r="K5" s="1"/>
      <c r="L5" s="1"/>
      <c r="M5" s="1"/>
      <c r="N5" s="1"/>
      <c r="O5" s="1"/>
      <c r="P5" s="1"/>
      <c r="Q5" s="141"/>
      <c r="R5" s="213"/>
      <c r="S5" s="26"/>
      <c r="T5" s="26"/>
      <c r="U5" s="26"/>
      <c r="V5" s="26"/>
      <c r="W5" s="26"/>
      <c r="X5" s="26"/>
      <c r="Y5" s="26"/>
      <c r="Z5" s="141"/>
      <c r="AA5" s="26"/>
      <c r="AB5" s="26"/>
      <c r="AC5" s="26"/>
      <c r="AD5" s="26"/>
      <c r="AE5" s="141"/>
      <c r="AF5" s="141"/>
      <c r="AG5" s="141"/>
      <c r="AH5" s="141"/>
      <c r="AI5" s="141"/>
      <c r="AJ5" s="26"/>
      <c r="AK5" s="26"/>
      <c r="AL5" s="26"/>
      <c r="AM5" s="26"/>
      <c r="AN5" s="26"/>
      <c r="AO5" s="141"/>
      <c r="AP5" s="213"/>
      <c r="AR5" s="213"/>
      <c r="AS5" s="213"/>
      <c r="AT5" s="213"/>
      <c r="AU5" s="213"/>
      <c r="AV5" s="213"/>
      <c r="AW5" s="213"/>
      <c r="AX5" s="213"/>
      <c r="AY5" s="213"/>
      <c r="AZ5" s="20"/>
      <c r="BA5" s="20"/>
      <c r="BB5" s="6"/>
      <c r="BC5" s="6"/>
      <c r="BD5" s="6"/>
      <c r="BE5" s="6"/>
      <c r="BF5" s="6"/>
      <c r="BG5" s="6"/>
      <c r="BH5" s="6"/>
      <c r="BI5" s="6"/>
      <c r="BJ5" s="6"/>
      <c r="BK5" s="6"/>
      <c r="BL5" s="6"/>
      <c r="BM5" s="6"/>
      <c r="BN5" s="6"/>
      <c r="BO5" s="6"/>
      <c r="BP5" s="6"/>
      <c r="BQ5" s="27"/>
    </row>
    <row r="6" spans="1:89" ht="20.100000000000001" customHeight="1">
      <c r="A6" s="23"/>
      <c r="B6" s="531" t="s">
        <v>12</v>
      </c>
      <c r="C6" s="531" t="s">
        <v>12</v>
      </c>
      <c r="D6" s="531" t="s">
        <v>100</v>
      </c>
      <c r="E6" s="531" t="s">
        <v>101</v>
      </c>
      <c r="F6" s="531"/>
      <c r="G6" s="531"/>
      <c r="H6" s="531" t="s">
        <v>14</v>
      </c>
      <c r="I6" s="531" t="s">
        <v>13</v>
      </c>
      <c r="J6" s="531" t="s">
        <v>245</v>
      </c>
      <c r="K6" s="531" t="s">
        <v>15</v>
      </c>
      <c r="L6" s="531" t="s">
        <v>535</v>
      </c>
      <c r="M6" s="531"/>
      <c r="N6" s="531"/>
      <c r="O6" s="531" t="s">
        <v>395</v>
      </c>
      <c r="P6" s="20"/>
      <c r="Q6" s="20"/>
      <c r="R6" s="557" t="s">
        <v>243</v>
      </c>
      <c r="S6" s="558"/>
      <c r="T6" s="559"/>
      <c r="U6" s="210"/>
      <c r="V6" s="403" t="s">
        <v>244</v>
      </c>
      <c r="W6" s="404"/>
      <c r="X6" s="404"/>
      <c r="Y6" s="407"/>
      <c r="Z6" s="407"/>
      <c r="AA6" s="407"/>
      <c r="AB6" s="407"/>
      <c r="AC6" s="407"/>
      <c r="AD6" s="407"/>
      <c r="AE6" s="407"/>
      <c r="AF6" s="407"/>
      <c r="AG6" s="407"/>
      <c r="AH6" s="408"/>
      <c r="AI6" s="239"/>
      <c r="AJ6" s="239"/>
      <c r="AK6" s="239"/>
      <c r="AL6" s="239"/>
      <c r="AM6" s="239"/>
      <c r="AN6" s="140"/>
      <c r="AO6" s="140"/>
      <c r="AP6" s="335"/>
      <c r="AQ6" s="258" t="s">
        <v>254</v>
      </c>
      <c r="AR6" s="213"/>
      <c r="AS6" s="213"/>
      <c r="AT6" s="213"/>
      <c r="AU6" s="213"/>
      <c r="AW6" s="213"/>
      <c r="AX6" s="259"/>
      <c r="AY6" s="213"/>
      <c r="AZ6" s="20"/>
      <c r="BA6" s="20"/>
      <c r="BB6" s="6"/>
      <c r="BC6" s="6"/>
      <c r="BD6" s="6"/>
      <c r="BE6" s="6"/>
      <c r="BF6" s="6"/>
      <c r="BG6" s="6"/>
      <c r="BH6" s="6"/>
      <c r="BI6" s="6"/>
      <c r="BJ6" s="6"/>
      <c r="BK6" s="6"/>
      <c r="BL6" s="6"/>
      <c r="BM6" s="6"/>
      <c r="BN6" s="6"/>
      <c r="BO6" s="6"/>
      <c r="BP6" s="6"/>
      <c r="BQ6" s="27"/>
    </row>
    <row r="7" spans="1:89" ht="20.100000000000001" customHeight="1">
      <c r="A7" s="23"/>
      <c r="B7" s="531"/>
      <c r="C7" s="531"/>
      <c r="D7" s="531"/>
      <c r="E7" s="531"/>
      <c r="F7" s="531"/>
      <c r="G7" s="531"/>
      <c r="H7" s="531"/>
      <c r="I7" s="531"/>
      <c r="J7" s="531"/>
      <c r="K7" s="531"/>
      <c r="L7" s="531"/>
      <c r="M7" s="531"/>
      <c r="N7" s="531"/>
      <c r="O7" s="531"/>
      <c r="P7" s="20"/>
      <c r="Q7" s="20"/>
      <c r="R7" s="562" t="s">
        <v>224</v>
      </c>
      <c r="S7" s="563" t="s">
        <v>230</v>
      </c>
      <c r="T7" s="560" t="s">
        <v>225</v>
      </c>
      <c r="U7" s="209"/>
      <c r="V7" s="409">
        <f>IF(OR(MID(E36,1,3)="Yes",MID(E37,1,3)="Yes",E35="Yes.  EV Posting is recommended"),2,1)</f>
        <v>1</v>
      </c>
      <c r="W7" s="240" t="s">
        <v>251</v>
      </c>
      <c r="X7" s="165"/>
      <c r="Y7" s="163"/>
      <c r="Z7" s="163"/>
      <c r="AA7" s="163"/>
      <c r="AB7" s="163"/>
      <c r="AC7" s="163"/>
      <c r="AD7" s="163"/>
      <c r="AE7" s="163"/>
      <c r="AF7" s="163"/>
      <c r="AG7" s="163"/>
      <c r="AH7" s="410"/>
      <c r="AI7" s="163"/>
      <c r="AJ7" s="163"/>
      <c r="AK7" s="163"/>
      <c r="AL7" s="163"/>
      <c r="AM7" s="163"/>
      <c r="AN7" s="211"/>
      <c r="AO7" s="211"/>
      <c r="AP7" s="211"/>
      <c r="AQ7" s="224" t="s">
        <v>349</v>
      </c>
      <c r="AR7" s="214"/>
      <c r="AS7" s="215"/>
      <c r="AT7" s="214"/>
      <c r="AU7" s="214"/>
      <c r="AW7" s="217"/>
      <c r="AX7" s="213"/>
      <c r="AY7" s="213"/>
      <c r="AZ7" s="20"/>
      <c r="BA7" s="20"/>
      <c r="BB7" s="6"/>
      <c r="BC7" s="6"/>
      <c r="BD7" s="6"/>
      <c r="BE7" s="6"/>
      <c r="BF7" s="6"/>
      <c r="BG7" s="6"/>
      <c r="BH7" s="6"/>
      <c r="BI7" s="6"/>
      <c r="BJ7" s="6"/>
      <c r="BK7" s="6"/>
      <c r="BL7" s="6"/>
      <c r="BM7" s="6"/>
      <c r="BN7" s="6"/>
      <c r="BO7" s="6"/>
      <c r="BP7" s="6"/>
      <c r="BQ7" s="6"/>
      <c r="BR7" s="6"/>
      <c r="BS7" s="6"/>
      <c r="BT7" s="6"/>
      <c r="BU7" s="6"/>
      <c r="BV7" s="6"/>
      <c r="BW7" s="6"/>
      <c r="BX7" s="6"/>
      <c r="BY7" s="6"/>
      <c r="BZ7" s="6"/>
      <c r="CA7" s="6"/>
    </row>
    <row r="8" spans="1:89" ht="20.100000000000001" customHeight="1">
      <c r="A8" s="23"/>
      <c r="B8" s="230" t="s">
        <v>16</v>
      </c>
      <c r="C8" s="230" t="s">
        <v>17</v>
      </c>
      <c r="D8" s="230" t="s">
        <v>112</v>
      </c>
      <c r="E8" s="490" t="s">
        <v>129</v>
      </c>
      <c r="F8" s="491"/>
      <c r="G8" s="492" t="s">
        <v>104</v>
      </c>
      <c r="H8" s="230" t="str">
        <f>IF(OR($I$2="Load Factor (LFR)",$I$2="Allowable Stress (AS)"),"DL","DC")</f>
        <v>DC</v>
      </c>
      <c r="I8" s="230" t="s">
        <v>0</v>
      </c>
      <c r="J8" s="230" t="s">
        <v>18</v>
      </c>
      <c r="K8" s="230" t="s">
        <v>19</v>
      </c>
      <c r="L8" s="561" t="s">
        <v>21</v>
      </c>
      <c r="M8" s="561"/>
      <c r="N8" s="561"/>
      <c r="O8" s="500" t="s">
        <v>20</v>
      </c>
      <c r="P8" s="20"/>
      <c r="Q8" s="20"/>
      <c r="R8" s="562"/>
      <c r="S8" s="563"/>
      <c r="T8" s="560"/>
      <c r="U8" s="209"/>
      <c r="V8" s="411">
        <f>IF(V7=1,40,80)</f>
        <v>40</v>
      </c>
      <c r="W8" s="412" t="s">
        <v>252</v>
      </c>
      <c r="X8" s="413"/>
      <c r="Y8" s="414"/>
      <c r="Z8" s="414"/>
      <c r="AA8" s="414"/>
      <c r="AB8" s="414"/>
      <c r="AC8" s="414"/>
      <c r="AD8" s="414"/>
      <c r="AE8" s="414"/>
      <c r="AF8" s="414"/>
      <c r="AG8" s="414"/>
      <c r="AH8" s="415"/>
      <c r="AI8" s="163"/>
      <c r="AJ8" s="163"/>
      <c r="AK8" s="163"/>
      <c r="AL8" s="163"/>
      <c r="AM8" s="163"/>
      <c r="AN8" s="211"/>
      <c r="AO8" s="211"/>
      <c r="AP8" s="211"/>
      <c r="AQ8" s="224" t="s">
        <v>350</v>
      </c>
      <c r="AR8" s="214"/>
      <c r="AS8" s="215"/>
      <c r="AT8" s="214"/>
      <c r="AU8" s="214"/>
      <c r="AV8" s="216"/>
      <c r="AW8" s="217"/>
      <c r="AX8" s="218"/>
      <c r="AY8" s="218"/>
      <c r="AZ8" s="20"/>
      <c r="BA8" s="20"/>
      <c r="BB8" s="6"/>
      <c r="BC8" s="6"/>
      <c r="BD8" s="6"/>
      <c r="BE8" s="6"/>
      <c r="BF8" s="6"/>
      <c r="BG8" s="6"/>
      <c r="BH8" s="6"/>
      <c r="BI8" s="6"/>
      <c r="BJ8" s="6"/>
      <c r="BK8" s="6"/>
      <c r="BL8" s="6"/>
      <c r="BM8" s="6"/>
      <c r="BN8" s="6"/>
      <c r="BO8" s="6"/>
      <c r="BP8" s="6"/>
      <c r="BQ8" s="6"/>
      <c r="BR8" s="6"/>
      <c r="BS8" s="6"/>
      <c r="BT8" s="6"/>
      <c r="BU8" s="6"/>
      <c r="BV8" s="6"/>
      <c r="BW8" s="6"/>
      <c r="BX8" s="6"/>
      <c r="BY8" s="6"/>
      <c r="BZ8" s="6"/>
      <c r="CA8" s="6"/>
    </row>
    <row r="9" spans="1:89" ht="20.100000000000001" customHeight="1">
      <c r="A9" s="23"/>
      <c r="B9" s="501" t="s">
        <v>119</v>
      </c>
      <c r="C9" s="143" t="str">
        <f>IF(MID($I$2,1,4)="LRFR","HL93","HS20")</f>
        <v>HS20</v>
      </c>
      <c r="D9" s="144">
        <v>36</v>
      </c>
      <c r="E9" s="525" t="s">
        <v>129</v>
      </c>
      <c r="F9" s="526"/>
      <c r="G9" s="493" t="s">
        <v>111</v>
      </c>
      <c r="H9" s="42" t="str">
        <f ca="1">OFFSET(MANUAL!$R$5,S9,-1)</f>
        <v>NA</v>
      </c>
      <c r="I9" s="164" t="str">
        <f ca="1">OFFSET(MANUAL!$R$5,S9,SUMMARY!T9)</f>
        <v>NA</v>
      </c>
      <c r="J9" s="43"/>
      <c r="K9" s="43"/>
      <c r="L9" s="511"/>
      <c r="M9" s="511"/>
      <c r="N9" s="511"/>
      <c r="O9" s="502">
        <f>K9*D9</f>
        <v>0</v>
      </c>
      <c r="P9" s="20"/>
      <c r="Q9" s="20"/>
      <c r="R9" s="419" t="str">
        <f>IF(G9="NA","NA",IF(MID(I$2,1,3)="ASR","ASR",MID(I$2,1,4)&amp;MID(E9,1,3)&amp;MID(G9,1,3)))</f>
        <v>TypeMemLim</v>
      </c>
      <c r="S9" s="398">
        <f>IF(ISERROR(VLOOKUP(R9,MANUAL!O$5:P$55,2,FALSE))=TRUE,MANUAL!P$48,VLOOKUP(R9,MANUAL!O$5:P$55,2,FALSE))</f>
        <v>43</v>
      </c>
      <c r="T9" s="420">
        <v>0</v>
      </c>
      <c r="U9" s="209"/>
      <c r="V9" s="405" t="s">
        <v>492</v>
      </c>
      <c r="W9" s="227"/>
      <c r="X9" s="227"/>
      <c r="Y9" s="163"/>
      <c r="Z9" s="163"/>
      <c r="AA9" s="241"/>
      <c r="AB9" s="163"/>
      <c r="AC9" s="163"/>
      <c r="AD9" s="163"/>
      <c r="AE9" s="163"/>
      <c r="AF9" s="163"/>
      <c r="AG9" s="163"/>
      <c r="AH9" s="416"/>
      <c r="AI9" s="163"/>
      <c r="AJ9" s="163"/>
      <c r="AK9" s="163"/>
      <c r="AL9" s="163"/>
      <c r="AM9" s="163"/>
      <c r="AN9" s="211"/>
      <c r="AO9" s="211"/>
      <c r="AP9" s="211"/>
      <c r="AQ9" s="224" t="s">
        <v>351</v>
      </c>
      <c r="AR9" s="322"/>
      <c r="AS9" s="212"/>
      <c r="AU9" s="212"/>
      <c r="AV9" s="212"/>
      <c r="AW9" s="219"/>
      <c r="AX9" s="218"/>
      <c r="AY9" s="220"/>
      <c r="AZ9" s="20"/>
      <c r="BA9" s="20"/>
      <c r="BB9" s="6"/>
      <c r="BC9" s="6"/>
      <c r="BD9" s="6"/>
      <c r="BE9" s="6"/>
      <c r="BF9" s="6"/>
      <c r="BG9" s="6"/>
      <c r="BH9" s="6"/>
      <c r="BI9" s="6"/>
      <c r="BJ9" s="6"/>
      <c r="BK9" s="6"/>
      <c r="BL9" s="6"/>
      <c r="BM9" s="6"/>
      <c r="BN9" s="6"/>
      <c r="BO9" s="6"/>
      <c r="BP9" s="6"/>
      <c r="BQ9" s="6"/>
      <c r="BR9" s="6"/>
      <c r="BS9" s="6"/>
      <c r="BT9" s="6"/>
      <c r="BU9" s="6"/>
      <c r="BV9" s="6"/>
      <c r="BW9" s="6"/>
      <c r="BX9" s="6"/>
      <c r="BY9" s="6"/>
      <c r="BZ9" s="6"/>
      <c r="CA9" s="6"/>
      <c r="CD9" s="6"/>
      <c r="CE9" s="6"/>
      <c r="CK9" s="6"/>
    </row>
    <row r="10" spans="1:89" ht="20.100000000000001" customHeight="1">
      <c r="A10" s="23"/>
      <c r="B10" s="501" t="s">
        <v>120</v>
      </c>
      <c r="C10" s="143" t="str">
        <f>IF(MID($I$2,1,4)="LRFR","HL93","HS20")</f>
        <v>HS20</v>
      </c>
      <c r="D10" s="144">
        <v>36</v>
      </c>
      <c r="E10" s="525" t="s">
        <v>129</v>
      </c>
      <c r="F10" s="526"/>
      <c r="G10" s="493" t="s">
        <v>111</v>
      </c>
      <c r="H10" s="42" t="str">
        <f ca="1">OFFSET(MANUAL!$R$5,S10,-1)</f>
        <v>NA</v>
      </c>
      <c r="I10" s="164" t="str">
        <f ca="1">OFFSET(MANUAL!$R$5,S10,SUMMARY!T10)</f>
        <v>NA</v>
      </c>
      <c r="J10" s="43"/>
      <c r="K10" s="43"/>
      <c r="L10" s="511"/>
      <c r="M10" s="511"/>
      <c r="N10" s="511"/>
      <c r="O10" s="502">
        <f>K10*D10</f>
        <v>0</v>
      </c>
      <c r="P10" s="20"/>
      <c r="Q10" s="20"/>
      <c r="R10" s="419" t="str">
        <f t="shared" ref="R10:R19" si="0">IF(G10="NA","NA",IF(MID(I$2,1,3)="ASR","ASR",MID(I$2,1,4)&amp;MID(E10,1,3)&amp;MID(G10,1,3)))</f>
        <v>TypeMemLim</v>
      </c>
      <c r="S10" s="398">
        <f>IF(ISERROR(VLOOKUP(R10,MANUAL!O$5:P$55,2,FALSE))=TRUE,MANUAL!P$48,VLOOKUP(R10,MANUAL!O$5:P$55,2,FALSE))</f>
        <v>43</v>
      </c>
      <c r="T10" s="420">
        <v>1</v>
      </c>
      <c r="U10" s="209"/>
      <c r="V10" s="564" t="str">
        <f>IF(OR(MID(E33,1,2)="01",MID(E33,1,2)="21",MID(E33,1,2)="31",MID(E33,1,2)="33"),"YES","NO")</f>
        <v>NO</v>
      </c>
      <c r="W10" s="565"/>
      <c r="X10" s="565"/>
      <c r="Y10" s="28" t="s">
        <v>489</v>
      </c>
      <c r="Z10" s="28"/>
      <c r="AA10" s="28"/>
      <c r="AB10" s="211"/>
      <c r="AC10" s="211"/>
      <c r="AD10" s="211"/>
      <c r="AE10" s="211"/>
      <c r="AF10" s="211"/>
      <c r="AG10" s="211"/>
      <c r="AH10" s="416"/>
      <c r="AI10" s="163"/>
      <c r="AJ10" s="163"/>
      <c r="AK10" s="163"/>
      <c r="AL10" s="163"/>
      <c r="AM10" s="163"/>
      <c r="AN10" s="211"/>
      <c r="AO10" s="211"/>
      <c r="AP10" s="211"/>
      <c r="AQ10" s="224" t="s">
        <v>352</v>
      </c>
      <c r="AR10" s="321"/>
      <c r="AS10" s="219"/>
      <c r="AU10" s="221"/>
      <c r="AV10" s="219"/>
      <c r="AW10" s="217"/>
      <c r="AX10" s="218"/>
      <c r="AY10" s="220"/>
      <c r="AZ10" s="20"/>
      <c r="BA10" s="20"/>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row>
    <row r="11" spans="1:89" ht="20.100000000000001" customHeight="1">
      <c r="A11" s="23"/>
      <c r="B11" s="501" t="s">
        <v>24</v>
      </c>
      <c r="C11" s="143" t="s">
        <v>102</v>
      </c>
      <c r="D11" s="144">
        <v>60</v>
      </c>
      <c r="E11" s="525" t="s">
        <v>129</v>
      </c>
      <c r="F11" s="526"/>
      <c r="G11" s="493" t="s">
        <v>111</v>
      </c>
      <c r="H11" s="42" t="str">
        <f ca="1">OFFSET(MANUAL!$R$5,S11,-1)</f>
        <v>NA</v>
      </c>
      <c r="I11" s="164" t="str">
        <f ca="1">OFFSET(MANUAL!$R$5,S11,SUMMARY!T11)</f>
        <v>NA</v>
      </c>
      <c r="J11" s="43"/>
      <c r="K11" s="43"/>
      <c r="L11" s="511"/>
      <c r="M11" s="511"/>
      <c r="N11" s="511"/>
      <c r="O11" s="502">
        <f>IF(MID($I$2,1,4)="LRFR",K11*D11,-1)</f>
        <v>-1</v>
      </c>
      <c r="P11" s="20"/>
      <c r="Q11" s="20"/>
      <c r="R11" s="419" t="str">
        <f t="shared" si="0"/>
        <v>TypeMemLim</v>
      </c>
      <c r="S11" s="398">
        <f>IF(ISERROR(VLOOKUP(R11,MANUAL!O$5:P$55,2,FALSE))=TRUE,MANUAL!P$48,VLOOKUP(R11,MANUAL!O$5:P$55,2,FALSE))</f>
        <v>43</v>
      </c>
      <c r="T11" s="420">
        <v>3</v>
      </c>
      <c r="U11" s="209"/>
      <c r="V11" s="564" t="str">
        <f>IF(OR(MID(E34,1,7)="carries",MID(E34,1,6)="within"),"YES","NO")</f>
        <v>NO</v>
      </c>
      <c r="W11" s="565"/>
      <c r="X11" s="565"/>
      <c r="Y11" s="28" t="s">
        <v>490</v>
      </c>
      <c r="Z11" s="28"/>
      <c r="AA11" s="28"/>
      <c r="AB11" s="211"/>
      <c r="AC11" s="211"/>
      <c r="AD11" s="211"/>
      <c r="AE11" s="211"/>
      <c r="AF11" s="211"/>
      <c r="AG11" s="211"/>
      <c r="AH11" s="416"/>
      <c r="AI11" s="211"/>
      <c r="AJ11" s="211"/>
      <c r="AK11" s="211"/>
      <c r="AL11" s="211"/>
      <c r="AM11" s="211"/>
      <c r="AN11" s="211"/>
      <c r="AO11" s="211"/>
      <c r="AP11" s="211"/>
      <c r="AQ11" s="224" t="s">
        <v>353</v>
      </c>
      <c r="AR11" s="214"/>
      <c r="AS11" s="215"/>
      <c r="AU11" s="214"/>
      <c r="AV11" s="216"/>
      <c r="AW11" s="217"/>
      <c r="AX11" s="218"/>
      <c r="AY11" s="220"/>
      <c r="AZ11" s="20"/>
      <c r="BA11" s="20"/>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row>
    <row r="12" spans="1:89" ht="20.100000000000001" customHeight="1">
      <c r="A12" s="23"/>
      <c r="B12" s="501" t="str">
        <f>IF(MID($I$2,1,4)="LRFR","Permit Max Span","Operating Max Span")</f>
        <v>Operating Max Span</v>
      </c>
      <c r="C12" s="143" t="str">
        <f>IF(MID($I$2,1,4)="LRFR","FL120","HS20")</f>
        <v>HS20</v>
      </c>
      <c r="D12" s="144">
        <f>IF(MID($I$2,1,4)="LRFR",60,36)</f>
        <v>36</v>
      </c>
      <c r="E12" s="525" t="s">
        <v>129</v>
      </c>
      <c r="F12" s="526"/>
      <c r="G12" s="493" t="s">
        <v>111</v>
      </c>
      <c r="H12" s="42" t="str">
        <f ca="1">OFFSET(MANUAL!$R$5,S12,-1)</f>
        <v>NA</v>
      </c>
      <c r="I12" s="164" t="str">
        <f ca="1">OFFSET(MANUAL!$R$5,S12,SUMMARY!T12)</f>
        <v>NA</v>
      </c>
      <c r="J12" s="43"/>
      <c r="K12" s="43"/>
      <c r="L12" s="511"/>
      <c r="M12" s="511"/>
      <c r="N12" s="511"/>
      <c r="O12" s="502" t="str">
        <f ca="1">IF(H12="NA","-1",K12*D12)</f>
        <v>-1</v>
      </c>
      <c r="P12" s="20"/>
      <c r="Q12" s="20"/>
      <c r="R12" s="419" t="str">
        <f t="shared" si="0"/>
        <v>TypeMemLim</v>
      </c>
      <c r="S12" s="398">
        <f>IF(ISERROR(VLOOKUP(R12,MANUAL!O$5:P$55,2,FALSE))=TRUE,MANUAL!P$48,VLOOKUP(R12,MANUAL!O$5:P$55,2,FALSE))</f>
        <v>43</v>
      </c>
      <c r="T12" s="420">
        <f>IF(OR(MID($I$2,1,4)="LFR ",MID($I$2,1,4)="ASR "),1,3)</f>
        <v>3</v>
      </c>
      <c r="U12" s="209"/>
      <c r="V12" s="566" t="str">
        <f>IF(AND(MID(I$2,1,4)&lt;&gt;"LRFR",K10&gt;1.65),"No.  EV posting is not recommended.  RF.HS20.Operating &gt;1.65","")</f>
        <v/>
      </c>
      <c r="W12" s="567"/>
      <c r="X12" s="567"/>
      <c r="Y12" s="28" t="s">
        <v>486</v>
      </c>
      <c r="Z12" s="28"/>
      <c r="AA12" s="28"/>
      <c r="AB12" s="211"/>
      <c r="AC12" s="211"/>
      <c r="AD12" s="1"/>
      <c r="AE12" s="23"/>
      <c r="AF12" s="1"/>
      <c r="AG12" s="1"/>
      <c r="AH12" s="416"/>
      <c r="AI12" s="211"/>
      <c r="AJ12" s="211"/>
      <c r="AK12" s="211"/>
      <c r="AL12" s="211"/>
      <c r="AM12" s="211"/>
      <c r="AN12" s="211"/>
      <c r="AO12" s="211"/>
      <c r="AP12" s="211"/>
      <c r="AQ12" s="224" t="s">
        <v>354</v>
      </c>
      <c r="AR12" s="321"/>
      <c r="AS12" s="215"/>
      <c r="AU12" s="214"/>
      <c r="AV12" s="216"/>
      <c r="AW12" s="217"/>
      <c r="AX12" s="218"/>
      <c r="AY12" s="220"/>
      <c r="AZ12" s="6"/>
      <c r="BA12" s="6"/>
      <c r="BB12" s="6"/>
      <c r="BC12" s="6"/>
      <c r="BD12" s="31"/>
      <c r="BE12" s="31"/>
      <c r="BF12" s="31"/>
      <c r="BG12" s="31"/>
      <c r="BH12" s="31"/>
      <c r="BI12" s="31"/>
      <c r="BJ12" s="31"/>
      <c r="BK12" s="31"/>
      <c r="BL12" s="31"/>
      <c r="BM12" s="31"/>
      <c r="BN12" s="31"/>
      <c r="BO12" s="31"/>
      <c r="BP12" s="6"/>
      <c r="BQ12" s="6"/>
      <c r="BR12" s="6"/>
      <c r="BS12" s="6"/>
      <c r="BT12" s="6"/>
      <c r="BU12" s="6"/>
      <c r="BV12" s="6"/>
      <c r="BW12" s="6"/>
      <c r="BX12" s="6"/>
      <c r="BY12" s="6"/>
      <c r="BZ12" s="6"/>
      <c r="CA12" s="6"/>
    </row>
    <row r="13" spans="1:89" ht="20.100000000000001" customHeight="1">
      <c r="A13" s="23"/>
      <c r="B13" s="532" t="s">
        <v>23</v>
      </c>
      <c r="C13" s="32" t="s">
        <v>1</v>
      </c>
      <c r="D13" s="33">
        <v>17</v>
      </c>
      <c r="E13" s="525" t="s">
        <v>129</v>
      </c>
      <c r="F13" s="526"/>
      <c r="G13" s="493" t="s">
        <v>111</v>
      </c>
      <c r="H13" s="42" t="str">
        <f ca="1">OFFSET(MANUAL!$R$5,S13,-1)</f>
        <v>NA</v>
      </c>
      <c r="I13" s="164" t="str">
        <f ca="1">OFFSET(MANUAL!$R$5,S13,SUMMARY!T13)</f>
        <v>NA</v>
      </c>
      <c r="J13" s="43"/>
      <c r="K13" s="43"/>
      <c r="L13" s="511"/>
      <c r="M13" s="511"/>
      <c r="N13" s="511"/>
      <c r="O13" s="502" t="str">
        <f ca="1">IF(H13="NA","-1",K13*D13)</f>
        <v>-1</v>
      </c>
      <c r="P13" s="20"/>
      <c r="Q13" s="20"/>
      <c r="R13" s="419" t="str">
        <f t="shared" si="0"/>
        <v>TypeMemLim</v>
      </c>
      <c r="S13" s="398">
        <f>IF(ISERROR(VLOOKUP(R13,MANUAL!O$5:P$55,2,FALSE))=TRUE,MANUAL!P$48,VLOOKUP(R13,MANUAL!O$5:P$55,2,FALSE))</f>
        <v>43</v>
      </c>
      <c r="T13" s="420">
        <v>2</v>
      </c>
      <c r="U13" s="209"/>
      <c r="V13" s="566" t="str">
        <f>IF(AND(MID(I$2,1,4)="LRFR",K10&gt;1.29),"No.  EV posting is not recommended.  RF.HL93.Operating &gt;1.30","")</f>
        <v/>
      </c>
      <c r="W13" s="567"/>
      <c r="X13" s="567"/>
      <c r="Y13" s="28" t="s">
        <v>487</v>
      </c>
      <c r="Z13" s="28"/>
      <c r="AA13" s="28"/>
      <c r="AB13" s="211"/>
      <c r="AC13" s="211"/>
      <c r="AD13" s="1"/>
      <c r="AE13" s="1"/>
      <c r="AF13" s="1"/>
      <c r="AG13" s="1"/>
      <c r="AH13" s="416"/>
      <c r="AI13" s="211"/>
      <c r="AJ13" s="211"/>
      <c r="AK13" s="211"/>
      <c r="AL13" s="211"/>
      <c r="AM13" s="211"/>
      <c r="AN13" s="211"/>
      <c r="AO13" s="211"/>
      <c r="AP13" s="211"/>
      <c r="AQ13" s="224" t="s">
        <v>355</v>
      </c>
      <c r="AR13" s="321"/>
      <c r="AS13" s="215"/>
      <c r="AU13" s="214"/>
      <c r="AV13" s="216"/>
      <c r="AW13" s="217"/>
      <c r="AX13" s="218"/>
      <c r="AY13" s="220"/>
      <c r="AZ13" s="6"/>
      <c r="BA13" s="6"/>
      <c r="BB13" s="6"/>
      <c r="BC13" s="6"/>
      <c r="BD13" s="6"/>
      <c r="BE13" s="6"/>
      <c r="BF13" s="6"/>
      <c r="BG13" s="6"/>
      <c r="BH13" s="6"/>
      <c r="BI13" s="6"/>
      <c r="BJ13" s="6"/>
      <c r="BK13" s="6"/>
      <c r="BL13" s="6"/>
      <c r="BM13" s="29"/>
      <c r="BN13" s="29"/>
      <c r="BO13" s="29"/>
      <c r="BP13" s="6"/>
      <c r="BQ13" s="6"/>
      <c r="BR13" s="6"/>
      <c r="BS13" s="6"/>
      <c r="BT13" s="6"/>
      <c r="BU13" s="6"/>
      <c r="BV13" s="6"/>
      <c r="BW13" s="6"/>
      <c r="BX13" s="6"/>
      <c r="BY13" s="6"/>
      <c r="BZ13" s="6"/>
      <c r="CA13" s="6"/>
    </row>
    <row r="14" spans="1:89" ht="20.100000000000001" customHeight="1">
      <c r="A14" s="23"/>
      <c r="B14" s="532"/>
      <c r="C14" s="32" t="s">
        <v>2</v>
      </c>
      <c r="D14" s="33">
        <v>33</v>
      </c>
      <c r="E14" s="525" t="s">
        <v>129</v>
      </c>
      <c r="F14" s="526"/>
      <c r="G14" s="493" t="s">
        <v>111</v>
      </c>
      <c r="H14" s="42" t="str">
        <f ca="1">OFFSET(MANUAL!$R$5,S14,-1)</f>
        <v>NA</v>
      </c>
      <c r="I14" s="164" t="str">
        <f ca="1">OFFSET(MANUAL!$R$5,S14,SUMMARY!T14)</f>
        <v>NA</v>
      </c>
      <c r="J14" s="43"/>
      <c r="K14" s="43"/>
      <c r="L14" s="511"/>
      <c r="M14" s="511"/>
      <c r="N14" s="511"/>
      <c r="O14" s="502" t="str">
        <f t="shared" ref="O14:O19" ca="1" si="1">IF(H14="NA","-1",K14*D14)</f>
        <v>-1</v>
      </c>
      <c r="P14" s="20"/>
      <c r="Q14" s="20"/>
      <c r="R14" s="419" t="str">
        <f t="shared" si="0"/>
        <v>TypeMemLim</v>
      </c>
      <c r="S14" s="398">
        <f>IF(ISERROR(VLOOKUP(R14,MANUAL!O$5:P$55,2,FALSE))=TRUE,MANUAL!P$48,VLOOKUP(R14,MANUAL!O$5:P$55,2,FALSE))</f>
        <v>43</v>
      </c>
      <c r="T14" s="420">
        <v>2</v>
      </c>
      <c r="U14" s="209"/>
      <c r="V14" s="566" t="str">
        <f>IF(AND(K20&gt;0.99,K21&gt;0.99),"No.  EV posting is not recommended.  RF.EV2 &gt;1.00 &amp; RF.EV3 &gt; 1.00","")</f>
        <v/>
      </c>
      <c r="W14" s="567"/>
      <c r="X14" s="567"/>
      <c r="Y14" s="28" t="s">
        <v>488</v>
      </c>
      <c r="Z14" s="28"/>
      <c r="AA14" s="28"/>
      <c r="AB14" s="211"/>
      <c r="AC14" s="211"/>
      <c r="AD14" s="1"/>
      <c r="AE14" s="1"/>
      <c r="AF14" s="1"/>
      <c r="AG14" s="1"/>
      <c r="AH14" s="416"/>
      <c r="AI14" s="211"/>
      <c r="AJ14" s="211"/>
      <c r="AK14" s="211"/>
      <c r="AL14" s="211"/>
      <c r="AM14" s="211"/>
      <c r="AN14" s="211"/>
      <c r="AO14" s="211"/>
      <c r="AP14" s="211"/>
      <c r="AQ14" s="224" t="s">
        <v>356</v>
      </c>
      <c r="AR14" s="321"/>
      <c r="AS14" s="215"/>
      <c r="AU14" s="214"/>
      <c r="AV14" s="216"/>
      <c r="AW14" s="217"/>
      <c r="AX14" s="218"/>
      <c r="AY14" s="220"/>
      <c r="AZ14" s="6"/>
      <c r="BA14" s="6"/>
      <c r="BB14" s="6"/>
      <c r="BC14" s="6"/>
      <c r="BD14" s="6"/>
      <c r="BE14" s="6"/>
      <c r="BF14" s="6"/>
      <c r="BG14" s="6"/>
      <c r="BH14" s="6"/>
      <c r="BI14" s="6"/>
      <c r="BJ14" s="6"/>
      <c r="BK14" s="6"/>
      <c r="BL14" s="6"/>
      <c r="BM14" s="29"/>
      <c r="BN14" s="29"/>
      <c r="BO14" s="29"/>
      <c r="BP14" s="6"/>
      <c r="BQ14" s="6"/>
      <c r="BR14" s="6"/>
      <c r="BS14" s="6"/>
      <c r="BT14" s="6"/>
      <c r="BU14" s="6"/>
      <c r="BV14" s="6"/>
      <c r="BW14" s="6"/>
      <c r="BX14" s="6"/>
      <c r="BY14" s="6"/>
      <c r="BZ14" s="6"/>
      <c r="CA14" s="6"/>
    </row>
    <row r="15" spans="1:89" ht="20.100000000000001" customHeight="1">
      <c r="A15" s="23"/>
      <c r="B15" s="532"/>
      <c r="C15" s="32" t="s">
        <v>3</v>
      </c>
      <c r="D15" s="33">
        <v>35</v>
      </c>
      <c r="E15" s="525" t="s">
        <v>129</v>
      </c>
      <c r="F15" s="526"/>
      <c r="G15" s="493" t="s">
        <v>111</v>
      </c>
      <c r="H15" s="42" t="str">
        <f ca="1">OFFSET(MANUAL!$R$5,S15,-1)</f>
        <v>NA</v>
      </c>
      <c r="I15" s="164" t="str">
        <f ca="1">OFFSET(MANUAL!$R$5,S15,SUMMARY!T15)</f>
        <v>NA</v>
      </c>
      <c r="J15" s="43"/>
      <c r="K15" s="43"/>
      <c r="L15" s="511"/>
      <c r="M15" s="511"/>
      <c r="N15" s="511"/>
      <c r="O15" s="502" t="str">
        <f t="shared" ca="1" si="1"/>
        <v>-1</v>
      </c>
      <c r="P15" s="20"/>
      <c r="Q15" s="20"/>
      <c r="R15" s="419" t="str">
        <f t="shared" si="0"/>
        <v>TypeMemLim</v>
      </c>
      <c r="S15" s="398">
        <f>IF(ISERROR(VLOOKUP(R15,MANUAL!O$5:P$55,2,FALSE))=TRUE,MANUAL!P$48,VLOOKUP(R15,MANUAL!O$5:P$55,2,FALSE))</f>
        <v>43</v>
      </c>
      <c r="T15" s="420">
        <v>2</v>
      </c>
      <c r="U15" s="209"/>
      <c r="V15" s="566" t="str">
        <f>IF(AND(V12="",V13="",V14=""),"Yes.  EV Posting is recommended",IF(V14="",V12&amp;V13,V14))</f>
        <v>Yes.  EV Posting is recommended</v>
      </c>
      <c r="W15" s="567"/>
      <c r="X15" s="567"/>
      <c r="Y15" s="28" t="s">
        <v>485</v>
      </c>
      <c r="Z15" s="28"/>
      <c r="AA15" s="28"/>
      <c r="AB15" s="211"/>
      <c r="AC15" s="211"/>
      <c r="AD15" s="1"/>
      <c r="AE15" s="1"/>
      <c r="AF15" s="1"/>
      <c r="AG15" s="1"/>
      <c r="AH15" s="416"/>
      <c r="AJ15" s="211"/>
      <c r="AK15" s="211"/>
      <c r="AL15" s="211"/>
      <c r="AM15" s="211"/>
      <c r="AN15" s="211"/>
      <c r="AO15" s="211"/>
      <c r="AP15" s="211"/>
      <c r="AQ15" s="224" t="s">
        <v>357</v>
      </c>
      <c r="AR15" s="321"/>
      <c r="AS15" s="215"/>
      <c r="AU15" s="214"/>
      <c r="AV15" s="216"/>
      <c r="AW15" s="217"/>
      <c r="AX15" s="218"/>
      <c r="AY15" s="220"/>
      <c r="AZ15" s="6"/>
      <c r="BA15" s="6"/>
      <c r="BB15" s="6"/>
      <c r="BC15" s="6"/>
      <c r="BD15" s="6"/>
      <c r="BE15" s="6"/>
      <c r="BF15" s="6"/>
      <c r="BG15" s="6"/>
      <c r="BH15" s="6"/>
      <c r="BI15" s="6"/>
      <c r="BJ15" s="6"/>
      <c r="BK15" s="6"/>
      <c r="BL15" s="6"/>
      <c r="BM15" s="29"/>
      <c r="BN15" s="29"/>
      <c r="BO15" s="29"/>
      <c r="BP15" s="6"/>
      <c r="BQ15" s="6"/>
      <c r="BR15" s="6"/>
      <c r="BS15" s="6"/>
      <c r="BT15" s="6"/>
      <c r="BU15" s="6"/>
      <c r="BV15" s="6"/>
      <c r="BW15" s="6"/>
      <c r="BX15" s="6"/>
      <c r="BY15" s="6"/>
      <c r="BZ15" s="6"/>
      <c r="CA15" s="6"/>
    </row>
    <row r="16" spans="1:89" ht="20.100000000000001" customHeight="1">
      <c r="A16" s="23"/>
      <c r="B16" s="532"/>
      <c r="C16" s="32" t="s">
        <v>4</v>
      </c>
      <c r="D16" s="33">
        <v>28</v>
      </c>
      <c r="E16" s="525" t="s">
        <v>129</v>
      </c>
      <c r="F16" s="526"/>
      <c r="G16" s="493" t="s">
        <v>111</v>
      </c>
      <c r="H16" s="42" t="str">
        <f ca="1">OFFSET(MANUAL!$R$5,S16,-1)</f>
        <v>NA</v>
      </c>
      <c r="I16" s="164" t="str">
        <f ca="1">OFFSET(MANUAL!$R$5,S16,SUMMARY!T16)</f>
        <v>NA</v>
      </c>
      <c r="J16" s="43"/>
      <c r="K16" s="43"/>
      <c r="L16" s="511"/>
      <c r="M16" s="511"/>
      <c r="N16" s="511"/>
      <c r="O16" s="502" t="str">
        <f t="shared" ca="1" si="1"/>
        <v>-1</v>
      </c>
      <c r="P16" s="20"/>
      <c r="Q16" s="20"/>
      <c r="R16" s="419" t="str">
        <f t="shared" si="0"/>
        <v>TypeMemLim</v>
      </c>
      <c r="S16" s="398">
        <f>IF(ISERROR(VLOOKUP(R16,MANUAL!O$5:P$55,2,FALSE))=TRUE,MANUAL!P$48,VLOOKUP(R16,MANUAL!O$5:P$55,2,FALSE))</f>
        <v>43</v>
      </c>
      <c r="T16" s="420">
        <v>2</v>
      </c>
      <c r="U16" s="209"/>
      <c r="V16" s="568" t="str">
        <f>IF(AND(V10="YES",V11="YES"),V15,"No.  EV posting is not recommended.  The FAST Act does not apply")</f>
        <v>No.  EV posting is not recommended.  The FAST Act does not apply</v>
      </c>
      <c r="W16" s="569"/>
      <c r="X16" s="569"/>
      <c r="Y16" s="406" t="s">
        <v>491</v>
      </c>
      <c r="Z16" s="406"/>
      <c r="AA16" s="417"/>
      <c r="AB16" s="417"/>
      <c r="AC16" s="417"/>
      <c r="AD16" s="417"/>
      <c r="AE16" s="417"/>
      <c r="AF16" s="417"/>
      <c r="AG16" s="417"/>
      <c r="AH16" s="418"/>
      <c r="AJ16" s="211"/>
      <c r="AK16" s="211"/>
      <c r="AL16" s="211"/>
      <c r="AM16" s="211"/>
      <c r="AN16" s="211"/>
      <c r="AO16" s="211"/>
      <c r="AP16" s="211"/>
      <c r="AQ16" s="224" t="s">
        <v>366</v>
      </c>
      <c r="AR16" s="321"/>
      <c r="AS16" s="215"/>
      <c r="AU16" s="214"/>
      <c r="AV16" s="216"/>
      <c r="AW16" s="217"/>
      <c r="AX16" s="218"/>
      <c r="AY16" s="220"/>
      <c r="AZ16" s="6"/>
      <c r="BA16" s="6"/>
      <c r="BB16" s="6"/>
      <c r="BC16" s="6"/>
      <c r="BD16" s="6"/>
      <c r="BE16" s="6"/>
      <c r="BF16" s="6"/>
      <c r="BG16" s="6"/>
      <c r="BH16" s="6"/>
      <c r="BI16" s="6"/>
      <c r="BJ16" s="6"/>
      <c r="BK16" s="6"/>
      <c r="BL16" s="6"/>
      <c r="BM16" s="29"/>
      <c r="BN16" s="29"/>
      <c r="BO16" s="29"/>
      <c r="BP16" s="6"/>
      <c r="BQ16" s="6"/>
      <c r="BR16" s="6"/>
      <c r="BS16" s="6"/>
      <c r="BT16" s="6"/>
      <c r="BU16" s="6"/>
      <c r="BV16" s="6"/>
      <c r="BW16" s="6"/>
      <c r="BX16" s="6"/>
      <c r="BY16" s="6"/>
      <c r="BZ16" s="6"/>
      <c r="CA16" s="6"/>
    </row>
    <row r="17" spans="1:1033" ht="20.100000000000001" customHeight="1">
      <c r="A17" s="23"/>
      <c r="B17" s="532"/>
      <c r="C17" s="32" t="s">
        <v>5</v>
      </c>
      <c r="D17" s="34">
        <v>36.65</v>
      </c>
      <c r="E17" s="525" t="s">
        <v>129</v>
      </c>
      <c r="F17" s="526"/>
      <c r="G17" s="493" t="s">
        <v>111</v>
      </c>
      <c r="H17" s="42" t="str">
        <f ca="1">OFFSET(MANUAL!$R$5,S17,-1)</f>
        <v>NA</v>
      </c>
      <c r="I17" s="164" t="str">
        <f ca="1">OFFSET(MANUAL!$R$5,S17,SUMMARY!T17)</f>
        <v>NA</v>
      </c>
      <c r="J17" s="43"/>
      <c r="K17" s="43"/>
      <c r="L17" s="511"/>
      <c r="M17" s="511"/>
      <c r="N17" s="511"/>
      <c r="O17" s="502" t="str">
        <f t="shared" ca="1" si="1"/>
        <v>-1</v>
      </c>
      <c r="P17" s="20"/>
      <c r="Q17" s="20"/>
      <c r="R17" s="419" t="str">
        <f t="shared" si="0"/>
        <v>TypeMemLim</v>
      </c>
      <c r="S17" s="398">
        <f>IF(ISERROR(VLOOKUP(R17,MANUAL!O$5:P$55,2,FALSE))=TRUE,MANUAL!P$48,VLOOKUP(R17,MANUAL!O$5:P$55,2,FALSE))</f>
        <v>43</v>
      </c>
      <c r="T17" s="420">
        <v>2</v>
      </c>
      <c r="U17" s="209"/>
      <c r="AJ17" s="211"/>
      <c r="AK17" s="211"/>
      <c r="AL17" s="211"/>
      <c r="AM17" s="211"/>
      <c r="AN17" s="211"/>
      <c r="AO17" s="211"/>
      <c r="AP17" s="211"/>
      <c r="AQ17" s="224" t="s">
        <v>358</v>
      </c>
      <c r="AR17" s="321"/>
      <c r="AS17" s="215"/>
      <c r="AU17" s="214"/>
      <c r="AV17" s="216"/>
      <c r="AW17" s="217"/>
      <c r="AX17" s="218"/>
      <c r="AY17" s="220"/>
      <c r="AZ17" s="6"/>
      <c r="BA17" s="6"/>
      <c r="BB17" s="6"/>
      <c r="BC17" s="6"/>
      <c r="BD17" s="6"/>
      <c r="BE17" s="6"/>
      <c r="BF17" s="6"/>
      <c r="BG17" s="6"/>
      <c r="BH17" s="6"/>
      <c r="BI17" s="6"/>
      <c r="BJ17" s="6"/>
      <c r="BK17" s="6"/>
      <c r="BL17" s="6"/>
      <c r="BM17" s="29"/>
      <c r="BN17" s="29"/>
      <c r="BO17" s="29"/>
      <c r="BP17" s="6"/>
      <c r="BQ17" s="6"/>
      <c r="BR17" s="6"/>
      <c r="BS17" s="6"/>
      <c r="BT17" s="6"/>
      <c r="BU17" s="6"/>
      <c r="BV17" s="6"/>
      <c r="BW17" s="6"/>
      <c r="BX17" s="6"/>
      <c r="BY17" s="6"/>
      <c r="BZ17" s="6"/>
      <c r="CA17" s="6"/>
    </row>
    <row r="18" spans="1:1033" ht="20.100000000000001" customHeight="1">
      <c r="A18" s="23"/>
      <c r="B18" s="532"/>
      <c r="C18" s="32" t="s">
        <v>6</v>
      </c>
      <c r="D18" s="33">
        <v>40</v>
      </c>
      <c r="E18" s="525" t="s">
        <v>129</v>
      </c>
      <c r="F18" s="526"/>
      <c r="G18" s="493" t="s">
        <v>111</v>
      </c>
      <c r="H18" s="42" t="str">
        <f ca="1">OFFSET(MANUAL!$R$5,S18,-1)</f>
        <v>NA</v>
      </c>
      <c r="I18" s="164" t="str">
        <f ca="1">OFFSET(MANUAL!$R$5,S18,SUMMARY!T18)</f>
        <v>NA</v>
      </c>
      <c r="J18" s="43"/>
      <c r="K18" s="43"/>
      <c r="L18" s="511"/>
      <c r="M18" s="511"/>
      <c r="N18" s="511"/>
      <c r="O18" s="502" t="str">
        <f t="shared" ca="1" si="1"/>
        <v>-1</v>
      </c>
      <c r="P18" s="20"/>
      <c r="Q18" s="20"/>
      <c r="R18" s="419" t="str">
        <f t="shared" si="0"/>
        <v>TypeMemLim</v>
      </c>
      <c r="S18" s="398">
        <f>IF(ISERROR(VLOOKUP(R18,MANUAL!O$5:P$55,2,FALSE))=TRUE,MANUAL!P$48,VLOOKUP(R18,MANUAL!O$5:P$55,2,FALSE))</f>
        <v>43</v>
      </c>
      <c r="T18" s="420">
        <v>2</v>
      </c>
      <c r="U18" s="209"/>
      <c r="AJ18" s="211"/>
      <c r="AK18" s="211"/>
      <c r="AL18" s="211"/>
      <c r="AM18" s="211"/>
      <c r="AN18" s="211"/>
      <c r="AO18" s="211"/>
      <c r="AP18" s="211"/>
      <c r="AQ18" s="509" t="s">
        <v>399</v>
      </c>
      <c r="AR18" s="509"/>
      <c r="AS18" s="509"/>
      <c r="AT18" s="509"/>
      <c r="AU18" s="509"/>
      <c r="AV18" s="509"/>
      <c r="AW18" s="509"/>
      <c r="AX18" s="509"/>
      <c r="AY18" s="509"/>
      <c r="AZ18" s="509"/>
      <c r="BA18" s="6"/>
      <c r="BB18" s="6"/>
      <c r="BC18" s="6"/>
      <c r="BD18" s="6"/>
      <c r="BE18" s="6"/>
      <c r="BF18" s="6"/>
      <c r="BG18" s="6"/>
      <c r="BH18" s="6"/>
      <c r="BI18" s="6"/>
      <c r="BJ18" s="6"/>
      <c r="BK18" s="35"/>
      <c r="BL18" s="29"/>
      <c r="BM18" s="29"/>
      <c r="BN18" s="29"/>
      <c r="BO18" s="29"/>
      <c r="BP18" s="6"/>
      <c r="BQ18" s="6"/>
      <c r="BR18" s="6"/>
      <c r="BS18" s="6"/>
      <c r="BT18" s="6"/>
      <c r="BU18" s="6"/>
      <c r="BV18" s="6"/>
      <c r="BW18" s="6"/>
      <c r="BX18" s="6"/>
      <c r="BY18" s="6"/>
      <c r="BZ18" s="6"/>
      <c r="CA18" s="6"/>
    </row>
    <row r="19" spans="1:1033" ht="20.100000000000001" customHeight="1">
      <c r="A19" s="23"/>
      <c r="B19" s="532"/>
      <c r="C19" s="32" t="s">
        <v>7</v>
      </c>
      <c r="D19" s="33">
        <v>40</v>
      </c>
      <c r="E19" s="525" t="s">
        <v>129</v>
      </c>
      <c r="F19" s="526"/>
      <c r="G19" s="493" t="s">
        <v>111</v>
      </c>
      <c r="H19" s="42" t="str">
        <f ca="1">OFFSET(MANUAL!$R$5,S19,-1)</f>
        <v>NA</v>
      </c>
      <c r="I19" s="164" t="str">
        <f ca="1">OFFSET(MANUAL!$R$5,S19,SUMMARY!T19)</f>
        <v>NA</v>
      </c>
      <c r="J19" s="43"/>
      <c r="K19" s="43"/>
      <c r="L19" s="511"/>
      <c r="M19" s="511"/>
      <c r="N19" s="511"/>
      <c r="O19" s="502" t="str">
        <f t="shared" ca="1" si="1"/>
        <v>-1</v>
      </c>
      <c r="P19" s="20"/>
      <c r="Q19" s="20"/>
      <c r="R19" s="419" t="str">
        <f t="shared" si="0"/>
        <v>TypeMemLim</v>
      </c>
      <c r="S19" s="398">
        <f>IF(ISERROR(VLOOKUP(R19,MANUAL!O$5:P$55,2,FALSE))=TRUE,MANUAL!P$48,VLOOKUP(R19,MANUAL!O$5:P$55,2,FALSE))</f>
        <v>43</v>
      </c>
      <c r="T19" s="420">
        <v>2</v>
      </c>
      <c r="U19" s="209"/>
      <c r="AJ19" s="211"/>
      <c r="AK19" s="211"/>
      <c r="AL19" s="211"/>
      <c r="AM19" s="211"/>
      <c r="AN19" s="211"/>
      <c r="AO19" s="211"/>
      <c r="AP19" s="211"/>
      <c r="AQ19" s="509"/>
      <c r="AR19" s="509"/>
      <c r="AS19" s="509"/>
      <c r="AT19" s="509"/>
      <c r="AU19" s="509"/>
      <c r="AV19" s="509"/>
      <c r="AW19" s="509"/>
      <c r="AX19" s="509"/>
      <c r="AY19" s="509"/>
      <c r="AZ19" s="509"/>
      <c r="BA19" s="6"/>
      <c r="BB19" s="6"/>
      <c r="BC19" s="6"/>
      <c r="BD19" s="6"/>
      <c r="BE19" s="6"/>
      <c r="BF19" s="6"/>
      <c r="BG19" s="6"/>
      <c r="BH19" s="6"/>
      <c r="BI19" s="6"/>
      <c r="BJ19" s="6"/>
      <c r="BK19" s="35"/>
      <c r="BL19" s="29"/>
      <c r="BM19" s="29"/>
      <c r="BN19" s="29"/>
      <c r="BO19" s="29"/>
      <c r="BP19" s="6"/>
      <c r="BQ19" s="6"/>
      <c r="BR19" s="6"/>
      <c r="BS19" s="6"/>
      <c r="BT19" s="6"/>
      <c r="BU19" s="6"/>
      <c r="BV19" s="6"/>
      <c r="BW19" s="6"/>
      <c r="BX19" s="6"/>
      <c r="BY19" s="6"/>
      <c r="BZ19" s="6"/>
      <c r="CA19" s="6"/>
    </row>
    <row r="20" spans="1:1033" ht="20.100000000000001" customHeight="1">
      <c r="A20" s="23"/>
      <c r="B20" s="539" t="s">
        <v>482</v>
      </c>
      <c r="C20" s="32" t="s">
        <v>439</v>
      </c>
      <c r="D20" s="424">
        <v>28.75</v>
      </c>
      <c r="E20" s="525" t="s">
        <v>129</v>
      </c>
      <c r="F20" s="526"/>
      <c r="G20" s="493" t="s">
        <v>111</v>
      </c>
      <c r="H20" s="42" t="str">
        <f ca="1">OFFSET(MANUAL!$R$5,S20,-1)</f>
        <v>NA</v>
      </c>
      <c r="I20" s="164" t="str">
        <f ca="1">OFFSET(MANUAL!$R$5,S20,SUMMARY!T20)</f>
        <v>NA</v>
      </c>
      <c r="J20" s="43"/>
      <c r="K20" s="43"/>
      <c r="L20" s="511"/>
      <c r="M20" s="511"/>
      <c r="N20" s="511"/>
      <c r="O20" s="502" t="str">
        <f t="shared" ref="O20:O21" ca="1" si="2">IF(H20="NA","-1",K20*D20)</f>
        <v>-1</v>
      </c>
      <c r="P20" s="20"/>
      <c r="Q20" s="20"/>
      <c r="R20" s="419" t="str">
        <f t="shared" ref="R20:R21" si="3">IF(G20="NA","NA",IF(MID(I$2,1,3)="ASR","ASR",MID(I$2,1,4)&amp;MID(E20,1,3)&amp;MID(G20,1,3)))</f>
        <v>TypeMemLim</v>
      </c>
      <c r="S20" s="398">
        <f>IF(ISERROR(VLOOKUP(R20,MANUAL!O$5:P$55,2,FALSE))=TRUE,MANUAL!P$48,VLOOKUP(R20,MANUAL!O$5:P$55,2,FALSE))</f>
        <v>43</v>
      </c>
      <c r="T20" s="420">
        <v>4</v>
      </c>
      <c r="U20" s="209"/>
      <c r="AH20" s="211"/>
      <c r="AI20" s="211"/>
      <c r="AJ20" s="211"/>
      <c r="AK20" s="211"/>
      <c r="AL20" s="211"/>
      <c r="AM20" s="211"/>
      <c r="AN20" s="211"/>
      <c r="AO20" s="211"/>
      <c r="AP20" s="211"/>
      <c r="AQ20" s="510" t="s">
        <v>528</v>
      </c>
      <c r="AR20" s="510"/>
      <c r="AS20" s="510"/>
      <c r="AT20" s="510"/>
      <c r="AU20" s="510"/>
      <c r="AV20" s="510"/>
      <c r="AW20" s="510"/>
      <c r="AX20" s="510"/>
      <c r="AY20" s="510"/>
      <c r="AZ20" s="510"/>
      <c r="BA20" s="6"/>
      <c r="BB20" s="6"/>
      <c r="BC20" s="6"/>
      <c r="BD20" s="6"/>
      <c r="BE20" s="6"/>
      <c r="BF20" s="6"/>
      <c r="BG20" s="6"/>
      <c r="BH20" s="6"/>
      <c r="BI20" s="6"/>
      <c r="BJ20" s="6"/>
      <c r="BK20" s="35"/>
      <c r="BL20" s="29"/>
      <c r="BM20" s="29"/>
      <c r="BN20" s="29"/>
      <c r="BO20" s="29"/>
      <c r="BP20" s="29"/>
      <c r="BQ20" s="29"/>
      <c r="BR20" s="29"/>
    </row>
    <row r="21" spans="1:1033" ht="20.100000000000001" customHeight="1">
      <c r="A21" s="23"/>
      <c r="B21" s="532"/>
      <c r="C21" s="32" t="s">
        <v>440</v>
      </c>
      <c r="D21" s="33">
        <v>43</v>
      </c>
      <c r="E21" s="525" t="s">
        <v>129</v>
      </c>
      <c r="F21" s="526"/>
      <c r="G21" s="493" t="s">
        <v>111</v>
      </c>
      <c r="H21" s="42" t="str">
        <f ca="1">OFFSET(MANUAL!$R$5,S21,-1)</f>
        <v>NA</v>
      </c>
      <c r="I21" s="164" t="str">
        <f ca="1">OFFSET(MANUAL!$R$5,S21,SUMMARY!T21)</f>
        <v>NA</v>
      </c>
      <c r="J21" s="43"/>
      <c r="K21" s="43"/>
      <c r="L21" s="511"/>
      <c r="M21" s="511"/>
      <c r="N21" s="511"/>
      <c r="O21" s="502" t="str">
        <f t="shared" ca="1" si="2"/>
        <v>-1</v>
      </c>
      <c r="P21" s="20"/>
      <c r="Q21" s="20"/>
      <c r="R21" s="421" t="str">
        <f t="shared" si="3"/>
        <v>TypeMemLim</v>
      </c>
      <c r="S21" s="422">
        <f>IF(ISERROR(VLOOKUP(R21,MANUAL!O$5:P$55,2,FALSE))=TRUE,MANUAL!P$48,VLOOKUP(R21,MANUAL!O$5:P$55,2,FALSE))</f>
        <v>43</v>
      </c>
      <c r="T21" s="423">
        <v>4</v>
      </c>
      <c r="U21" s="209"/>
      <c r="V21" s="211"/>
      <c r="W21" s="211"/>
      <c r="X21" s="211"/>
      <c r="Y21" s="211"/>
      <c r="Z21" s="211"/>
      <c r="AA21" s="28"/>
      <c r="AB21" s="211"/>
      <c r="AC21" s="211"/>
      <c r="AD21" s="211"/>
      <c r="AE21" s="211"/>
      <c r="AF21" s="211"/>
      <c r="AG21" s="211"/>
      <c r="AH21" s="211"/>
      <c r="AI21" s="211"/>
      <c r="AJ21" s="211"/>
      <c r="AK21" s="211"/>
      <c r="AL21" s="211"/>
      <c r="AM21" s="211"/>
      <c r="AN21" s="211"/>
      <c r="AO21" s="211"/>
      <c r="AP21" s="211"/>
      <c r="AQ21" s="510"/>
      <c r="AR21" s="510"/>
      <c r="AS21" s="510"/>
      <c r="AT21" s="510"/>
      <c r="AU21" s="510"/>
      <c r="AV21" s="510"/>
      <c r="AW21" s="510"/>
      <c r="AX21" s="510"/>
      <c r="AY21" s="510"/>
      <c r="AZ21" s="510"/>
      <c r="BA21" s="6"/>
      <c r="BB21" s="6"/>
      <c r="BC21" s="6"/>
      <c r="BD21" s="6"/>
      <c r="BE21" s="6"/>
      <c r="BF21" s="6"/>
      <c r="BG21" s="6"/>
      <c r="BH21" s="6"/>
      <c r="BI21" s="6"/>
      <c r="BJ21" s="6"/>
      <c r="BK21" s="35"/>
      <c r="BL21" s="29"/>
      <c r="BM21" s="29"/>
      <c r="BN21" s="29"/>
      <c r="BO21" s="29"/>
      <c r="BP21" s="29"/>
      <c r="BQ21" s="29"/>
      <c r="BR21" s="29"/>
      <c r="CK21" s="6"/>
    </row>
    <row r="22" spans="1:1033" ht="20.100000000000001" customHeight="1">
      <c r="A22" s="23"/>
      <c r="B22" s="3"/>
      <c r="C22" s="3"/>
      <c r="D22" s="3"/>
      <c r="E22" s="3"/>
      <c r="F22" s="3"/>
      <c r="G22" s="3"/>
      <c r="H22" s="3"/>
      <c r="I22" s="3"/>
      <c r="J22" s="3"/>
      <c r="K22" s="3"/>
      <c r="L22" s="3"/>
      <c r="M22" s="3"/>
      <c r="N22" s="3"/>
      <c r="O22" s="3"/>
      <c r="P22" s="1"/>
      <c r="Q22" s="1"/>
      <c r="AQ22" s="258"/>
      <c r="AR22" s="35"/>
      <c r="AS22" s="35"/>
      <c r="AT22" s="35"/>
      <c r="AU22" s="35"/>
      <c r="AV22" s="35"/>
      <c r="AW22" s="35"/>
      <c r="AX22" s="35"/>
      <c r="AY22" s="35"/>
      <c r="AZ22" s="35"/>
      <c r="BA22" s="35"/>
      <c r="BB22" s="35"/>
      <c r="BC22" s="35"/>
      <c r="BD22" s="35"/>
      <c r="BE22" s="35"/>
      <c r="BF22" s="35"/>
      <c r="BG22" s="35"/>
      <c r="BH22" s="35"/>
      <c r="BI22" s="35"/>
      <c r="BJ22" s="35"/>
      <c r="BK22" s="35"/>
      <c r="BL22" s="29"/>
      <c r="BM22" s="29"/>
      <c r="BN22" s="29"/>
      <c r="BO22" s="29"/>
      <c r="BP22" s="29"/>
      <c r="BQ22" s="29"/>
      <c r="BR22" s="29"/>
    </row>
    <row r="23" spans="1:1033" ht="20.100000000000001" customHeight="1" thickBot="1">
      <c r="A23" s="23"/>
      <c r="B23" s="512" t="s">
        <v>25</v>
      </c>
      <c r="C23" s="513"/>
      <c r="D23" s="513"/>
      <c r="E23" s="523" t="s">
        <v>261</v>
      </c>
      <c r="F23" s="523"/>
      <c r="G23" s="523"/>
      <c r="H23" s="524"/>
      <c r="I23" s="517" t="s">
        <v>26</v>
      </c>
      <c r="J23" s="518"/>
      <c r="K23" s="515"/>
      <c r="L23" s="515"/>
      <c r="M23" s="515"/>
      <c r="N23" s="44" t="s">
        <v>27</v>
      </c>
      <c r="O23" s="503"/>
      <c r="P23" s="336"/>
      <c r="Q23" s="336"/>
      <c r="R23" s="227" t="s">
        <v>117</v>
      </c>
      <c r="S23" s="202"/>
      <c r="T23" s="202"/>
      <c r="U23" s="202"/>
      <c r="V23" s="202"/>
      <c r="W23" s="202"/>
      <c r="X23" s="201"/>
      <c r="Y23" s="203"/>
      <c r="Z23" s="203"/>
      <c r="AA23" s="203"/>
      <c r="AB23" s="203"/>
      <c r="AC23" s="203"/>
      <c r="AD23" s="203"/>
      <c r="AE23" s="203"/>
      <c r="AF23" s="203"/>
      <c r="AG23" s="203"/>
      <c r="AH23" s="203"/>
      <c r="AI23" s="203"/>
      <c r="AJ23" s="203"/>
      <c r="AK23" s="203"/>
      <c r="AL23" s="203"/>
      <c r="AM23" s="203"/>
      <c r="AN23" s="203"/>
      <c r="AO23" s="203"/>
      <c r="AP23" s="196"/>
      <c r="AQ23" s="224" t="s">
        <v>113</v>
      </c>
      <c r="AR23" s="35"/>
      <c r="AS23" s="35"/>
      <c r="AT23" s="36"/>
      <c r="AU23" s="36"/>
      <c r="AV23" s="36"/>
      <c r="AW23" s="35"/>
      <c r="AX23" s="35"/>
      <c r="AY23" s="35"/>
      <c r="AZ23" s="35"/>
      <c r="BA23" s="35"/>
      <c r="BB23" s="35"/>
      <c r="BC23" s="35"/>
      <c r="BD23" s="35"/>
      <c r="BE23" s="6"/>
      <c r="BF23" s="6"/>
      <c r="BG23" s="35"/>
      <c r="BH23" s="35"/>
      <c r="BI23" s="35"/>
      <c r="BJ23" s="35"/>
      <c r="BK23" s="35"/>
      <c r="BL23" s="29"/>
      <c r="BM23" s="29"/>
      <c r="BN23" s="29"/>
      <c r="BO23" s="29"/>
      <c r="BP23" s="29"/>
      <c r="BQ23" s="29"/>
      <c r="BR23" s="29"/>
    </row>
    <row r="24" spans="1:1033" ht="20.100000000000001" customHeight="1" thickBot="1">
      <c r="A24" s="23"/>
      <c r="B24" s="517" t="s">
        <v>28</v>
      </c>
      <c r="C24" s="518"/>
      <c r="D24" s="518"/>
      <c r="E24" s="523" t="s">
        <v>265</v>
      </c>
      <c r="F24" s="523"/>
      <c r="G24" s="523"/>
      <c r="H24" s="524"/>
      <c r="I24" s="517" t="s">
        <v>29</v>
      </c>
      <c r="J24" s="518"/>
      <c r="K24" s="515"/>
      <c r="L24" s="515"/>
      <c r="M24" s="515"/>
      <c r="N24" s="343" t="s">
        <v>27</v>
      </c>
      <c r="O24" s="503"/>
      <c r="P24" s="12"/>
      <c r="Q24" s="12"/>
      <c r="R24" s="242" t="s">
        <v>110</v>
      </c>
      <c r="S24" s="243" t="s">
        <v>105</v>
      </c>
      <c r="T24" s="243" t="s">
        <v>111</v>
      </c>
      <c r="U24" s="243" t="s">
        <v>264</v>
      </c>
      <c r="V24" s="244" t="s">
        <v>116</v>
      </c>
      <c r="W24" s="244" t="s">
        <v>30</v>
      </c>
      <c r="X24" s="245" t="s">
        <v>34</v>
      </c>
      <c r="Y24" s="246" t="s">
        <v>55</v>
      </c>
      <c r="Z24" s="246" t="s">
        <v>545</v>
      </c>
      <c r="AA24" s="247" t="s">
        <v>56</v>
      </c>
      <c r="AB24" s="247" t="s">
        <v>40</v>
      </c>
      <c r="AC24" s="247" t="s">
        <v>43</v>
      </c>
      <c r="AD24" s="247" t="s">
        <v>45</v>
      </c>
      <c r="AE24" s="247" t="s">
        <v>45</v>
      </c>
      <c r="AF24" s="247" t="s">
        <v>45</v>
      </c>
      <c r="AG24" s="247" t="s">
        <v>45</v>
      </c>
      <c r="AH24" s="247" t="s">
        <v>478</v>
      </c>
      <c r="AI24" s="247"/>
      <c r="AJ24" s="247" t="s">
        <v>47</v>
      </c>
      <c r="AK24" s="248" t="s">
        <v>49</v>
      </c>
      <c r="AL24" s="247" t="s">
        <v>57</v>
      </c>
      <c r="AM24" s="243" t="s">
        <v>58</v>
      </c>
      <c r="AN24" s="244" t="s">
        <v>53</v>
      </c>
      <c r="AO24" s="249" t="s">
        <v>321</v>
      </c>
      <c r="AP24" s="197"/>
      <c r="AQ24" s="224" t="s">
        <v>391</v>
      </c>
      <c r="AR24" s="36"/>
      <c r="AS24" s="36"/>
      <c r="AT24" s="36"/>
      <c r="AU24" s="36"/>
      <c r="AV24" s="36"/>
      <c r="AW24" s="36"/>
      <c r="AX24" s="36"/>
      <c r="AY24" s="36"/>
      <c r="AZ24" s="36"/>
      <c r="BA24" s="36"/>
      <c r="BB24" s="36"/>
      <c r="BC24" s="36"/>
      <c r="BD24" s="36"/>
      <c r="BE24" s="6"/>
      <c r="BF24" s="6"/>
      <c r="BG24" s="36"/>
      <c r="BH24" s="36"/>
      <c r="BI24" s="36"/>
      <c r="BJ24" s="36"/>
      <c r="BK24" s="36"/>
      <c r="BL24" s="37"/>
      <c r="BM24" s="37"/>
      <c r="BN24" s="37"/>
      <c r="BO24" s="37"/>
      <c r="BP24" s="37"/>
      <c r="BQ24" s="37"/>
      <c r="BR24" s="37"/>
      <c r="BS24" s="6"/>
      <c r="BT24" s="6"/>
      <c r="BU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c r="AKP24" s="6"/>
      <c r="AKQ24" s="6"/>
      <c r="AKR24" s="6"/>
      <c r="AKS24" s="6"/>
      <c r="AKT24" s="6"/>
      <c r="AKU24" s="6"/>
      <c r="AKV24" s="6"/>
      <c r="AKW24" s="6"/>
      <c r="AKX24" s="6"/>
      <c r="AKY24" s="6"/>
      <c r="AKZ24" s="6"/>
      <c r="ALA24" s="6"/>
      <c r="ALB24" s="6"/>
      <c r="ALC24" s="6"/>
      <c r="ALD24" s="6"/>
      <c r="ALE24" s="6"/>
      <c r="ALF24" s="6"/>
      <c r="ALG24" s="6"/>
      <c r="ALH24" s="6"/>
      <c r="ALI24" s="6"/>
      <c r="ALJ24" s="6"/>
      <c r="ALK24" s="6"/>
      <c r="ALL24" s="6"/>
      <c r="ALM24" s="6"/>
      <c r="ALN24" s="6"/>
      <c r="ALO24" s="6"/>
      <c r="ALP24" s="6"/>
      <c r="ALQ24" s="6"/>
      <c r="ALR24" s="6"/>
      <c r="ALS24" s="6"/>
      <c r="ALT24" s="6"/>
      <c r="ALU24" s="6"/>
      <c r="ALV24" s="6"/>
      <c r="ALW24" s="6"/>
      <c r="ALX24" s="6"/>
      <c r="ALY24" s="6"/>
      <c r="ALZ24" s="6"/>
      <c r="AMA24" s="6"/>
      <c r="AMB24" s="6"/>
      <c r="AMC24" s="6"/>
      <c r="AMD24" s="6"/>
      <c r="AME24" s="6"/>
      <c r="AMF24" s="6"/>
      <c r="AMG24" s="6"/>
      <c r="AMH24" s="6"/>
      <c r="AMI24" s="6"/>
      <c r="AMJ24" s="6"/>
      <c r="AMK24" s="6"/>
      <c r="AML24" s="6"/>
      <c r="AMM24" s="6"/>
      <c r="AMN24" s="6"/>
      <c r="AMO24" s="6"/>
      <c r="AMP24" s="6"/>
      <c r="AMQ24" s="6"/>
      <c r="AMR24" s="6"/>
      <c r="AMS24" s="6"/>
    </row>
    <row r="25" spans="1:1033" ht="20.100000000000001" customHeight="1">
      <c r="A25" s="23"/>
      <c r="B25" s="517" t="s">
        <v>30</v>
      </c>
      <c r="C25" s="518"/>
      <c r="D25" s="518"/>
      <c r="E25" s="523" t="s">
        <v>266</v>
      </c>
      <c r="F25" s="523"/>
      <c r="G25" s="523"/>
      <c r="H25" s="524"/>
      <c r="I25" s="512" t="s">
        <v>32</v>
      </c>
      <c r="J25" s="513"/>
      <c r="K25" s="515"/>
      <c r="L25" s="515"/>
      <c r="M25" s="515"/>
      <c r="N25" s="44" t="s">
        <v>27</v>
      </c>
      <c r="O25" s="503"/>
      <c r="P25" s="13"/>
      <c r="Q25" s="13"/>
      <c r="R25" s="472" t="s">
        <v>105</v>
      </c>
      <c r="S25" s="473" t="s">
        <v>129</v>
      </c>
      <c r="T25" s="474" t="s">
        <v>111</v>
      </c>
      <c r="U25" s="474" t="s">
        <v>261</v>
      </c>
      <c r="V25" s="474" t="s">
        <v>265</v>
      </c>
      <c r="W25" s="474" t="s">
        <v>266</v>
      </c>
      <c r="X25" s="474" t="s">
        <v>271</v>
      </c>
      <c r="Y25" s="474" t="s">
        <v>272</v>
      </c>
      <c r="Z25" s="474" t="s">
        <v>546</v>
      </c>
      <c r="AA25" s="474" t="s">
        <v>267</v>
      </c>
      <c r="AB25" s="474" t="s">
        <v>130</v>
      </c>
      <c r="AC25" s="474" t="s">
        <v>59</v>
      </c>
      <c r="AD25" s="474" t="s">
        <v>60</v>
      </c>
      <c r="AE25" s="474" t="s">
        <v>441</v>
      </c>
      <c r="AF25" s="474" t="s">
        <v>442</v>
      </c>
      <c r="AG25" s="474" t="s">
        <v>443</v>
      </c>
      <c r="AH25" s="474" t="s">
        <v>479</v>
      </c>
      <c r="AI25" s="474" t="s">
        <v>480</v>
      </c>
      <c r="AJ25" s="474" t="s">
        <v>61</v>
      </c>
      <c r="AK25" s="474" t="s">
        <v>62</v>
      </c>
      <c r="AL25" s="474" t="s">
        <v>63</v>
      </c>
      <c r="AM25" s="474" t="s">
        <v>58</v>
      </c>
      <c r="AN25" s="474" t="s">
        <v>392</v>
      </c>
      <c r="AO25" s="475" t="s">
        <v>321</v>
      </c>
      <c r="AP25" s="339"/>
      <c r="AQ25" s="224" t="s">
        <v>30</v>
      </c>
      <c r="AR25" s="36"/>
      <c r="AS25" s="36"/>
      <c r="AT25" s="36"/>
      <c r="AU25" s="36"/>
      <c r="AV25" s="36"/>
      <c r="AW25" s="36"/>
      <c r="AX25" s="36"/>
      <c r="AY25" s="36"/>
      <c r="AZ25" s="36"/>
      <c r="BA25" s="36"/>
      <c r="BB25" s="36"/>
      <c r="BC25" s="36"/>
      <c r="BD25" s="36"/>
      <c r="BE25" s="6"/>
      <c r="BF25" s="6"/>
      <c r="BG25" s="36"/>
      <c r="BH25" s="36"/>
      <c r="BI25" s="36"/>
      <c r="BJ25" s="36"/>
      <c r="BK25" s="36"/>
      <c r="BL25" s="37"/>
      <c r="BM25" s="37"/>
      <c r="BN25" s="37"/>
      <c r="BO25" s="37"/>
      <c r="BP25" s="37"/>
      <c r="BQ25" s="37"/>
      <c r="BR25" s="37"/>
      <c r="BS25" s="6"/>
      <c r="BT25" s="6"/>
      <c r="BU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c r="AKP25" s="6"/>
      <c r="AKQ25" s="6"/>
      <c r="AKR25" s="6"/>
      <c r="AKS25" s="6"/>
      <c r="AKT25" s="6"/>
      <c r="AKU25" s="6"/>
      <c r="AKV25" s="6"/>
      <c r="AKW25" s="6"/>
      <c r="AKX25" s="6"/>
      <c r="AKY25" s="6"/>
      <c r="AKZ25" s="6"/>
      <c r="ALA25" s="6"/>
      <c r="ALB25" s="6"/>
      <c r="ALC25" s="6"/>
      <c r="ALD25" s="6"/>
      <c r="ALE25" s="6"/>
      <c r="ALF25" s="6"/>
      <c r="ALG25" s="6"/>
      <c r="ALH25" s="6"/>
      <c r="ALI25" s="6"/>
      <c r="ALJ25" s="6"/>
      <c r="ALK25" s="6"/>
      <c r="ALL25" s="6"/>
      <c r="ALM25" s="6"/>
      <c r="ALN25" s="6"/>
      <c r="ALO25" s="6"/>
      <c r="ALP25" s="6"/>
      <c r="ALQ25" s="6"/>
      <c r="ALR25" s="6"/>
      <c r="ALS25" s="6"/>
      <c r="ALT25" s="6"/>
      <c r="ALU25" s="6"/>
      <c r="ALV25" s="6"/>
      <c r="ALW25" s="6"/>
      <c r="ALX25" s="6"/>
      <c r="ALY25" s="6"/>
      <c r="ALZ25" s="6"/>
      <c r="AMA25" s="6"/>
      <c r="AMB25" s="6"/>
      <c r="AMC25" s="6"/>
      <c r="AMD25" s="6"/>
      <c r="AME25" s="6"/>
      <c r="AMF25" s="6"/>
      <c r="AMG25" s="6"/>
      <c r="AMH25" s="6"/>
      <c r="AMI25" s="6"/>
      <c r="AMJ25" s="6"/>
      <c r="AMK25" s="6"/>
      <c r="AML25" s="6"/>
      <c r="AMM25" s="6"/>
      <c r="AMN25" s="6"/>
      <c r="AMO25" s="6"/>
      <c r="AMP25" s="6"/>
      <c r="AMQ25" s="6"/>
      <c r="AMR25" s="6"/>
      <c r="AMS25" s="6"/>
    </row>
    <row r="26" spans="1:1033" ht="20.100000000000001" customHeight="1">
      <c r="A26" s="23"/>
      <c r="B26" s="517" t="s">
        <v>34</v>
      </c>
      <c r="C26" s="518"/>
      <c r="D26" s="518"/>
      <c r="E26" s="535" t="s">
        <v>271</v>
      </c>
      <c r="F26" s="535"/>
      <c r="G26" s="536" t="s">
        <v>35</v>
      </c>
      <c r="H26" s="537"/>
      <c r="I26" s="517" t="s">
        <v>114</v>
      </c>
      <c r="J26" s="518"/>
      <c r="K26" s="515"/>
      <c r="L26" s="515"/>
      <c r="M26" s="515"/>
      <c r="N26" s="515"/>
      <c r="O26" s="516"/>
      <c r="P26" s="14"/>
      <c r="Q26" s="14"/>
      <c r="R26" s="476" t="s">
        <v>10</v>
      </c>
      <c r="S26" s="205" t="s">
        <v>103</v>
      </c>
      <c r="T26" s="205" t="s">
        <v>222</v>
      </c>
      <c r="U26" s="204" t="s">
        <v>8</v>
      </c>
      <c r="V26" s="203" t="s">
        <v>64</v>
      </c>
      <c r="W26" s="203" t="s">
        <v>31</v>
      </c>
      <c r="X26" s="203"/>
      <c r="Y26" s="203"/>
      <c r="Z26" s="203"/>
      <c r="AA26" s="203" t="s">
        <v>95</v>
      </c>
      <c r="AB26" s="203">
        <v>99</v>
      </c>
      <c r="AC26" s="203">
        <v>99</v>
      </c>
      <c r="AD26" s="203">
        <v>99</v>
      </c>
      <c r="AE26" s="203">
        <v>99</v>
      </c>
      <c r="AF26" s="203">
        <v>99</v>
      </c>
      <c r="AG26" s="203">
        <v>99</v>
      </c>
      <c r="AH26" s="203" t="s">
        <v>448</v>
      </c>
      <c r="AI26" s="204" t="s">
        <v>484</v>
      </c>
      <c r="AJ26" s="203" t="s">
        <v>48</v>
      </c>
      <c r="AK26" s="203" t="str">
        <f>AJ26</f>
        <v>No</v>
      </c>
      <c r="AL26" s="203" t="s">
        <v>22</v>
      </c>
      <c r="AM26" s="203" t="s">
        <v>65</v>
      </c>
      <c r="AN26" s="203" t="s">
        <v>393</v>
      </c>
      <c r="AO26" s="253" t="s">
        <v>320</v>
      </c>
      <c r="AP26" s="196"/>
      <c r="AQ26" s="224" t="s">
        <v>36</v>
      </c>
      <c r="AR26" s="36"/>
      <c r="AS26" s="36"/>
      <c r="AT26" s="36"/>
      <c r="AU26" s="36"/>
      <c r="AV26" s="36"/>
      <c r="AW26" s="36"/>
      <c r="AX26" s="36"/>
      <c r="AY26" s="36"/>
      <c r="AZ26" s="36"/>
      <c r="BA26" s="36"/>
      <c r="BB26" s="36"/>
      <c r="BC26" s="36"/>
      <c r="BD26" s="36"/>
      <c r="BE26" s="6"/>
      <c r="BF26" s="6"/>
      <c r="BG26" s="36"/>
      <c r="BH26" s="36"/>
      <c r="BI26" s="36"/>
      <c r="BJ26" s="36"/>
      <c r="BK26" s="36"/>
      <c r="BL26" s="37"/>
      <c r="BM26" s="37"/>
      <c r="BN26" s="37"/>
      <c r="BO26" s="37"/>
      <c r="BP26" s="37"/>
      <c r="BQ26" s="37"/>
      <c r="BR26" s="37"/>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c r="AKP26" s="6"/>
      <c r="AKQ26" s="6"/>
      <c r="AKR26" s="6"/>
      <c r="AKS26" s="6"/>
      <c r="AKT26" s="6"/>
      <c r="AKU26" s="6"/>
      <c r="AKV26" s="6"/>
      <c r="AKW26" s="6"/>
      <c r="AKX26" s="6"/>
      <c r="AKY26" s="6"/>
      <c r="AKZ26" s="6"/>
      <c r="ALA26" s="6"/>
      <c r="ALB26" s="6"/>
      <c r="ALC26" s="6"/>
      <c r="ALD26" s="6"/>
      <c r="ALE26" s="6"/>
      <c r="ALF26" s="6"/>
      <c r="ALG26" s="6"/>
      <c r="ALH26" s="6"/>
      <c r="ALI26" s="6"/>
      <c r="ALJ26" s="6"/>
      <c r="ALK26" s="6"/>
      <c r="ALL26" s="6"/>
      <c r="ALM26" s="6"/>
      <c r="ALN26" s="6"/>
      <c r="ALO26" s="6"/>
      <c r="ALP26" s="6"/>
      <c r="ALQ26" s="6"/>
      <c r="ALR26" s="6"/>
      <c r="ALS26" s="6"/>
      <c r="ALT26" s="6"/>
      <c r="ALU26" s="6"/>
      <c r="ALV26" s="6"/>
      <c r="ALW26" s="6"/>
      <c r="ALX26" s="6"/>
      <c r="ALY26" s="6"/>
      <c r="ALZ26" s="6"/>
      <c r="AMA26" s="6"/>
      <c r="AMB26" s="6"/>
      <c r="AMC26" s="6"/>
      <c r="AMD26" s="6"/>
      <c r="AME26" s="6"/>
      <c r="AMF26" s="6"/>
      <c r="AMG26" s="6"/>
      <c r="AMH26" s="6"/>
      <c r="AMI26" s="6"/>
      <c r="AMJ26" s="6"/>
      <c r="AMK26" s="6"/>
      <c r="AML26" s="6"/>
      <c r="AMM26" s="6"/>
      <c r="AMN26" s="6"/>
      <c r="AMO26" s="6"/>
      <c r="AMP26" s="6"/>
      <c r="AMQ26" s="6"/>
      <c r="AMR26" s="6"/>
      <c r="AMS26" s="6"/>
    </row>
    <row r="27" spans="1:1033" ht="20.100000000000001" customHeight="1">
      <c r="A27" s="23"/>
      <c r="B27" s="512" t="str">
        <f>IF(OR(MID($I$2,1,3)="LFR",MID($I$2,1,3)="ASR"),"HS20","FL120")&amp;" Gov. Span Length"</f>
        <v>FL120 Gov. Span Length</v>
      </c>
      <c r="C27" s="513"/>
      <c r="D27" s="513"/>
      <c r="E27" s="538" t="s">
        <v>272</v>
      </c>
      <c r="F27" s="538"/>
      <c r="G27" s="536" t="s">
        <v>37</v>
      </c>
      <c r="H27" s="537"/>
      <c r="I27" s="519" t="s">
        <v>115</v>
      </c>
      <c r="J27" s="520"/>
      <c r="K27" s="515"/>
      <c r="L27" s="515"/>
      <c r="M27" s="515"/>
      <c r="N27" s="515"/>
      <c r="O27" s="516"/>
      <c r="P27" s="14"/>
      <c r="Q27" s="14"/>
      <c r="R27" s="476" t="s">
        <v>107</v>
      </c>
      <c r="S27" s="205" t="s">
        <v>128</v>
      </c>
      <c r="T27" s="205" t="s">
        <v>187</v>
      </c>
      <c r="U27" s="204" t="s">
        <v>262</v>
      </c>
      <c r="V27" s="204" t="s">
        <v>67</v>
      </c>
      <c r="W27" s="204" t="s">
        <v>68</v>
      </c>
      <c r="X27" s="204"/>
      <c r="Y27" s="204"/>
      <c r="Z27" s="204"/>
      <c r="AA27" s="204" t="s">
        <v>69</v>
      </c>
      <c r="AB27" s="204" t="s">
        <v>268</v>
      </c>
      <c r="AC27" s="204" t="s">
        <v>269</v>
      </c>
      <c r="AD27" s="204" t="s">
        <v>270</v>
      </c>
      <c r="AE27" s="204" t="s">
        <v>444</v>
      </c>
      <c r="AF27" s="204" t="s">
        <v>445</v>
      </c>
      <c r="AG27" s="204" t="s">
        <v>446</v>
      </c>
      <c r="AH27" s="203" t="s">
        <v>449</v>
      </c>
      <c r="AI27" s="203" t="s">
        <v>481</v>
      </c>
      <c r="AJ27" s="204" t="s">
        <v>70</v>
      </c>
      <c r="AK27" s="204" t="str">
        <f>AJ27</f>
        <v>Yes; see page 2 for details.</v>
      </c>
      <c r="AL27" s="204" t="s">
        <v>71</v>
      </c>
      <c r="AM27" s="204" t="s">
        <v>72</v>
      </c>
      <c r="AN27" s="337" t="s">
        <v>54</v>
      </c>
      <c r="AO27" s="250"/>
      <c r="AP27" s="340"/>
      <c r="AQ27" s="224" t="s">
        <v>38</v>
      </c>
      <c r="AR27" s="36"/>
      <c r="AS27" s="36"/>
      <c r="AT27" s="36"/>
      <c r="AU27" s="36"/>
      <c r="AV27" s="36"/>
      <c r="AW27" s="36"/>
      <c r="AX27" s="36"/>
      <c r="AY27" s="36"/>
      <c r="AZ27" s="36"/>
      <c r="BA27" s="36"/>
      <c r="BB27" s="36"/>
      <c r="BC27" s="36"/>
      <c r="BD27" s="36"/>
      <c r="BE27" s="6"/>
      <c r="BF27" s="6"/>
      <c r="BG27" s="36"/>
      <c r="BH27" s="36"/>
      <c r="BI27" s="36"/>
      <c r="BJ27" s="36"/>
      <c r="BK27" s="36"/>
      <c r="BL27" s="37"/>
      <c r="BM27" s="37"/>
      <c r="BN27" s="37"/>
      <c r="BO27" s="37"/>
      <c r="BP27" s="37"/>
      <c r="BQ27" s="37"/>
      <c r="BR27" s="37"/>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c r="AKP27" s="6"/>
      <c r="AKQ27" s="6"/>
      <c r="AKR27" s="6"/>
      <c r="AKS27" s="6"/>
      <c r="AKT27" s="6"/>
      <c r="AKU27" s="6"/>
      <c r="AKV27" s="6"/>
      <c r="AKW27" s="6"/>
      <c r="AKX27" s="6"/>
      <c r="AKY27" s="6"/>
      <c r="AKZ27" s="6"/>
      <c r="ALA27" s="6"/>
      <c r="ALB27" s="6"/>
      <c r="ALC27" s="6"/>
      <c r="ALD27" s="6"/>
      <c r="ALE27" s="6"/>
      <c r="ALF27" s="6"/>
      <c r="ALG27" s="6"/>
      <c r="ALH27" s="6"/>
      <c r="ALI27" s="6"/>
      <c r="ALJ27" s="6"/>
      <c r="ALK27" s="6"/>
      <c r="ALL27" s="6"/>
      <c r="ALM27" s="6"/>
      <c r="ALN27" s="6"/>
      <c r="ALO27" s="6"/>
      <c r="ALP27" s="6"/>
      <c r="ALQ27" s="6"/>
      <c r="ALR27" s="6"/>
      <c r="ALS27" s="6"/>
      <c r="ALT27" s="6"/>
      <c r="ALU27" s="6"/>
      <c r="ALV27" s="6"/>
      <c r="ALW27" s="6"/>
      <c r="ALX27" s="6"/>
      <c r="ALY27" s="6"/>
      <c r="ALZ27" s="6"/>
      <c r="AMA27" s="6"/>
      <c r="AMB27" s="6"/>
      <c r="AMC27" s="6"/>
      <c r="AMD27" s="6"/>
      <c r="AME27" s="6"/>
      <c r="AMF27" s="6"/>
      <c r="AMG27" s="6"/>
      <c r="AMH27" s="6"/>
      <c r="AMI27" s="6"/>
      <c r="AMJ27" s="6"/>
      <c r="AMK27" s="6"/>
      <c r="AML27" s="6"/>
      <c r="AMM27" s="6"/>
      <c r="AMN27" s="6"/>
      <c r="AMO27" s="6"/>
      <c r="AMP27" s="6"/>
      <c r="AMQ27" s="6"/>
      <c r="AMR27" s="6"/>
      <c r="AMS27" s="6"/>
    </row>
    <row r="28" spans="1:1033" ht="20.100000000000001" customHeight="1">
      <c r="A28" s="23"/>
      <c r="B28" s="512" t="s">
        <v>551</v>
      </c>
      <c r="C28" s="513"/>
      <c r="D28" s="513"/>
      <c r="E28" s="538" t="s">
        <v>546</v>
      </c>
      <c r="F28" s="538"/>
      <c r="G28" s="536" t="s">
        <v>37</v>
      </c>
      <c r="H28" s="537"/>
      <c r="I28" s="517" t="s">
        <v>33</v>
      </c>
      <c r="J28" s="518"/>
      <c r="K28" s="521"/>
      <c r="L28" s="521"/>
      <c r="M28" s="521"/>
      <c r="N28" s="521"/>
      <c r="O28" s="522"/>
      <c r="P28" s="15"/>
      <c r="Q28" s="15"/>
      <c r="R28" s="476" t="s">
        <v>219</v>
      </c>
      <c r="S28" s="205" t="s">
        <v>106</v>
      </c>
      <c r="T28" s="205" t="s">
        <v>223</v>
      </c>
      <c r="U28" s="204" t="s">
        <v>66</v>
      </c>
      <c r="V28" s="204" t="s">
        <v>73</v>
      </c>
      <c r="W28" s="204" t="s">
        <v>74</v>
      </c>
      <c r="X28" s="204"/>
      <c r="Y28" s="204"/>
      <c r="Z28" s="204"/>
      <c r="AA28" s="204" t="s">
        <v>75</v>
      </c>
      <c r="AB28" s="204"/>
      <c r="AC28" s="204"/>
      <c r="AD28" s="204"/>
      <c r="AE28" s="23"/>
      <c r="AF28" s="23"/>
      <c r="AG28" s="23"/>
      <c r="AH28" s="203" t="s">
        <v>450</v>
      </c>
      <c r="AI28" s="204" t="s">
        <v>483</v>
      </c>
      <c r="AJ28" s="204"/>
      <c r="AK28" s="204"/>
      <c r="AL28" s="204"/>
      <c r="AM28" s="204" t="s">
        <v>51</v>
      </c>
      <c r="AN28" s="337" t="s">
        <v>394</v>
      </c>
      <c r="AO28" s="250"/>
      <c r="AP28" s="340"/>
      <c r="AQ28" s="224" t="s">
        <v>505</v>
      </c>
      <c r="AR28" s="36"/>
      <c r="AS28" s="36"/>
      <c r="AT28" s="36"/>
      <c r="AU28" s="36"/>
      <c r="AV28" s="36"/>
      <c r="AW28" s="36"/>
      <c r="AX28" s="36"/>
      <c r="AY28" s="36"/>
      <c r="AZ28" s="36"/>
      <c r="BA28" s="36"/>
      <c r="BB28" s="36"/>
      <c r="BC28" s="36"/>
      <c r="BD28" s="36"/>
      <c r="BE28" s="6"/>
      <c r="BF28" s="6"/>
      <c r="BG28" s="36"/>
      <c r="BH28" s="36"/>
      <c r="BI28" s="36"/>
      <c r="BJ28" s="36"/>
      <c r="BK28" s="36"/>
      <c r="BL28" s="37"/>
      <c r="BM28" s="37"/>
      <c r="BN28" s="37"/>
      <c r="BO28" s="37"/>
      <c r="BP28" s="37"/>
      <c r="BQ28" s="37"/>
      <c r="BR28" s="37"/>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c r="AKP28" s="6"/>
      <c r="AKQ28" s="6"/>
      <c r="AKR28" s="6"/>
      <c r="AKS28" s="6"/>
      <c r="AKT28" s="6"/>
      <c r="AKU28" s="6"/>
      <c r="AKV28" s="6"/>
      <c r="AKW28" s="6"/>
      <c r="AKX28" s="6"/>
      <c r="AKY28" s="6"/>
      <c r="AKZ28" s="6"/>
      <c r="ALA28" s="6"/>
      <c r="ALB28" s="6"/>
      <c r="ALC28" s="6"/>
      <c r="ALD28" s="6"/>
      <c r="ALE28" s="6"/>
      <c r="ALF28" s="6"/>
      <c r="ALG28" s="6"/>
      <c r="ALH28" s="6"/>
      <c r="ALI28" s="6"/>
      <c r="ALJ28" s="6"/>
      <c r="ALK28" s="6"/>
      <c r="ALL28" s="6"/>
      <c r="ALM28" s="6"/>
      <c r="ALN28" s="6"/>
      <c r="ALO28" s="6"/>
      <c r="ALP28" s="6"/>
      <c r="ALQ28" s="6"/>
      <c r="ALR28" s="6"/>
      <c r="ALS28" s="6"/>
      <c r="ALT28" s="6"/>
      <c r="ALU28" s="6"/>
      <c r="ALV28" s="6"/>
      <c r="ALW28" s="6"/>
      <c r="ALX28" s="6"/>
      <c r="ALY28" s="6"/>
      <c r="ALZ28" s="6"/>
      <c r="AMA28" s="6"/>
      <c r="AMB28" s="6"/>
      <c r="AMC28" s="6"/>
      <c r="AMD28" s="6"/>
      <c r="AME28" s="6"/>
      <c r="AMF28" s="6"/>
      <c r="AMG28" s="6"/>
      <c r="AMH28" s="6"/>
      <c r="AMI28" s="6"/>
      <c r="AMJ28" s="6"/>
      <c r="AMK28" s="6"/>
      <c r="AML28" s="6"/>
      <c r="AMM28" s="6"/>
      <c r="AMN28" s="6"/>
      <c r="AMO28" s="6"/>
      <c r="AMP28" s="6"/>
      <c r="AMQ28" s="6"/>
      <c r="AMR28" s="6"/>
      <c r="AMS28" s="6"/>
    </row>
    <row r="29" spans="1:1033" ht="20.100000000000001" customHeight="1">
      <c r="A29" s="23"/>
      <c r="B29" s="512" t="s">
        <v>39</v>
      </c>
      <c r="C29" s="513"/>
      <c r="D29" s="513"/>
      <c r="E29" s="527" t="s">
        <v>267</v>
      </c>
      <c r="F29" s="527"/>
      <c r="G29" s="527"/>
      <c r="H29" s="528"/>
      <c r="I29" s="512" t="s">
        <v>97</v>
      </c>
      <c r="J29" s="513"/>
      <c r="K29" s="521"/>
      <c r="L29" s="521"/>
      <c r="M29" s="521"/>
      <c r="N29" s="521"/>
      <c r="O29" s="522"/>
      <c r="P29" s="15"/>
      <c r="Q29" s="15"/>
      <c r="R29" s="251"/>
      <c r="S29" s="204" t="s">
        <v>108</v>
      </c>
      <c r="T29" s="205" t="s">
        <v>99</v>
      </c>
      <c r="U29" s="204" t="s">
        <v>256</v>
      </c>
      <c r="V29" s="204" t="s">
        <v>10</v>
      </c>
      <c r="W29" s="204" t="s">
        <v>76</v>
      </c>
      <c r="X29" s="204"/>
      <c r="Y29" s="204"/>
      <c r="Z29" s="204"/>
      <c r="AA29" s="204" t="s">
        <v>77</v>
      </c>
      <c r="AB29" s="204"/>
      <c r="AC29" s="204"/>
      <c r="AD29" s="204"/>
      <c r="AE29" s="204"/>
      <c r="AF29" s="204"/>
      <c r="AG29" s="204"/>
      <c r="AH29" s="203" t="s">
        <v>451</v>
      </c>
      <c r="AI29" s="204"/>
      <c r="AJ29" s="204"/>
      <c r="AK29" s="204"/>
      <c r="AL29" s="204"/>
      <c r="AM29" s="204" t="s">
        <v>82</v>
      </c>
      <c r="AN29" s="337"/>
      <c r="AO29" s="253"/>
      <c r="AP29" s="196"/>
      <c r="AQ29" s="224" t="s">
        <v>42</v>
      </c>
      <c r="AR29" s="36"/>
      <c r="AS29" s="36"/>
      <c r="AT29" s="36"/>
      <c r="AU29" s="36"/>
      <c r="AV29" s="36"/>
      <c r="AW29" s="36"/>
      <c r="AX29" s="36"/>
      <c r="AY29" s="36"/>
      <c r="AZ29" s="36"/>
      <c r="BA29" s="36"/>
      <c r="BB29" s="36"/>
      <c r="BC29" s="36"/>
      <c r="BD29" s="36"/>
      <c r="BE29" s="6"/>
      <c r="BF29" s="6"/>
      <c r="BG29" s="36"/>
      <c r="BH29" s="36"/>
      <c r="BI29" s="36"/>
      <c r="BJ29" s="36"/>
      <c r="BK29" s="36"/>
      <c r="BL29" s="37"/>
      <c r="BM29" s="37"/>
      <c r="BN29" s="37"/>
      <c r="BO29" s="37"/>
      <c r="BP29" s="37"/>
      <c r="BQ29" s="37"/>
      <c r="BR29" s="37"/>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c r="AKP29" s="6"/>
      <c r="AKQ29" s="6"/>
      <c r="AKR29" s="6"/>
      <c r="AKS29" s="6"/>
      <c r="AKT29" s="6"/>
      <c r="AKU29" s="6"/>
      <c r="AKV29" s="6"/>
      <c r="AKW29" s="6"/>
      <c r="AKX29" s="6"/>
      <c r="AKY29" s="6"/>
      <c r="AKZ29" s="6"/>
      <c r="ALA29" s="6"/>
      <c r="ALB29" s="6"/>
      <c r="ALC29" s="6"/>
      <c r="ALD29" s="6"/>
      <c r="ALE29" s="6"/>
      <c r="ALF29" s="6"/>
      <c r="ALG29" s="6"/>
      <c r="ALH29" s="6"/>
      <c r="ALI29" s="6"/>
      <c r="ALJ29" s="6"/>
      <c r="ALK29" s="6"/>
      <c r="ALL29" s="6"/>
      <c r="ALM29" s="6"/>
      <c r="ALN29" s="6"/>
      <c r="ALO29" s="6"/>
      <c r="ALP29" s="6"/>
      <c r="ALQ29" s="6"/>
      <c r="ALR29" s="6"/>
      <c r="ALS29" s="6"/>
      <c r="ALT29" s="6"/>
      <c r="ALU29" s="6"/>
      <c r="ALV29" s="6"/>
      <c r="ALW29" s="6"/>
      <c r="ALX29" s="6"/>
      <c r="ALY29" s="6"/>
      <c r="ALZ29" s="6"/>
      <c r="AMA29" s="6"/>
      <c r="AMB29" s="6"/>
      <c r="AMC29" s="6"/>
      <c r="AMD29" s="6"/>
      <c r="AME29" s="6"/>
      <c r="AMF29" s="6"/>
      <c r="AMG29" s="6"/>
      <c r="AMH29" s="6"/>
      <c r="AMI29" s="6"/>
      <c r="AMJ29" s="6"/>
      <c r="AMK29" s="6"/>
      <c r="AML29" s="6"/>
      <c r="AMM29" s="6"/>
      <c r="AMN29" s="6"/>
      <c r="AMO29" s="6"/>
      <c r="AMP29" s="6"/>
      <c r="AMQ29" s="6"/>
      <c r="AMR29" s="6"/>
      <c r="AMS29" s="6"/>
    </row>
    <row r="30" spans="1:1033" ht="20.100000000000001" customHeight="1">
      <c r="A30" s="23"/>
      <c r="B30" s="512" t="s">
        <v>397</v>
      </c>
      <c r="C30" s="513"/>
      <c r="D30" s="513"/>
      <c r="E30" s="572" t="s">
        <v>268</v>
      </c>
      <c r="F30" s="572"/>
      <c r="G30" s="533" t="s">
        <v>41</v>
      </c>
      <c r="H30" s="534"/>
      <c r="I30" s="512" t="s">
        <v>98</v>
      </c>
      <c r="J30" s="513"/>
      <c r="K30" s="521"/>
      <c r="L30" s="521"/>
      <c r="M30" s="521"/>
      <c r="N30" s="521"/>
      <c r="O30" s="522"/>
      <c r="P30" s="16"/>
      <c r="Q30" s="16"/>
      <c r="R30" s="251"/>
      <c r="S30" s="204" t="s">
        <v>220</v>
      </c>
      <c r="T30" s="205" t="s">
        <v>22</v>
      </c>
      <c r="U30" s="204" t="s">
        <v>257</v>
      </c>
      <c r="V30" s="204" t="s">
        <v>79</v>
      </c>
      <c r="W30" s="204" t="s">
        <v>80</v>
      </c>
      <c r="X30" s="204"/>
      <c r="Y30" s="204"/>
      <c r="Z30" s="204"/>
      <c r="AA30" s="204" t="s">
        <v>81</v>
      </c>
      <c r="AB30" s="204"/>
      <c r="AC30" s="204"/>
      <c r="AD30" s="204"/>
      <c r="AE30" s="204"/>
      <c r="AF30" s="204"/>
      <c r="AG30" s="204"/>
      <c r="AH30" s="203" t="s">
        <v>452</v>
      </c>
      <c r="AI30" s="204"/>
      <c r="AJ30" s="204"/>
      <c r="AK30" s="204"/>
      <c r="AL30" s="204"/>
      <c r="AM30" s="204" t="s">
        <v>86</v>
      </c>
      <c r="AN30" s="337"/>
      <c r="AO30" s="253"/>
      <c r="AP30" s="196"/>
      <c r="AQ30" s="224" t="s">
        <v>44</v>
      </c>
      <c r="AR30" s="36"/>
      <c r="AS30" s="36"/>
      <c r="AT30" s="36"/>
      <c r="AU30" s="36"/>
      <c r="AV30" s="36"/>
      <c r="AW30" s="36"/>
      <c r="AX30" s="36"/>
      <c r="AY30" s="36"/>
      <c r="AZ30" s="36"/>
      <c r="BA30" s="36"/>
      <c r="BB30" s="36"/>
      <c r="BC30" s="36"/>
      <c r="BD30" s="36"/>
      <c r="BE30" s="6"/>
      <c r="BF30" s="6"/>
      <c r="BG30" s="36"/>
      <c r="BH30" s="36"/>
      <c r="BI30" s="36"/>
      <c r="BJ30" s="36"/>
      <c r="BK30" s="36"/>
      <c r="BL30" s="37"/>
      <c r="BM30" s="37"/>
      <c r="BN30" s="37"/>
      <c r="BO30" s="37"/>
      <c r="BP30" s="37"/>
      <c r="BQ30" s="37"/>
      <c r="BR30" s="37"/>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c r="AKP30" s="6"/>
      <c r="AKQ30" s="6"/>
      <c r="AKR30" s="6"/>
      <c r="AKS30" s="6"/>
      <c r="AKT30" s="6"/>
      <c r="AKU30" s="6"/>
      <c r="AKV30" s="6"/>
      <c r="AKW30" s="6"/>
      <c r="AKX30" s="6"/>
      <c r="AKY30" s="6"/>
      <c r="AKZ30" s="6"/>
      <c r="ALA30" s="6"/>
      <c r="ALB30" s="6"/>
      <c r="ALC30" s="6"/>
      <c r="ALD30" s="6"/>
      <c r="ALE30" s="6"/>
      <c r="ALF30" s="6"/>
      <c r="ALG30" s="6"/>
      <c r="ALH30" s="6"/>
      <c r="ALI30" s="6"/>
      <c r="ALJ30" s="6"/>
      <c r="ALK30" s="6"/>
      <c r="ALL30" s="6"/>
      <c r="ALM30" s="6"/>
      <c r="ALN30" s="6"/>
      <c r="ALO30" s="6"/>
      <c r="ALP30" s="6"/>
      <c r="ALQ30" s="6"/>
      <c r="ALR30" s="6"/>
      <c r="ALS30" s="6"/>
      <c r="ALT30" s="6"/>
      <c r="ALU30" s="6"/>
      <c r="ALV30" s="6"/>
      <c r="ALW30" s="6"/>
      <c r="ALX30" s="6"/>
      <c r="ALY30" s="6"/>
      <c r="ALZ30" s="6"/>
      <c r="AMA30" s="6"/>
      <c r="AMB30" s="6"/>
      <c r="AMC30" s="6"/>
      <c r="AMD30" s="6"/>
      <c r="AME30" s="6"/>
      <c r="AMF30" s="6"/>
      <c r="AMG30" s="6"/>
      <c r="AMH30" s="6"/>
      <c r="AMI30" s="6"/>
      <c r="AMJ30" s="6"/>
      <c r="AMK30" s="6"/>
      <c r="AML30" s="6"/>
      <c r="AMM30" s="6"/>
      <c r="AMN30" s="6"/>
      <c r="AMO30" s="6"/>
      <c r="AMP30" s="6"/>
      <c r="AMQ30" s="6"/>
      <c r="AMR30" s="6"/>
      <c r="AMS30" s="6"/>
    </row>
    <row r="31" spans="1:1033" ht="20.100000000000001" customHeight="1">
      <c r="A31" s="23"/>
      <c r="B31" s="512" t="s">
        <v>384</v>
      </c>
      <c r="C31" s="513"/>
      <c r="D31" s="513"/>
      <c r="E31" s="572" t="s">
        <v>269</v>
      </c>
      <c r="F31" s="572"/>
      <c r="G31" s="533" t="s">
        <v>41</v>
      </c>
      <c r="H31" s="534"/>
      <c r="I31" s="588" t="s">
        <v>447</v>
      </c>
      <c r="J31" s="589"/>
      <c r="K31" s="589"/>
      <c r="L31" s="589"/>
      <c r="M31" s="589"/>
      <c r="N31" s="589"/>
      <c r="O31" s="590"/>
      <c r="P31" s="38"/>
      <c r="Q31" s="38"/>
      <c r="R31" s="251"/>
      <c r="S31" s="204" t="s">
        <v>221</v>
      </c>
      <c r="T31" s="226"/>
      <c r="U31" s="204" t="s">
        <v>78</v>
      </c>
      <c r="V31" s="204" t="s">
        <v>84</v>
      </c>
      <c r="W31" s="204"/>
      <c r="X31" s="204"/>
      <c r="Y31" s="204"/>
      <c r="Z31" s="204"/>
      <c r="AA31" s="204" t="s">
        <v>85</v>
      </c>
      <c r="AB31" s="204"/>
      <c r="AC31" s="204"/>
      <c r="AD31" s="204"/>
      <c r="AE31" s="204"/>
      <c r="AF31" s="204"/>
      <c r="AG31" s="204"/>
      <c r="AH31" s="203" t="s">
        <v>453</v>
      </c>
      <c r="AI31" s="204"/>
      <c r="AJ31" s="204"/>
      <c r="AK31" s="204"/>
      <c r="AL31" s="204"/>
      <c r="AM31" s="204" t="s">
        <v>87</v>
      </c>
      <c r="AN31" s="337"/>
      <c r="AO31" s="253"/>
      <c r="AP31" s="196"/>
      <c r="AQ31" s="224" t="s">
        <v>46</v>
      </c>
      <c r="AR31" s="36"/>
      <c r="AS31" s="36"/>
      <c r="AT31" s="36"/>
      <c r="AU31" s="36"/>
      <c r="AV31" s="36"/>
      <c r="AW31" s="36"/>
      <c r="AX31" s="36"/>
      <c r="AY31" s="36"/>
      <c r="AZ31" s="36"/>
      <c r="BA31" s="36"/>
      <c r="BB31" s="36"/>
      <c r="BC31" s="36"/>
      <c r="BD31" s="36"/>
      <c r="BE31" s="6"/>
      <c r="BF31" s="6"/>
      <c r="BG31" s="36"/>
      <c r="BH31" s="36"/>
      <c r="BI31" s="36"/>
      <c r="BJ31" s="36"/>
      <c r="BK31" s="36"/>
      <c r="BL31" s="37"/>
      <c r="BM31" s="37"/>
      <c r="BN31" s="37"/>
      <c r="BO31" s="37"/>
      <c r="BP31" s="37"/>
      <c r="BQ31" s="37"/>
      <c r="BR31" s="37"/>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c r="AKP31" s="6"/>
      <c r="AKQ31" s="6"/>
      <c r="AKR31" s="6"/>
      <c r="AKS31" s="6"/>
      <c r="AKT31" s="6"/>
      <c r="AKU31" s="6"/>
      <c r="AKV31" s="6"/>
      <c r="AKW31" s="6"/>
      <c r="AKX31" s="6"/>
      <c r="AKY31" s="6"/>
      <c r="AKZ31" s="6"/>
      <c r="ALA31" s="6"/>
      <c r="ALB31" s="6"/>
      <c r="ALC31" s="6"/>
      <c r="ALD31" s="6"/>
      <c r="ALE31" s="6"/>
      <c r="ALF31" s="6"/>
      <c r="ALG31" s="6"/>
      <c r="ALH31" s="6"/>
      <c r="ALI31" s="6"/>
      <c r="ALJ31" s="6"/>
      <c r="ALK31" s="6"/>
      <c r="ALL31" s="6"/>
      <c r="ALM31" s="6"/>
      <c r="ALN31" s="6"/>
      <c r="ALO31" s="6"/>
      <c r="ALP31" s="6"/>
      <c r="ALQ31" s="6"/>
      <c r="ALR31" s="6"/>
      <c r="ALS31" s="6"/>
      <c r="ALT31" s="6"/>
      <c r="ALU31" s="6"/>
      <c r="ALV31" s="6"/>
      <c r="ALW31" s="6"/>
      <c r="ALX31" s="6"/>
      <c r="ALY31" s="6"/>
      <c r="ALZ31" s="6"/>
      <c r="AMA31" s="6"/>
      <c r="AMB31" s="6"/>
      <c r="AMC31" s="6"/>
      <c r="AMD31" s="6"/>
      <c r="AME31" s="6"/>
      <c r="AMF31" s="6"/>
      <c r="AMG31" s="6"/>
      <c r="AMH31" s="6"/>
      <c r="AMI31" s="6"/>
      <c r="AMJ31" s="6"/>
      <c r="AMK31" s="6"/>
      <c r="AML31" s="6"/>
      <c r="AMM31" s="6"/>
      <c r="AMN31" s="6"/>
      <c r="AMO31" s="6"/>
      <c r="AMP31" s="6"/>
      <c r="AMQ31" s="6"/>
      <c r="AMR31" s="6"/>
      <c r="AMS31" s="6"/>
    </row>
    <row r="32" spans="1:1033" ht="20.100000000000001" customHeight="1">
      <c r="A32" s="23"/>
      <c r="B32" s="512" t="s">
        <v>385</v>
      </c>
      <c r="C32" s="513"/>
      <c r="D32" s="513"/>
      <c r="E32" s="572" t="s">
        <v>270</v>
      </c>
      <c r="F32" s="572"/>
      <c r="G32" s="533" t="s">
        <v>41</v>
      </c>
      <c r="H32" s="534"/>
      <c r="I32" s="588"/>
      <c r="J32" s="589"/>
      <c r="K32" s="589"/>
      <c r="L32" s="589"/>
      <c r="M32" s="589"/>
      <c r="N32" s="589"/>
      <c r="O32" s="590"/>
      <c r="P32" s="38"/>
      <c r="Q32" s="38"/>
      <c r="R32" s="251"/>
      <c r="S32" s="205" t="s">
        <v>109</v>
      </c>
      <c r="T32" s="226"/>
      <c r="U32" s="204" t="s">
        <v>83</v>
      </c>
      <c r="V32" s="204"/>
      <c r="W32" s="204"/>
      <c r="X32" s="204"/>
      <c r="Y32" s="204"/>
      <c r="Z32" s="204"/>
      <c r="AA32" s="204"/>
      <c r="AB32" s="204"/>
      <c r="AC32" s="204"/>
      <c r="AD32" s="204"/>
      <c r="AE32" s="204"/>
      <c r="AF32" s="204"/>
      <c r="AG32" s="204"/>
      <c r="AH32" s="203" t="s">
        <v>454</v>
      </c>
      <c r="AI32" s="204"/>
      <c r="AJ32" s="204"/>
      <c r="AK32" s="204"/>
      <c r="AL32" s="204"/>
      <c r="AM32" s="204" t="s">
        <v>89</v>
      </c>
      <c r="AN32" s="337"/>
      <c r="AO32" s="253"/>
      <c r="AP32" s="196"/>
      <c r="AQ32" s="224" t="s">
        <v>503</v>
      </c>
      <c r="AR32" s="36"/>
      <c r="AS32" s="36"/>
      <c r="AT32" s="36"/>
      <c r="AU32" s="36"/>
      <c r="AV32" s="36"/>
      <c r="AW32" s="36"/>
      <c r="AX32" s="36"/>
      <c r="AY32" s="36"/>
      <c r="AZ32" s="36"/>
      <c r="BA32" s="36"/>
      <c r="BB32" s="36"/>
      <c r="BC32" s="36"/>
      <c r="BD32" s="36"/>
      <c r="BE32" s="6"/>
      <c r="BF32" s="6"/>
      <c r="BG32" s="36"/>
      <c r="BH32" s="36"/>
      <c r="BI32" s="36"/>
      <c r="BJ32" s="36"/>
      <c r="BK32" s="36"/>
      <c r="BL32" s="37"/>
      <c r="BM32" s="37"/>
      <c r="BN32" s="37"/>
      <c r="BO32" s="37"/>
      <c r="BP32" s="37"/>
      <c r="BQ32" s="37"/>
      <c r="BR32" s="37"/>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c r="AKP32" s="6"/>
      <c r="AKQ32" s="6"/>
      <c r="AKR32" s="6"/>
      <c r="AKS32" s="6"/>
      <c r="AKT32" s="6"/>
      <c r="AKU32" s="6"/>
      <c r="AKV32" s="6"/>
      <c r="AKW32" s="6"/>
      <c r="AKX32" s="6"/>
      <c r="AKY32" s="6"/>
      <c r="AKZ32" s="6"/>
      <c r="ALA32" s="6"/>
      <c r="ALB32" s="6"/>
      <c r="ALC32" s="6"/>
      <c r="ALD32" s="6"/>
      <c r="ALE32" s="6"/>
      <c r="ALF32" s="6"/>
      <c r="ALG32" s="6"/>
      <c r="ALH32" s="6"/>
      <c r="ALI32" s="6"/>
      <c r="ALJ32" s="6"/>
      <c r="ALK32" s="6"/>
      <c r="ALL32" s="6"/>
      <c r="ALM32" s="6"/>
      <c r="ALN32" s="6"/>
      <c r="ALO32" s="6"/>
      <c r="ALP32" s="6"/>
      <c r="ALQ32" s="6"/>
      <c r="ALR32" s="6"/>
      <c r="ALS32" s="6"/>
      <c r="ALT32" s="6"/>
      <c r="ALU32" s="6"/>
      <c r="ALV32" s="6"/>
      <c r="ALW32" s="6"/>
      <c r="ALX32" s="6"/>
      <c r="ALY32" s="6"/>
      <c r="ALZ32" s="6"/>
      <c r="AMA32" s="6"/>
      <c r="AMB32" s="6"/>
      <c r="AMC32" s="6"/>
      <c r="AMD32" s="6"/>
      <c r="AME32" s="6"/>
      <c r="AMF32" s="6"/>
      <c r="AMG32" s="6"/>
      <c r="AMH32" s="6"/>
      <c r="AMI32" s="6"/>
      <c r="AMJ32" s="6"/>
      <c r="AMK32" s="6"/>
      <c r="AML32" s="6"/>
      <c r="AMM32" s="6"/>
      <c r="AMN32" s="6"/>
      <c r="AMO32" s="6"/>
      <c r="AMP32" s="6"/>
      <c r="AMQ32" s="6"/>
      <c r="AMR32" s="6"/>
      <c r="AMS32" s="6"/>
    </row>
    <row r="33" spans="1:1033" ht="20.100000000000001" customHeight="1">
      <c r="A33" s="23"/>
      <c r="B33" s="512" t="s">
        <v>478</v>
      </c>
      <c r="C33" s="513"/>
      <c r="D33" s="513"/>
      <c r="E33" s="580" t="s">
        <v>479</v>
      </c>
      <c r="F33" s="580"/>
      <c r="G33" s="580"/>
      <c r="H33" s="581"/>
      <c r="I33" s="588"/>
      <c r="J33" s="589"/>
      <c r="K33" s="589"/>
      <c r="L33" s="589"/>
      <c r="M33" s="589"/>
      <c r="N33" s="589"/>
      <c r="O33" s="590"/>
      <c r="P33" s="38"/>
      <c r="Q33" s="38"/>
      <c r="R33" s="251"/>
      <c r="S33" s="204"/>
      <c r="T33" s="226"/>
      <c r="U33" s="204" t="s">
        <v>258</v>
      </c>
      <c r="V33" s="204"/>
      <c r="W33" s="204"/>
      <c r="X33" s="204"/>
      <c r="Y33" s="204"/>
      <c r="Z33" s="204"/>
      <c r="AA33" s="204"/>
      <c r="AB33" s="204"/>
      <c r="AC33" s="204"/>
      <c r="AD33" s="204"/>
      <c r="AE33" s="204"/>
      <c r="AF33" s="204"/>
      <c r="AG33" s="204"/>
      <c r="AH33" s="203" t="s">
        <v>455</v>
      </c>
      <c r="AI33" s="204"/>
      <c r="AJ33" s="204"/>
      <c r="AK33" s="204"/>
      <c r="AL33" s="204"/>
      <c r="AM33" s="204"/>
      <c r="AN33" s="337"/>
      <c r="AO33" s="253"/>
      <c r="AP33" s="196"/>
      <c r="AQ33" s="224" t="s">
        <v>504</v>
      </c>
      <c r="AR33" s="36"/>
      <c r="AS33" s="36"/>
      <c r="AT33" s="36"/>
      <c r="AU33" s="36"/>
      <c r="AV33" s="36"/>
      <c r="AW33" s="36"/>
      <c r="AX33" s="36"/>
      <c r="AY33" s="36"/>
      <c r="AZ33" s="36"/>
      <c r="BA33" s="36"/>
      <c r="BB33" s="36"/>
      <c r="BC33" s="36"/>
      <c r="BD33" s="36"/>
      <c r="BE33" s="6"/>
      <c r="BF33" s="6"/>
      <c r="BG33" s="36"/>
      <c r="BH33" s="36"/>
      <c r="BI33" s="36"/>
      <c r="BJ33" s="36"/>
      <c r="BK33" s="36"/>
      <c r="BL33" s="37"/>
      <c r="BM33" s="37"/>
      <c r="BN33" s="37"/>
      <c r="BO33" s="37"/>
      <c r="BP33" s="37"/>
      <c r="BQ33" s="37"/>
      <c r="BR33" s="37"/>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c r="AKP33" s="6"/>
      <c r="AKQ33" s="6"/>
      <c r="AKR33" s="6"/>
      <c r="AKS33" s="6"/>
      <c r="AKT33" s="6"/>
      <c r="AKU33" s="6"/>
      <c r="AKV33" s="6"/>
      <c r="AKW33" s="6"/>
      <c r="AKX33" s="6"/>
      <c r="AKY33" s="6"/>
      <c r="AKZ33" s="6"/>
      <c r="ALA33" s="6"/>
      <c r="ALB33" s="6"/>
      <c r="ALC33" s="6"/>
      <c r="ALD33" s="6"/>
      <c r="ALE33" s="6"/>
      <c r="ALF33" s="6"/>
      <c r="ALG33" s="6"/>
      <c r="ALH33" s="6"/>
      <c r="ALI33" s="6"/>
      <c r="ALJ33" s="6"/>
      <c r="ALK33" s="6"/>
      <c r="ALL33" s="6"/>
      <c r="ALM33" s="6"/>
      <c r="ALN33" s="6"/>
      <c r="ALO33" s="6"/>
      <c r="ALP33" s="6"/>
      <c r="ALQ33" s="6"/>
      <c r="ALR33" s="6"/>
      <c r="ALS33" s="6"/>
      <c r="ALT33" s="6"/>
      <c r="ALU33" s="6"/>
      <c r="ALV33" s="6"/>
      <c r="ALW33" s="6"/>
      <c r="ALX33" s="6"/>
      <c r="ALY33" s="6"/>
      <c r="ALZ33" s="6"/>
      <c r="AMA33" s="6"/>
      <c r="AMB33" s="6"/>
      <c r="AMC33" s="6"/>
      <c r="AMD33" s="6"/>
      <c r="AME33" s="6"/>
      <c r="AMF33" s="6"/>
      <c r="AMG33" s="6"/>
      <c r="AMH33" s="6"/>
      <c r="AMI33" s="6"/>
      <c r="AMJ33" s="6"/>
      <c r="AMK33" s="6"/>
      <c r="AML33" s="6"/>
      <c r="AMM33" s="6"/>
      <c r="AMN33" s="6"/>
      <c r="AMO33" s="6"/>
      <c r="AMP33" s="6"/>
      <c r="AMQ33" s="6"/>
      <c r="AMR33" s="6"/>
      <c r="AMS33" s="6"/>
    </row>
    <row r="34" spans="1:1033" ht="20.100000000000001" customHeight="1">
      <c r="A34" s="23"/>
      <c r="B34" s="512" t="s">
        <v>381</v>
      </c>
      <c r="C34" s="513"/>
      <c r="D34" s="513"/>
      <c r="E34" s="578" t="s">
        <v>480</v>
      </c>
      <c r="F34" s="578"/>
      <c r="G34" s="578"/>
      <c r="H34" s="579"/>
      <c r="I34" s="588"/>
      <c r="J34" s="589"/>
      <c r="K34" s="589"/>
      <c r="L34" s="589"/>
      <c r="M34" s="589"/>
      <c r="N34" s="589"/>
      <c r="O34" s="590"/>
      <c r="P34" s="38"/>
      <c r="Q34" s="38"/>
      <c r="R34" s="251"/>
      <c r="S34" s="204"/>
      <c r="T34" s="226"/>
      <c r="U34" s="204" t="s">
        <v>88</v>
      </c>
      <c r="V34" s="204"/>
      <c r="W34" s="204"/>
      <c r="X34" s="204"/>
      <c r="Y34" s="204"/>
      <c r="Z34" s="204"/>
      <c r="AA34" s="204"/>
      <c r="AB34" s="204"/>
      <c r="AC34" s="204"/>
      <c r="AD34" s="204"/>
      <c r="AE34" s="204"/>
      <c r="AF34" s="204"/>
      <c r="AG34" s="204"/>
      <c r="AH34" s="203" t="s">
        <v>456</v>
      </c>
      <c r="AI34" s="204"/>
      <c r="AJ34" s="204"/>
      <c r="AK34" s="204"/>
      <c r="AL34" s="204"/>
      <c r="AM34" s="204"/>
      <c r="AN34" s="337"/>
      <c r="AO34" s="253"/>
      <c r="AP34" s="196"/>
      <c r="AQ34" s="224" t="s">
        <v>506</v>
      </c>
      <c r="AR34" s="36"/>
      <c r="AS34" s="36"/>
      <c r="AT34" s="36"/>
      <c r="AU34" s="36"/>
      <c r="AV34" s="36"/>
      <c r="AW34" s="36"/>
      <c r="AX34" s="36"/>
      <c r="AY34" s="36"/>
      <c r="AZ34" s="36"/>
      <c r="BA34" s="36"/>
      <c r="BB34" s="36"/>
      <c r="BC34" s="36"/>
      <c r="BD34" s="36"/>
      <c r="BE34" s="6"/>
      <c r="BF34" s="6"/>
      <c r="BG34" s="36"/>
      <c r="BH34" s="36"/>
      <c r="BI34" s="36"/>
      <c r="BJ34" s="36"/>
      <c r="BK34" s="36"/>
      <c r="BL34" s="37"/>
      <c r="BM34" s="37"/>
      <c r="BN34" s="37"/>
      <c r="BO34" s="37"/>
      <c r="BP34" s="37"/>
      <c r="BQ34" s="37"/>
      <c r="BR34" s="37"/>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c r="AKP34" s="6"/>
      <c r="AKQ34" s="6"/>
      <c r="AKR34" s="6"/>
      <c r="AKS34" s="6"/>
      <c r="AKT34" s="6"/>
      <c r="AKU34" s="6"/>
      <c r="AKV34" s="6"/>
      <c r="AKW34" s="6"/>
      <c r="AKX34" s="6"/>
      <c r="AKY34" s="6"/>
      <c r="AKZ34" s="6"/>
      <c r="ALA34" s="6"/>
      <c r="ALB34" s="6"/>
      <c r="ALC34" s="6"/>
      <c r="ALD34" s="6"/>
      <c r="ALE34" s="6"/>
      <c r="ALF34" s="6"/>
      <c r="ALG34" s="6"/>
      <c r="ALH34" s="6"/>
      <c r="ALI34" s="6"/>
      <c r="ALJ34" s="6"/>
      <c r="ALK34" s="6"/>
      <c r="ALL34" s="6"/>
      <c r="ALM34" s="6"/>
      <c r="ALN34" s="6"/>
      <c r="ALO34" s="6"/>
      <c r="ALP34" s="6"/>
      <c r="ALQ34" s="6"/>
      <c r="ALR34" s="6"/>
      <c r="ALS34" s="6"/>
      <c r="ALT34" s="6"/>
      <c r="ALU34" s="6"/>
      <c r="ALV34" s="6"/>
      <c r="ALW34" s="6"/>
      <c r="ALX34" s="6"/>
      <c r="ALY34" s="6"/>
      <c r="ALZ34" s="6"/>
      <c r="AMA34" s="6"/>
      <c r="AMB34" s="6"/>
      <c r="AMC34" s="6"/>
      <c r="AMD34" s="6"/>
      <c r="AME34" s="6"/>
      <c r="AMF34" s="6"/>
      <c r="AMG34" s="6"/>
      <c r="AMH34" s="6"/>
      <c r="AMI34" s="6"/>
      <c r="AMJ34" s="6"/>
      <c r="AMK34" s="6"/>
      <c r="AML34" s="6"/>
      <c r="AMM34" s="6"/>
      <c r="AMN34" s="6"/>
      <c r="AMO34" s="6"/>
      <c r="AMP34" s="6"/>
      <c r="AMQ34" s="6"/>
      <c r="AMR34" s="6"/>
      <c r="AMS34" s="6"/>
    </row>
    <row r="35" spans="1:1033" ht="20.100000000000001" customHeight="1">
      <c r="A35" s="23"/>
      <c r="B35" s="512" t="s">
        <v>493</v>
      </c>
      <c r="C35" s="513"/>
      <c r="D35" s="513"/>
      <c r="E35" s="578" t="str">
        <f>IF(OR(MID(E33,1,5)="enter",MID(E34,1,5)="enter"),"enter Owner and Location above",V16)</f>
        <v>enter Owner and Location above</v>
      </c>
      <c r="F35" s="578"/>
      <c r="G35" s="578"/>
      <c r="H35" s="579"/>
      <c r="I35" s="588"/>
      <c r="J35" s="589"/>
      <c r="K35" s="589"/>
      <c r="L35" s="589"/>
      <c r="M35" s="589"/>
      <c r="N35" s="589"/>
      <c r="O35" s="590"/>
      <c r="P35" s="38"/>
      <c r="Q35" s="38"/>
      <c r="R35" s="251"/>
      <c r="S35" s="141"/>
      <c r="T35" s="205"/>
      <c r="U35" s="204" t="s">
        <v>90</v>
      </c>
      <c r="V35" s="205"/>
      <c r="W35" s="204"/>
      <c r="X35" s="204"/>
      <c r="Y35" s="204"/>
      <c r="Z35" s="204"/>
      <c r="AA35" s="204"/>
      <c r="AB35" s="204"/>
      <c r="AC35" s="204"/>
      <c r="AD35" s="204"/>
      <c r="AE35" s="204"/>
      <c r="AF35" s="204"/>
      <c r="AG35" s="204"/>
      <c r="AH35" s="203" t="s">
        <v>457</v>
      </c>
      <c r="AI35" s="204"/>
      <c r="AJ35" s="204"/>
      <c r="AK35" s="204"/>
      <c r="AL35" s="204"/>
      <c r="AM35" s="204"/>
      <c r="AN35" s="337"/>
      <c r="AO35" s="253"/>
      <c r="AP35" s="196"/>
      <c r="AQ35" s="224" t="s">
        <v>47</v>
      </c>
      <c r="AR35" s="36"/>
      <c r="AS35" s="36"/>
      <c r="AT35" s="36"/>
      <c r="AU35" s="36"/>
      <c r="AV35" s="36"/>
      <c r="AW35" s="36"/>
      <c r="AX35" s="36"/>
      <c r="AY35" s="36"/>
      <c r="AZ35" s="36"/>
      <c r="BA35" s="36"/>
      <c r="BB35" s="36"/>
      <c r="BC35" s="36"/>
      <c r="BD35" s="36"/>
      <c r="BE35" s="6"/>
      <c r="BF35" s="6"/>
      <c r="BG35" s="36"/>
      <c r="BH35" s="36"/>
      <c r="BI35" s="36"/>
      <c r="BJ35" s="36"/>
      <c r="BK35" s="36"/>
      <c r="BL35" s="37"/>
      <c r="BM35" s="37"/>
      <c r="BN35" s="37"/>
      <c r="BO35" s="37"/>
      <c r="BP35" s="37"/>
      <c r="BQ35" s="37"/>
      <c r="BR35" s="37"/>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c r="AKP35" s="6"/>
      <c r="AKQ35" s="6"/>
      <c r="AKR35" s="6"/>
      <c r="AKS35" s="6"/>
      <c r="AKT35" s="6"/>
      <c r="AKU35" s="6"/>
      <c r="AKV35" s="6"/>
      <c r="AKW35" s="6"/>
      <c r="AKX35" s="6"/>
      <c r="AKY35" s="6"/>
      <c r="AKZ35" s="6"/>
      <c r="ALA35" s="6"/>
      <c r="ALB35" s="6"/>
      <c r="ALC35" s="6"/>
      <c r="ALD35" s="6"/>
      <c r="ALE35" s="6"/>
      <c r="ALF35" s="6"/>
      <c r="ALG35" s="6"/>
      <c r="ALH35" s="6"/>
      <c r="ALI35" s="6"/>
      <c r="ALJ35" s="6"/>
      <c r="ALK35" s="6"/>
      <c r="ALL35" s="6"/>
      <c r="ALM35" s="6"/>
      <c r="ALN35" s="6"/>
      <c r="ALO35" s="6"/>
      <c r="ALP35" s="6"/>
      <c r="ALQ35" s="6"/>
      <c r="ALR35" s="6"/>
      <c r="ALS35" s="6"/>
      <c r="ALT35" s="6"/>
      <c r="ALU35" s="6"/>
      <c r="ALV35" s="6"/>
      <c r="ALW35" s="6"/>
      <c r="ALX35" s="6"/>
      <c r="ALY35" s="6"/>
      <c r="ALZ35" s="6"/>
      <c r="AMA35" s="6"/>
      <c r="AMB35" s="6"/>
      <c r="AMC35" s="6"/>
      <c r="AMD35" s="6"/>
      <c r="AME35" s="6"/>
      <c r="AMF35" s="6"/>
      <c r="AMG35" s="6"/>
      <c r="AMH35" s="6"/>
      <c r="AMI35" s="6"/>
      <c r="AMJ35" s="6"/>
      <c r="AMK35" s="6"/>
      <c r="AML35" s="6"/>
      <c r="AMM35" s="6"/>
      <c r="AMN35" s="6"/>
      <c r="AMO35" s="6"/>
      <c r="AMP35" s="6"/>
      <c r="AMQ35" s="6"/>
      <c r="AMR35" s="6"/>
      <c r="AMS35" s="6"/>
    </row>
    <row r="36" spans="1:1033" ht="20.100000000000001" customHeight="1">
      <c r="A36" s="23"/>
      <c r="B36" s="512" t="s">
        <v>47</v>
      </c>
      <c r="C36" s="513"/>
      <c r="D36" s="513"/>
      <c r="E36" s="529" t="s">
        <v>61</v>
      </c>
      <c r="F36" s="529"/>
      <c r="G36" s="529"/>
      <c r="H36" s="530"/>
      <c r="I36" s="588"/>
      <c r="J36" s="589"/>
      <c r="K36" s="589"/>
      <c r="L36" s="589"/>
      <c r="M36" s="589"/>
      <c r="N36" s="589"/>
      <c r="O36" s="590"/>
      <c r="P36" s="38"/>
      <c r="Q36" s="38"/>
      <c r="R36" s="252"/>
      <c r="S36" s="226"/>
      <c r="T36" s="204"/>
      <c r="U36" s="204" t="s">
        <v>259</v>
      </c>
      <c r="V36" s="205"/>
      <c r="W36" s="204"/>
      <c r="X36" s="204"/>
      <c r="Y36" s="204"/>
      <c r="Z36" s="204"/>
      <c r="AA36" s="204"/>
      <c r="AB36" s="204"/>
      <c r="AC36" s="204"/>
      <c r="AD36" s="204"/>
      <c r="AE36" s="204"/>
      <c r="AF36" s="204"/>
      <c r="AG36" s="204"/>
      <c r="AH36" s="203" t="s">
        <v>458</v>
      </c>
      <c r="AI36" s="204"/>
      <c r="AJ36" s="204"/>
      <c r="AK36" s="204"/>
      <c r="AL36" s="204"/>
      <c r="AM36" s="141"/>
      <c r="AN36" s="337"/>
      <c r="AO36" s="253"/>
      <c r="AP36" s="196"/>
      <c r="AQ36" s="224" t="s">
        <v>49</v>
      </c>
      <c r="AR36" s="23"/>
      <c r="AS36" s="23"/>
      <c r="AT36" s="23"/>
      <c r="AU36" s="23"/>
      <c r="AV36" s="23"/>
      <c r="AW36" s="23"/>
      <c r="AX36" s="23"/>
      <c r="AY36" s="23"/>
      <c r="AZ36" s="23"/>
      <c r="BA36" s="23"/>
      <c r="BB36" s="23"/>
      <c r="BC36" s="23"/>
      <c r="BD36" s="23"/>
      <c r="BE36" s="6"/>
      <c r="BF36" s="6"/>
      <c r="BG36" s="23"/>
      <c r="BH36" s="23"/>
      <c r="BI36" s="23"/>
      <c r="BJ36" s="23"/>
      <c r="BK36" s="23"/>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c r="AKP36" s="6"/>
      <c r="AKQ36" s="6"/>
      <c r="AKR36" s="6"/>
      <c r="AKS36" s="6"/>
      <c r="AKT36" s="6"/>
      <c r="AKU36" s="6"/>
      <c r="AKV36" s="6"/>
      <c r="AKW36" s="6"/>
      <c r="AKX36" s="6"/>
      <c r="AKY36" s="6"/>
      <c r="AKZ36" s="6"/>
      <c r="ALA36" s="6"/>
      <c r="ALB36" s="6"/>
      <c r="ALC36" s="6"/>
      <c r="ALD36" s="6"/>
      <c r="ALE36" s="6"/>
      <c r="ALF36" s="6"/>
      <c r="ALG36" s="6"/>
      <c r="ALH36" s="6"/>
      <c r="ALI36" s="6"/>
      <c r="ALJ36" s="6"/>
      <c r="ALK36" s="6"/>
      <c r="ALL36" s="6"/>
      <c r="ALM36" s="6"/>
      <c r="ALN36" s="6"/>
      <c r="ALO36" s="6"/>
      <c r="ALP36" s="6"/>
      <c r="ALQ36" s="6"/>
      <c r="ALR36" s="6"/>
      <c r="ALS36" s="6"/>
      <c r="ALT36" s="6"/>
      <c r="ALU36" s="6"/>
      <c r="ALV36" s="6"/>
      <c r="ALW36" s="6"/>
      <c r="ALX36" s="6"/>
      <c r="ALY36" s="6"/>
      <c r="ALZ36" s="6"/>
      <c r="AMA36" s="6"/>
      <c r="AMB36" s="6"/>
      <c r="AMC36" s="6"/>
      <c r="AMD36" s="6"/>
      <c r="AME36" s="6"/>
      <c r="AMF36" s="6"/>
      <c r="AMG36" s="6"/>
      <c r="AMH36" s="6"/>
      <c r="AMI36" s="6"/>
      <c r="AMJ36" s="6"/>
      <c r="AMK36" s="6"/>
      <c r="AML36" s="6"/>
      <c r="AMM36" s="6"/>
      <c r="AMN36" s="6"/>
      <c r="AMO36" s="6"/>
      <c r="AMP36" s="6"/>
      <c r="AMQ36" s="6"/>
      <c r="AMR36" s="6"/>
      <c r="AMS36" s="6"/>
    </row>
    <row r="37" spans="1:1033" ht="20.100000000000001" customHeight="1">
      <c r="A37" s="23"/>
      <c r="B37" s="512" t="s">
        <v>49</v>
      </c>
      <c r="C37" s="513"/>
      <c r="D37" s="513"/>
      <c r="E37" s="529" t="s">
        <v>62</v>
      </c>
      <c r="F37" s="529"/>
      <c r="G37" s="529"/>
      <c r="H37" s="530"/>
      <c r="I37" s="588"/>
      <c r="J37" s="589"/>
      <c r="K37" s="589"/>
      <c r="L37" s="589"/>
      <c r="M37" s="589"/>
      <c r="N37" s="589"/>
      <c r="O37" s="590"/>
      <c r="P37" s="38"/>
      <c r="Q37" s="38"/>
      <c r="R37" s="252"/>
      <c r="S37" s="226"/>
      <c r="T37" s="203"/>
      <c r="U37" s="204" t="s">
        <v>260</v>
      </c>
      <c r="V37" s="205"/>
      <c r="W37" s="203"/>
      <c r="X37" s="203"/>
      <c r="Y37" s="203"/>
      <c r="Z37" s="203"/>
      <c r="AA37" s="203"/>
      <c r="AB37" s="203"/>
      <c r="AC37" s="203"/>
      <c r="AD37" s="203"/>
      <c r="AE37" s="203"/>
      <c r="AF37" s="203"/>
      <c r="AG37" s="203"/>
      <c r="AH37" s="203" t="s">
        <v>459</v>
      </c>
      <c r="AI37" s="203"/>
      <c r="AJ37" s="203"/>
      <c r="AK37" s="203"/>
      <c r="AL37" s="203"/>
      <c r="AM37" s="203"/>
      <c r="AN37" s="203"/>
      <c r="AO37" s="253"/>
      <c r="AP37" s="196"/>
      <c r="AQ37" s="224" t="s">
        <v>52</v>
      </c>
      <c r="AR37" s="23"/>
      <c r="AS37" s="23"/>
      <c r="AT37" s="23"/>
      <c r="AU37" s="23"/>
      <c r="AV37" s="23"/>
      <c r="AW37" s="23"/>
      <c r="AX37" s="23"/>
      <c r="AY37" s="23"/>
      <c r="AZ37" s="23"/>
      <c r="BA37" s="23"/>
      <c r="BB37" s="23"/>
      <c r="BC37" s="23"/>
      <c r="BD37" s="23"/>
      <c r="BE37" s="6"/>
      <c r="BF37" s="6"/>
      <c r="BG37" s="23"/>
      <c r="BH37" s="23"/>
      <c r="BI37" s="23"/>
      <c r="BJ37" s="23"/>
      <c r="BK37" s="23"/>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c r="AKP37" s="6"/>
      <c r="AKQ37" s="6"/>
      <c r="AKR37" s="6"/>
      <c r="AKS37" s="6"/>
      <c r="AKT37" s="6"/>
      <c r="AKU37" s="6"/>
      <c r="AKV37" s="6"/>
      <c r="AKW37" s="6"/>
      <c r="AKX37" s="6"/>
      <c r="AKY37" s="6"/>
      <c r="AKZ37" s="6"/>
      <c r="ALA37" s="6"/>
      <c r="ALB37" s="6"/>
      <c r="ALC37" s="6"/>
      <c r="ALD37" s="6"/>
      <c r="ALE37" s="6"/>
      <c r="ALF37" s="6"/>
      <c r="ALG37" s="6"/>
      <c r="ALH37" s="6"/>
      <c r="ALI37" s="6"/>
      <c r="ALJ37" s="6"/>
      <c r="ALK37" s="6"/>
      <c r="ALL37" s="6"/>
      <c r="ALM37" s="6"/>
      <c r="ALN37" s="6"/>
      <c r="ALO37" s="6"/>
      <c r="ALP37" s="6"/>
      <c r="ALQ37" s="6"/>
      <c r="ALR37" s="6"/>
      <c r="ALS37" s="6"/>
      <c r="ALT37" s="6"/>
      <c r="ALU37" s="6"/>
      <c r="ALV37" s="6"/>
      <c r="ALW37" s="6"/>
      <c r="ALX37" s="6"/>
      <c r="ALY37" s="6"/>
      <c r="ALZ37" s="6"/>
      <c r="AMA37" s="6"/>
      <c r="AMB37" s="6"/>
      <c r="AMC37" s="6"/>
      <c r="AMD37" s="6"/>
      <c r="AME37" s="6"/>
      <c r="AMF37" s="6"/>
      <c r="AMG37" s="6"/>
      <c r="AMH37" s="6"/>
      <c r="AMI37" s="6"/>
      <c r="AMJ37" s="6"/>
      <c r="AMK37" s="6"/>
      <c r="AML37" s="6"/>
      <c r="AMM37" s="6"/>
      <c r="AMN37" s="6"/>
      <c r="AMO37" s="6"/>
      <c r="AMP37" s="6"/>
      <c r="AMQ37" s="6"/>
      <c r="AMR37" s="6"/>
      <c r="AMS37" s="6"/>
    </row>
    <row r="38" spans="1:1033" ht="20.100000000000001" customHeight="1">
      <c r="A38" s="23"/>
      <c r="B38" s="512" t="s">
        <v>50</v>
      </c>
      <c r="C38" s="513"/>
      <c r="D38" s="513"/>
      <c r="E38" s="523" t="s">
        <v>63</v>
      </c>
      <c r="F38" s="523"/>
      <c r="G38" s="523" t="s">
        <v>58</v>
      </c>
      <c r="H38" s="524"/>
      <c r="I38" s="588"/>
      <c r="J38" s="589"/>
      <c r="K38" s="589"/>
      <c r="L38" s="589"/>
      <c r="M38" s="589"/>
      <c r="N38" s="589"/>
      <c r="O38" s="590"/>
      <c r="P38" s="38"/>
      <c r="Q38" s="38"/>
      <c r="R38" s="252"/>
      <c r="S38" s="226"/>
      <c r="T38" s="203"/>
      <c r="U38" s="204" t="s">
        <v>263</v>
      </c>
      <c r="V38" s="205"/>
      <c r="W38" s="205"/>
      <c r="X38" s="203"/>
      <c r="Y38" s="203"/>
      <c r="Z38" s="203"/>
      <c r="AA38" s="203"/>
      <c r="AB38" s="203"/>
      <c r="AC38" s="203"/>
      <c r="AD38" s="203"/>
      <c r="AE38" s="203"/>
      <c r="AF38" s="203"/>
      <c r="AG38" s="203"/>
      <c r="AH38" s="203" t="s">
        <v>460</v>
      </c>
      <c r="AI38" s="203"/>
      <c r="AJ38" s="203"/>
      <c r="AK38" s="203"/>
      <c r="AL38" s="203"/>
      <c r="AM38" s="203"/>
      <c r="AN38" s="203"/>
      <c r="AO38" s="253"/>
      <c r="AP38" s="196"/>
      <c r="AQ38" s="224" t="s">
        <v>367</v>
      </c>
      <c r="AR38" s="23"/>
      <c r="AS38" s="23"/>
      <c r="AT38" s="23"/>
      <c r="AU38" s="23"/>
      <c r="AV38" s="23"/>
      <c r="AW38" s="23"/>
      <c r="AX38" s="23"/>
      <c r="AY38" s="23"/>
      <c r="AZ38" s="23"/>
      <c r="BA38" s="23"/>
      <c r="BB38" s="23"/>
      <c r="BC38" s="23"/>
      <c r="BD38" s="23"/>
      <c r="BE38" s="6"/>
      <c r="BF38" s="6"/>
      <c r="BG38" s="23"/>
      <c r="BH38" s="23"/>
      <c r="BI38" s="23"/>
      <c r="BJ38" s="23"/>
      <c r="BK38" s="23"/>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c r="AKP38" s="6"/>
      <c r="AKQ38" s="6"/>
      <c r="AKR38" s="6"/>
      <c r="AKS38" s="6"/>
      <c r="AKT38" s="6"/>
      <c r="AKU38" s="6"/>
      <c r="AKV38" s="6"/>
      <c r="AKW38" s="6"/>
      <c r="AKX38" s="6"/>
      <c r="AKY38" s="6"/>
      <c r="AKZ38" s="6"/>
      <c r="ALA38" s="6"/>
      <c r="ALB38" s="6"/>
      <c r="ALC38" s="6"/>
      <c r="ALD38" s="6"/>
      <c r="ALE38" s="6"/>
      <c r="ALF38" s="6"/>
      <c r="ALG38" s="6"/>
      <c r="ALH38" s="6"/>
      <c r="ALI38" s="6"/>
      <c r="ALJ38" s="6"/>
      <c r="ALK38" s="6"/>
      <c r="ALL38" s="6"/>
      <c r="ALM38" s="6"/>
      <c r="ALN38" s="6"/>
      <c r="ALO38" s="6"/>
      <c r="ALP38" s="6"/>
      <c r="ALQ38" s="6"/>
      <c r="ALR38" s="6"/>
      <c r="ALS38" s="6"/>
      <c r="ALT38" s="6"/>
      <c r="ALU38" s="6"/>
      <c r="ALV38" s="6"/>
      <c r="ALW38" s="6"/>
      <c r="ALX38" s="6"/>
      <c r="ALY38" s="6"/>
      <c r="ALZ38" s="6"/>
      <c r="AMA38" s="6"/>
      <c r="AMB38" s="6"/>
      <c r="AMC38" s="6"/>
      <c r="AMD38" s="6"/>
      <c r="AME38" s="6"/>
      <c r="AMF38" s="6"/>
      <c r="AMG38" s="6"/>
      <c r="AMH38" s="6"/>
      <c r="AMI38" s="6"/>
      <c r="AMJ38" s="6"/>
      <c r="AMK38" s="6"/>
      <c r="AML38" s="6"/>
      <c r="AMM38" s="6"/>
      <c r="AMN38" s="6"/>
      <c r="AMO38" s="6"/>
      <c r="AMP38" s="6"/>
      <c r="AMQ38" s="6"/>
      <c r="AMR38" s="6"/>
      <c r="AMS38" s="6"/>
    </row>
    <row r="39" spans="1:1033" ht="20.100000000000001" customHeight="1">
      <c r="A39" s="23"/>
      <c r="B39" s="512" t="s">
        <v>392</v>
      </c>
      <c r="C39" s="513"/>
      <c r="D39" s="513"/>
      <c r="E39" s="523" t="s">
        <v>392</v>
      </c>
      <c r="F39" s="523"/>
      <c r="G39" s="523"/>
      <c r="H39" s="524"/>
      <c r="I39" s="591"/>
      <c r="J39" s="592"/>
      <c r="K39" s="592"/>
      <c r="L39" s="592"/>
      <c r="M39" s="592"/>
      <c r="N39" s="592"/>
      <c r="O39" s="593"/>
      <c r="P39" s="38"/>
      <c r="Q39" s="38"/>
      <c r="R39" s="252"/>
      <c r="S39" s="226"/>
      <c r="T39" s="203"/>
      <c r="U39" s="204"/>
      <c r="V39" s="205"/>
      <c r="W39" s="205"/>
      <c r="X39" s="203"/>
      <c r="Y39" s="203"/>
      <c r="Z39" s="203"/>
      <c r="AA39" s="203"/>
      <c r="AB39" s="203"/>
      <c r="AC39" s="203"/>
      <c r="AD39" s="203"/>
      <c r="AE39" s="203"/>
      <c r="AF39" s="203"/>
      <c r="AG39" s="203"/>
      <c r="AH39" s="203" t="s">
        <v>461</v>
      </c>
      <c r="AI39" s="203"/>
      <c r="AJ39" s="203"/>
      <c r="AK39" s="203"/>
      <c r="AL39" s="203"/>
      <c r="AM39" s="203"/>
      <c r="AN39" s="203"/>
      <c r="AO39" s="253"/>
      <c r="AP39" s="196"/>
      <c r="AQ39" s="225" t="s">
        <v>368</v>
      </c>
      <c r="AR39" s="23"/>
      <c r="AS39" s="23"/>
      <c r="AT39" s="23"/>
      <c r="AU39" s="23"/>
      <c r="AV39" s="23"/>
      <c r="AW39" s="23"/>
      <c r="AX39" s="23"/>
      <c r="AY39" s="23"/>
      <c r="AZ39" s="23"/>
      <c r="BA39" s="23"/>
      <c r="BB39" s="23"/>
      <c r="BC39" s="23"/>
      <c r="BD39" s="23"/>
      <c r="BE39" s="6"/>
      <c r="BF39" s="6"/>
      <c r="BG39" s="23"/>
      <c r="BH39" s="23"/>
      <c r="BI39" s="23"/>
      <c r="BJ39" s="23"/>
      <c r="BK39" s="23"/>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c r="AKP39" s="6"/>
      <c r="AKQ39" s="6"/>
      <c r="AKR39" s="6"/>
      <c r="AKS39" s="6"/>
      <c r="AKT39" s="6"/>
      <c r="AKU39" s="6"/>
      <c r="AKV39" s="6"/>
      <c r="AKW39" s="6"/>
      <c r="AKX39" s="6"/>
      <c r="AKY39" s="6"/>
      <c r="AKZ39" s="6"/>
      <c r="ALA39" s="6"/>
      <c r="ALB39" s="6"/>
      <c r="ALC39" s="6"/>
      <c r="ALD39" s="6"/>
      <c r="ALE39" s="6"/>
      <c r="ALF39" s="6"/>
      <c r="ALG39" s="6"/>
      <c r="ALH39" s="6"/>
      <c r="ALI39" s="6"/>
      <c r="ALJ39" s="6"/>
      <c r="ALK39" s="6"/>
      <c r="ALL39" s="6"/>
      <c r="ALM39" s="6"/>
      <c r="ALN39" s="6"/>
      <c r="ALO39" s="6"/>
      <c r="ALP39" s="6"/>
      <c r="ALQ39" s="6"/>
      <c r="ALR39" s="6"/>
      <c r="ALS39" s="6"/>
      <c r="ALT39" s="6"/>
      <c r="ALU39" s="6"/>
      <c r="ALV39" s="6"/>
      <c r="ALW39" s="6"/>
      <c r="ALX39" s="6"/>
      <c r="ALY39" s="6"/>
      <c r="ALZ39" s="6"/>
      <c r="AMA39" s="6"/>
      <c r="AMB39" s="6"/>
      <c r="AMC39" s="6"/>
      <c r="AMD39" s="6"/>
      <c r="AME39" s="6"/>
      <c r="AMF39" s="6"/>
      <c r="AMG39" s="6"/>
      <c r="AMH39" s="6"/>
      <c r="AMI39" s="6"/>
      <c r="AMJ39" s="6"/>
      <c r="AMK39" s="6"/>
      <c r="AML39" s="6"/>
      <c r="AMM39" s="6"/>
      <c r="AMN39" s="6"/>
      <c r="AMO39" s="6"/>
      <c r="AMP39" s="6"/>
      <c r="AMQ39" s="6"/>
      <c r="AMR39" s="6"/>
      <c r="AMS39" s="6"/>
    </row>
    <row r="40" spans="1:1033" ht="9.9499999999999993" customHeight="1">
      <c r="B40" s="363" t="s">
        <v>570</v>
      </c>
      <c r="C40" s="364"/>
      <c r="D40" s="364"/>
      <c r="E40" s="364"/>
      <c r="F40" s="364"/>
      <c r="G40" s="364"/>
      <c r="H40" s="364"/>
      <c r="I40" s="364"/>
      <c r="J40" s="364"/>
      <c r="K40" s="364"/>
      <c r="L40" s="570" t="str">
        <f>HYPERLINK("http://www.fdot.gov/maintenance/LoadRating.shtm","fdot.gov/maintenance/LoadRating.shtm")</f>
        <v>fdot.gov/maintenance/LoadRating.shtm</v>
      </c>
      <c r="M40" s="570"/>
      <c r="N40" s="570"/>
      <c r="O40" s="570"/>
      <c r="P40" s="355"/>
      <c r="Q40" s="142"/>
      <c r="R40" s="252"/>
      <c r="S40" s="226"/>
      <c r="T40" s="203"/>
      <c r="U40" s="204"/>
      <c r="V40" s="205"/>
      <c r="W40" s="205"/>
      <c r="X40" s="203"/>
      <c r="Y40" s="203"/>
      <c r="Z40" s="203"/>
      <c r="AA40" s="203"/>
      <c r="AB40" s="203"/>
      <c r="AC40" s="203"/>
      <c r="AD40" s="203"/>
      <c r="AE40" s="203"/>
      <c r="AF40" s="203"/>
      <c r="AG40" s="203"/>
      <c r="AH40" s="203" t="s">
        <v>462</v>
      </c>
      <c r="AI40" s="203"/>
      <c r="AJ40" s="203"/>
      <c r="AK40" s="203"/>
      <c r="AL40" s="203"/>
      <c r="AM40" s="203"/>
      <c r="AN40" s="203"/>
      <c r="AO40" s="253"/>
      <c r="AP40" s="196"/>
      <c r="AQ40" s="345" t="s">
        <v>324</v>
      </c>
      <c r="AR40" s="23"/>
      <c r="AS40" s="23"/>
      <c r="AT40" s="23"/>
      <c r="AU40" s="23"/>
      <c r="AV40" s="23"/>
      <c r="AW40" s="23"/>
      <c r="AX40" s="23"/>
      <c r="AY40" s="23"/>
      <c r="AZ40" s="23"/>
      <c r="BA40" s="23"/>
      <c r="BB40" s="23"/>
      <c r="BC40" s="23"/>
      <c r="BD40" s="23"/>
      <c r="BE40" s="6"/>
      <c r="BF40" s="6"/>
      <c r="BG40" s="23"/>
      <c r="BH40" s="23"/>
      <c r="BI40" s="23"/>
      <c r="BJ40" s="23"/>
      <c r="BK40" s="23"/>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c r="AKP40" s="6"/>
      <c r="AKQ40" s="6"/>
      <c r="AKR40" s="6"/>
      <c r="AKS40" s="6"/>
      <c r="AKT40" s="6"/>
      <c r="AKU40" s="6"/>
      <c r="AKV40" s="6"/>
      <c r="AKW40" s="6"/>
      <c r="AKX40" s="6"/>
      <c r="AKY40" s="6"/>
      <c r="AKZ40" s="6"/>
      <c r="ALA40" s="6"/>
      <c r="ALB40" s="6"/>
      <c r="ALC40" s="6"/>
      <c r="ALD40" s="6"/>
      <c r="ALE40" s="6"/>
      <c r="ALF40" s="6"/>
      <c r="ALG40" s="6"/>
      <c r="ALH40" s="6"/>
      <c r="ALI40" s="6"/>
      <c r="ALJ40" s="6"/>
      <c r="ALK40" s="6"/>
      <c r="ALL40" s="6"/>
      <c r="ALM40" s="6"/>
      <c r="ALN40" s="6"/>
      <c r="ALO40" s="6"/>
      <c r="ALP40" s="6"/>
      <c r="ALQ40" s="6"/>
      <c r="ALR40" s="6"/>
      <c r="ALS40" s="6"/>
      <c r="ALT40" s="6"/>
      <c r="ALU40" s="6"/>
      <c r="ALV40" s="6"/>
      <c r="ALW40" s="6"/>
      <c r="ALX40" s="6"/>
      <c r="ALY40" s="6"/>
      <c r="ALZ40" s="6"/>
      <c r="AMA40" s="6"/>
      <c r="AMB40" s="6"/>
      <c r="AMC40" s="6"/>
      <c r="AMD40" s="6"/>
      <c r="AME40" s="6"/>
      <c r="AMF40" s="6"/>
      <c r="AMG40" s="6"/>
      <c r="AMH40" s="6"/>
      <c r="AMI40" s="6"/>
      <c r="AMJ40" s="6"/>
      <c r="AMK40" s="6"/>
      <c r="AML40" s="6"/>
      <c r="AMM40" s="6"/>
      <c r="AMN40" s="6"/>
      <c r="AMO40" s="6"/>
      <c r="AMP40" s="6"/>
      <c r="AMQ40" s="6"/>
      <c r="AMR40" s="6"/>
      <c r="AMS40" s="6"/>
    </row>
    <row r="41" spans="1:1033" ht="9.9499999999999993" customHeight="1" thickBot="1">
      <c r="B41" s="577" t="s">
        <v>400</v>
      </c>
      <c r="C41" s="577"/>
      <c r="D41" s="577"/>
      <c r="E41" s="577"/>
      <c r="F41" s="577"/>
      <c r="G41" s="577"/>
      <c r="H41" s="577"/>
      <c r="I41" s="577"/>
      <c r="J41" s="577"/>
      <c r="K41" s="577"/>
      <c r="L41" s="570"/>
      <c r="M41" s="570"/>
      <c r="N41" s="570"/>
      <c r="O41" s="570"/>
      <c r="P41" s="355"/>
      <c r="Q41" s="142"/>
      <c r="R41" s="254"/>
      <c r="S41" s="255"/>
      <c r="T41" s="256"/>
      <c r="U41" s="477"/>
      <c r="V41" s="256"/>
      <c r="W41" s="256"/>
      <c r="X41" s="256"/>
      <c r="Y41" s="256"/>
      <c r="Z41" s="256"/>
      <c r="AA41" s="256"/>
      <c r="AB41" s="256"/>
      <c r="AC41" s="256"/>
      <c r="AD41" s="256"/>
      <c r="AE41" s="256"/>
      <c r="AF41" s="256"/>
      <c r="AG41" s="256"/>
      <c r="AH41" s="203" t="s">
        <v>463</v>
      </c>
      <c r="AI41" s="256"/>
      <c r="AJ41" s="256"/>
      <c r="AK41" s="256"/>
      <c r="AL41" s="256"/>
      <c r="AM41" s="256"/>
      <c r="AN41" s="256"/>
      <c r="AO41" s="257"/>
      <c r="AP41" s="196"/>
      <c r="AQ41" s="225" t="s">
        <v>396</v>
      </c>
      <c r="AR41" s="23"/>
      <c r="AS41" s="23"/>
      <c r="AU41" s="23"/>
      <c r="AV41" s="23"/>
      <c r="AW41" s="23"/>
      <c r="AX41" s="23"/>
      <c r="AY41" s="23"/>
      <c r="AZ41" s="23"/>
      <c r="BA41" s="23"/>
      <c r="BB41" s="23"/>
      <c r="BC41" s="23"/>
      <c r="BD41" s="23"/>
      <c r="BE41" s="6"/>
      <c r="BF41" s="6"/>
      <c r="BG41" s="23"/>
      <c r="BH41" s="23"/>
      <c r="BI41" s="23"/>
      <c r="BJ41" s="23"/>
      <c r="BK41" s="23"/>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c r="AKP41" s="6"/>
      <c r="AKQ41" s="6"/>
      <c r="AKR41" s="6"/>
      <c r="AKS41" s="6"/>
      <c r="AKT41" s="6"/>
      <c r="AKU41" s="6"/>
      <c r="AKV41" s="6"/>
      <c r="AKW41" s="6"/>
      <c r="AKX41" s="6"/>
      <c r="AKY41" s="6"/>
      <c r="AKZ41" s="6"/>
      <c r="ALA41" s="6"/>
      <c r="ALB41" s="6"/>
      <c r="ALC41" s="6"/>
      <c r="ALD41" s="6"/>
      <c r="ALE41" s="6"/>
      <c r="ALF41" s="6"/>
      <c r="ALG41" s="6"/>
      <c r="ALH41" s="6"/>
      <c r="ALI41" s="6"/>
      <c r="ALJ41" s="6"/>
      <c r="ALK41" s="6"/>
      <c r="ALL41" s="6"/>
      <c r="ALM41" s="6"/>
      <c r="ALN41" s="6"/>
      <c r="ALO41" s="6"/>
      <c r="ALP41" s="6"/>
      <c r="ALQ41" s="6"/>
      <c r="ALR41" s="6"/>
      <c r="ALS41" s="6"/>
      <c r="ALT41" s="6"/>
      <c r="ALU41" s="6"/>
      <c r="ALV41" s="6"/>
      <c r="ALW41" s="6"/>
      <c r="ALX41" s="6"/>
      <c r="ALY41" s="6"/>
      <c r="ALZ41" s="6"/>
      <c r="AMA41" s="6"/>
      <c r="AMB41" s="6"/>
      <c r="AMC41" s="6"/>
      <c r="AMD41" s="6"/>
      <c r="AME41" s="6"/>
      <c r="AMF41" s="6"/>
      <c r="AMG41" s="6"/>
      <c r="AMH41" s="6"/>
      <c r="AMI41" s="6"/>
      <c r="AMJ41" s="6"/>
      <c r="AMK41" s="6"/>
      <c r="AML41" s="6"/>
      <c r="AMM41" s="6"/>
      <c r="AMN41" s="6"/>
      <c r="AMO41" s="6"/>
      <c r="AMP41" s="6"/>
      <c r="AMQ41" s="6"/>
      <c r="AMR41" s="6"/>
      <c r="AMS41" s="6"/>
    </row>
    <row r="42" spans="1:1033" ht="20.100000000000001" customHeight="1">
      <c r="A42" s="23"/>
      <c r="B42" s="23"/>
      <c r="C42" s="23"/>
      <c r="D42" s="23"/>
      <c r="E42" s="23"/>
      <c r="F42" s="23"/>
      <c r="G42" s="23"/>
      <c r="H42" s="23"/>
      <c r="I42" s="23"/>
      <c r="J42" s="23"/>
      <c r="K42" s="23"/>
      <c r="L42" s="23"/>
      <c r="M42" s="23"/>
      <c r="N42" s="23"/>
      <c r="O42" s="23"/>
      <c r="P42" s="23"/>
      <c r="Q42" s="6"/>
      <c r="S42" s="206"/>
      <c r="T42" s="206"/>
      <c r="U42" s="206"/>
      <c r="V42" s="206"/>
      <c r="W42" s="207"/>
      <c r="X42" s="208"/>
      <c r="Y42" s="208"/>
      <c r="Z42" s="208"/>
      <c r="AA42" s="208"/>
      <c r="AB42" s="27"/>
      <c r="AC42" s="196"/>
      <c r="AD42" s="196"/>
      <c r="AE42" s="196"/>
      <c r="AF42" s="196"/>
      <c r="AG42" s="196"/>
      <c r="AH42" s="401" t="s">
        <v>464</v>
      </c>
      <c r="AI42" s="196"/>
      <c r="AJ42" s="196"/>
      <c r="AK42" s="196"/>
      <c r="AL42" s="196"/>
      <c r="AM42" s="196"/>
      <c r="AN42" s="196"/>
      <c r="AO42" s="196"/>
      <c r="AP42" s="196"/>
      <c r="AQ42" s="225" t="s">
        <v>325</v>
      </c>
      <c r="AR42" s="23"/>
      <c r="AS42" s="23"/>
      <c r="AU42" s="23"/>
      <c r="AV42" s="23"/>
      <c r="AW42" s="23"/>
      <c r="AX42" s="23"/>
      <c r="AY42" s="23"/>
      <c r="AZ42" s="23"/>
      <c r="BA42" s="23"/>
      <c r="BB42" s="23"/>
      <c r="BC42" s="23"/>
      <c r="BD42" s="23"/>
      <c r="BE42" s="6"/>
      <c r="BF42" s="6"/>
    </row>
    <row r="43" spans="1:1033" ht="20.100000000000001" customHeight="1">
      <c r="A43" s="23"/>
      <c r="B43" s="495" t="s">
        <v>9</v>
      </c>
      <c r="C43" s="496"/>
      <c r="D43" s="594" t="str">
        <f>D2</f>
        <v>Enter Bridge No.</v>
      </c>
      <c r="E43" s="595"/>
      <c r="F43" s="595"/>
      <c r="G43" s="542" t="s">
        <v>96</v>
      </c>
      <c r="H43" s="542"/>
      <c r="I43" s="540" t="str">
        <f>I2</f>
        <v>Type</v>
      </c>
      <c r="J43" s="540"/>
      <c r="K43" s="541"/>
      <c r="L43" s="544" t="s">
        <v>118</v>
      </c>
      <c r="M43" s="545"/>
      <c r="N43" s="545"/>
      <c r="O43" s="546"/>
      <c r="P43" s="20"/>
      <c r="Q43" s="20"/>
      <c r="Y43" s="209"/>
      <c r="Z43" s="209"/>
      <c r="AA43" s="209"/>
      <c r="AB43" s="27"/>
      <c r="AC43" s="196"/>
      <c r="AD43" s="196"/>
      <c r="AE43" s="196"/>
      <c r="AF43" s="196"/>
      <c r="AG43" s="196"/>
      <c r="AH43" s="401" t="s">
        <v>465</v>
      </c>
      <c r="AI43" s="196"/>
      <c r="AJ43" s="196"/>
      <c r="AK43" s="196"/>
      <c r="AL43" s="196"/>
      <c r="AM43" s="196"/>
      <c r="AN43" s="196"/>
      <c r="AO43" s="196"/>
      <c r="AP43" s="196"/>
      <c r="AQ43" s="225" t="s">
        <v>326</v>
      </c>
      <c r="AR43" s="23"/>
      <c r="AS43" s="23"/>
      <c r="AU43" s="23"/>
      <c r="AV43" s="23"/>
      <c r="AW43" s="23"/>
      <c r="AX43" s="23"/>
      <c r="AY43" s="23"/>
      <c r="AZ43" s="23"/>
      <c r="BA43" s="23"/>
      <c r="BB43" s="23"/>
      <c r="BC43" s="23"/>
      <c r="BD43" s="23"/>
      <c r="BE43" s="6"/>
      <c r="BF43" s="6"/>
      <c r="BG43" s="6"/>
      <c r="BH43" s="6"/>
      <c r="BI43" s="6"/>
      <c r="BJ43" s="6"/>
      <c r="BK43" s="6"/>
      <c r="BL43" s="6"/>
      <c r="BM43" s="6"/>
      <c r="BN43" s="6"/>
      <c r="BO43" s="6"/>
      <c r="BP43" s="6"/>
      <c r="BQ43" s="22"/>
    </row>
    <row r="44" spans="1:1033" ht="20.100000000000001" customHeight="1">
      <c r="A44" s="23"/>
      <c r="B44" s="497" t="s">
        <v>381</v>
      </c>
      <c r="C44" s="23"/>
      <c r="D44" s="573" t="str">
        <f>D3</f>
        <v>Enter Facility and Intersection (i.e. 'I-95 over SR44')</v>
      </c>
      <c r="E44" s="573"/>
      <c r="F44" s="573"/>
      <c r="G44" s="573"/>
      <c r="H44" s="573"/>
      <c r="I44" s="573"/>
      <c r="J44" s="573"/>
      <c r="K44" s="574"/>
      <c r="L44" s="547"/>
      <c r="M44" s="548"/>
      <c r="N44" s="548"/>
      <c r="O44" s="549"/>
      <c r="P44" s="20"/>
      <c r="Q44" s="20"/>
      <c r="Y44" s="25"/>
      <c r="Z44" s="25"/>
      <c r="AA44" s="25"/>
      <c r="AB44" s="25"/>
      <c r="AC44" s="25"/>
      <c r="AD44" s="25"/>
      <c r="AE44" s="25"/>
      <c r="AF44" s="25"/>
      <c r="AG44" s="25"/>
      <c r="AH44" s="401" t="s">
        <v>466</v>
      </c>
      <c r="AI44" s="25"/>
      <c r="AJ44" s="25"/>
      <c r="AK44" s="25"/>
      <c r="AL44" s="25"/>
      <c r="AM44" s="25"/>
      <c r="AN44" s="196"/>
      <c r="AO44" s="196"/>
      <c r="AP44" s="196"/>
      <c r="AQ44" s="10" t="s">
        <v>322</v>
      </c>
      <c r="BA44" s="19"/>
      <c r="BD44" s="23"/>
      <c r="BE44" s="6"/>
      <c r="BF44" s="6"/>
      <c r="BG44" s="6"/>
      <c r="BH44" s="6"/>
      <c r="BI44" s="6"/>
      <c r="BJ44" s="6"/>
      <c r="BK44" s="6"/>
      <c r="BL44" s="6"/>
      <c r="BM44" s="6"/>
      <c r="BN44" s="6"/>
      <c r="BO44" s="6"/>
      <c r="BP44" s="6"/>
      <c r="BQ44" s="22"/>
    </row>
    <row r="45" spans="1:1033" ht="20.100000000000001" customHeight="1">
      <c r="A45" s="23"/>
      <c r="B45" s="498" t="s">
        <v>11</v>
      </c>
      <c r="C45" s="499"/>
      <c r="D45" s="575" t="str">
        <f>D4</f>
        <v>Enter Description (i.e. 'Prestressed 4 Spans: 40-85-85-40 feet)'</v>
      </c>
      <c r="E45" s="575"/>
      <c r="F45" s="575"/>
      <c r="G45" s="575"/>
      <c r="H45" s="575"/>
      <c r="I45" s="575"/>
      <c r="J45" s="575"/>
      <c r="K45" s="576"/>
      <c r="L45" s="550"/>
      <c r="M45" s="551"/>
      <c r="N45" s="551"/>
      <c r="O45" s="552"/>
      <c r="P45" s="20"/>
      <c r="Q45" s="20"/>
      <c r="AC45" s="25"/>
      <c r="AD45" s="25"/>
      <c r="AE45" s="25"/>
      <c r="AF45" s="25"/>
      <c r="AG45" s="25"/>
      <c r="AH45" s="401" t="s">
        <v>467</v>
      </c>
      <c r="AI45" s="25"/>
      <c r="AJ45" s="203"/>
      <c r="AK45" s="25"/>
      <c r="AL45" s="25"/>
      <c r="AM45" s="25"/>
      <c r="AN45" s="196"/>
      <c r="AO45" s="196"/>
      <c r="AP45" s="196"/>
      <c r="AV45" s="19"/>
      <c r="BA45" s="19"/>
      <c r="BD45" s="23"/>
      <c r="BE45" s="6"/>
      <c r="BF45" s="6"/>
      <c r="BG45" s="6"/>
      <c r="BH45" s="6"/>
      <c r="BI45" s="6"/>
      <c r="BJ45" s="6"/>
      <c r="BK45" s="6"/>
      <c r="BL45" s="6"/>
      <c r="BM45" s="6"/>
      <c r="BN45" s="6"/>
      <c r="BO45" s="6"/>
      <c r="BP45" s="6"/>
      <c r="BQ45" s="25"/>
    </row>
    <row r="46" spans="1:1033" ht="20.100000000000001" customHeight="1">
      <c r="A46" s="23"/>
      <c r="B46" s="1"/>
      <c r="C46" s="1"/>
      <c r="D46" s="1"/>
      <c r="E46" s="1"/>
      <c r="F46" s="1"/>
      <c r="G46" s="1"/>
      <c r="H46" s="1"/>
      <c r="I46" s="1"/>
      <c r="J46" s="1"/>
      <c r="K46" s="1"/>
      <c r="L46" s="1"/>
      <c r="M46" s="1"/>
      <c r="N46" s="1"/>
      <c r="O46" s="1"/>
      <c r="P46" s="1"/>
      <c r="Q46" s="141"/>
      <c r="AC46" s="25"/>
      <c r="AD46" s="25"/>
      <c r="AE46" s="25"/>
      <c r="AF46" s="25"/>
      <c r="AG46" s="25"/>
      <c r="AH46" s="401" t="s">
        <v>468</v>
      </c>
      <c r="AI46" s="25"/>
      <c r="AJ46" s="204"/>
      <c r="AK46" s="25"/>
      <c r="AL46" s="25"/>
      <c r="AM46" s="25"/>
      <c r="AN46" s="196"/>
      <c r="AO46" s="196"/>
      <c r="AP46" s="196"/>
      <c r="AV46" s="19"/>
      <c r="BA46" s="19"/>
      <c r="BD46" s="23"/>
      <c r="BE46" s="6"/>
      <c r="BF46" s="6"/>
      <c r="BG46" s="6"/>
      <c r="BH46" s="6"/>
      <c r="BI46" s="6"/>
      <c r="BJ46" s="6"/>
      <c r="BK46" s="6"/>
      <c r="BL46" s="6"/>
      <c r="BM46" s="6"/>
      <c r="BN46" s="6"/>
      <c r="BO46" s="6"/>
      <c r="BP46" s="6"/>
      <c r="BQ46" s="27"/>
    </row>
    <row r="47" spans="1:1033" s="23" customFormat="1" ht="20.100000000000001" customHeight="1">
      <c r="A47" s="8"/>
      <c r="B47" s="2" t="s">
        <v>91</v>
      </c>
      <c r="C47" s="9"/>
      <c r="D47" s="9"/>
      <c r="E47" s="9"/>
      <c r="F47" s="9"/>
      <c r="G47" s="1"/>
      <c r="H47" s="8"/>
      <c r="I47" s="8"/>
      <c r="J47" s="8"/>
      <c r="K47" s="8"/>
      <c r="L47" s="8"/>
      <c r="M47" s="1"/>
      <c r="N47" s="45"/>
      <c r="O47" s="139"/>
      <c r="Y47" s="17"/>
      <c r="Z47" s="17"/>
      <c r="AA47" s="17"/>
      <c r="AB47" s="17"/>
      <c r="AC47" s="25"/>
      <c r="AD47" s="25"/>
      <c r="AE47" s="25"/>
      <c r="AF47" s="25"/>
      <c r="AG47" s="25"/>
      <c r="AH47" s="401" t="s">
        <v>469</v>
      </c>
      <c r="AI47" s="25"/>
      <c r="AJ47" s="204"/>
      <c r="AK47" s="25"/>
      <c r="AL47" s="25"/>
      <c r="AM47" s="25"/>
      <c r="AN47" s="18"/>
      <c r="AO47" s="18"/>
      <c r="AP47" s="338"/>
      <c r="AQ47" s="359" t="s">
        <v>496</v>
      </c>
      <c r="AR47" s="1"/>
      <c r="AS47" s="1"/>
      <c r="AT47" s="1"/>
      <c r="AU47" s="1"/>
      <c r="AV47" s="19"/>
      <c r="AW47" s="1"/>
      <c r="AX47" s="1"/>
      <c r="AY47" s="1"/>
      <c r="AZ47" s="1"/>
      <c r="BA47" s="19"/>
      <c r="BB47" s="1"/>
      <c r="BC47" s="1"/>
      <c r="BD47" s="1"/>
    </row>
    <row r="48" spans="1:1033" s="23" customFormat="1" ht="20.100000000000001" customHeight="1">
      <c r="A48" s="8"/>
      <c r="B48" s="512" t="s">
        <v>386</v>
      </c>
      <c r="C48" s="513"/>
      <c r="D48" s="513"/>
      <c r="E48" s="513"/>
      <c r="F48" s="513"/>
      <c r="G48" s="514" t="str">
        <f>IF(E$36="No",0,"ENTER DATA")</f>
        <v>ENTER DATA</v>
      </c>
      <c r="H48" s="514"/>
      <c r="I48" s="504" t="s">
        <v>37</v>
      </c>
      <c r="J48" s="8"/>
      <c r="K48" s="8"/>
      <c r="L48" s="8"/>
      <c r="N48" s="45"/>
      <c r="O48" s="139"/>
      <c r="Y48" s="17"/>
      <c r="Z48" s="17"/>
      <c r="AA48" s="17"/>
      <c r="AB48" s="17"/>
      <c r="AC48" s="25"/>
      <c r="AD48" s="25"/>
      <c r="AE48" s="25"/>
      <c r="AF48" s="25"/>
      <c r="AG48" s="25"/>
      <c r="AH48" s="401" t="s">
        <v>470</v>
      </c>
      <c r="AI48" s="25"/>
      <c r="AJ48" s="212"/>
      <c r="AK48" s="25"/>
      <c r="AL48" s="25"/>
      <c r="AM48" s="25"/>
      <c r="AN48" s="24"/>
      <c r="AO48" s="140"/>
      <c r="AP48" s="335"/>
      <c r="AQ48" s="345" t="s">
        <v>517</v>
      </c>
      <c r="AR48" s="1"/>
      <c r="AS48" s="1"/>
      <c r="AT48" s="1"/>
      <c r="AU48" s="1"/>
      <c r="AV48" s="19"/>
      <c r="AW48" s="1"/>
      <c r="AX48" s="1"/>
      <c r="AY48" s="1"/>
      <c r="AZ48" s="1"/>
      <c r="BA48" s="19"/>
      <c r="BB48" s="1"/>
      <c r="BC48" s="1"/>
      <c r="BD48" s="6"/>
    </row>
    <row r="49" spans="1:1033" s="23" customFormat="1" ht="20.100000000000001" customHeight="1">
      <c r="A49" s="8"/>
      <c r="B49" s="512" t="s">
        <v>387</v>
      </c>
      <c r="C49" s="513"/>
      <c r="D49" s="513"/>
      <c r="E49" s="513"/>
      <c r="F49" s="513"/>
      <c r="G49" s="514" t="str">
        <f>IF(E$36="No",0,"ENTER DATA")</f>
        <v>ENTER DATA</v>
      </c>
      <c r="H49" s="514"/>
      <c r="I49" s="504" t="s">
        <v>37</v>
      </c>
      <c r="J49" s="8"/>
      <c r="K49" s="8"/>
      <c r="L49" s="8"/>
      <c r="N49" s="45"/>
      <c r="O49" s="139"/>
      <c r="Y49" s="17"/>
      <c r="Z49" s="17"/>
      <c r="AA49" s="17"/>
      <c r="AB49" s="17"/>
      <c r="AC49" s="25"/>
      <c r="AD49" s="25"/>
      <c r="AE49" s="25"/>
      <c r="AF49" s="25"/>
      <c r="AG49" s="25"/>
      <c r="AH49" s="401" t="s">
        <v>471</v>
      </c>
      <c r="AI49" s="25"/>
      <c r="AJ49" s="212"/>
      <c r="AK49" s="25"/>
      <c r="AL49" s="25"/>
      <c r="AM49" s="25"/>
      <c r="AN49" s="24"/>
      <c r="AO49" s="140"/>
      <c r="AP49" s="335"/>
      <c r="AQ49" s="357" t="s">
        <v>520</v>
      </c>
      <c r="AR49" s="1"/>
      <c r="AS49" s="1"/>
      <c r="AT49" s="1"/>
      <c r="AU49" s="1"/>
      <c r="AV49" s="19"/>
      <c r="AW49" s="1"/>
      <c r="AX49" s="1"/>
      <c r="AY49" s="1"/>
      <c r="AZ49" s="1"/>
      <c r="BA49" s="19"/>
      <c r="BB49" s="1"/>
      <c r="BC49" s="1"/>
      <c r="BD49" s="27"/>
    </row>
    <row r="50" spans="1:1033" s="23" customFormat="1" ht="20.100000000000001" customHeight="1">
      <c r="A50" s="8"/>
      <c r="B50" s="512" t="s">
        <v>494</v>
      </c>
      <c r="C50" s="513"/>
      <c r="D50" s="513"/>
      <c r="E50" s="513"/>
      <c r="F50" s="513"/>
      <c r="G50" s="514" t="str">
        <f>IF(E$36="No",0,"ENTER DATA")</f>
        <v>ENTER DATA</v>
      </c>
      <c r="H50" s="514"/>
      <c r="I50" s="504" t="s">
        <v>41</v>
      </c>
      <c r="J50" s="8"/>
      <c r="K50" s="8"/>
      <c r="L50" s="8"/>
      <c r="M50" s="198"/>
      <c r="N50" s="196"/>
      <c r="O50" s="197"/>
      <c r="P50" s="31"/>
      <c r="Q50" s="31"/>
      <c r="Y50" s="17"/>
      <c r="Z50" s="17"/>
      <c r="AA50" s="17"/>
      <c r="AB50" s="17"/>
      <c r="AC50" s="25"/>
      <c r="AD50" s="25"/>
      <c r="AE50" s="25"/>
      <c r="AF50" s="25"/>
      <c r="AG50" s="25"/>
      <c r="AH50" s="401" t="s">
        <v>472</v>
      </c>
      <c r="AI50" s="25"/>
      <c r="AJ50" s="25"/>
      <c r="AK50" s="25"/>
      <c r="AL50" s="25"/>
      <c r="AM50" s="25"/>
      <c r="AN50" s="24"/>
      <c r="AO50" s="140"/>
      <c r="AP50" s="335"/>
      <c r="AQ50" s="357" t="s">
        <v>519</v>
      </c>
      <c r="AR50" s="1"/>
      <c r="AS50" s="1"/>
      <c r="AT50" s="1"/>
      <c r="AU50" s="1"/>
      <c r="AV50" s="19"/>
      <c r="AW50" s="1"/>
      <c r="AX50" s="1"/>
      <c r="AY50" s="1"/>
      <c r="AZ50" s="1"/>
      <c r="BA50" s="19"/>
      <c r="BB50" s="1"/>
      <c r="BC50" s="1"/>
      <c r="BD50" s="27"/>
    </row>
    <row r="51" spans="1:1033" s="23" customFormat="1" ht="20.100000000000001" customHeight="1">
      <c r="A51" s="8"/>
      <c r="B51" s="512" t="s">
        <v>388</v>
      </c>
      <c r="C51" s="513"/>
      <c r="D51" s="513"/>
      <c r="E51" s="513"/>
      <c r="F51" s="513"/>
      <c r="G51" s="514" t="str">
        <f>IF(E$36="No",0,"ENTER DATA")</f>
        <v>ENTER DATA</v>
      </c>
      <c r="H51" s="514"/>
      <c r="I51" s="504" t="s">
        <v>41</v>
      </c>
      <c r="J51" s="8"/>
      <c r="K51" s="8"/>
      <c r="L51" s="8"/>
      <c r="M51" s="198"/>
      <c r="N51" s="196"/>
      <c r="O51" s="197"/>
      <c r="P51" s="31"/>
      <c r="Q51" s="31"/>
      <c r="AA51" s="17"/>
      <c r="AB51" s="17"/>
      <c r="AC51" s="25"/>
      <c r="AD51" s="25"/>
      <c r="AE51" s="25"/>
      <c r="AF51" s="25"/>
      <c r="AG51" s="25"/>
      <c r="AH51" s="401" t="s">
        <v>473</v>
      </c>
      <c r="AI51" s="25"/>
      <c r="AJ51" s="25"/>
      <c r="AK51" s="25"/>
      <c r="AL51" s="25"/>
      <c r="AM51" s="25"/>
      <c r="AN51" s="26"/>
      <c r="AO51" s="141"/>
      <c r="AP51" s="213"/>
      <c r="AQ51" s="345" t="s">
        <v>533</v>
      </c>
      <c r="AR51" s="1"/>
      <c r="AS51" s="1"/>
      <c r="AT51" s="1"/>
      <c r="AU51" s="1"/>
      <c r="AV51" s="19"/>
      <c r="AW51" s="1"/>
      <c r="AX51" s="1"/>
      <c r="AY51" s="1"/>
      <c r="AZ51" s="1"/>
      <c r="BB51" s="1"/>
      <c r="BC51" s="1"/>
      <c r="BD51" s="27"/>
    </row>
    <row r="52" spans="1:1033" ht="20.100000000000001" customHeight="1">
      <c r="A52" s="8"/>
      <c r="B52" s="512" t="s">
        <v>389</v>
      </c>
      <c r="C52" s="513"/>
      <c r="D52" s="513"/>
      <c r="E52" s="513"/>
      <c r="F52" s="513"/>
      <c r="G52" s="514" t="str">
        <f>IF(E$36="No",0,"ENTER DATA")</f>
        <v>ENTER DATA</v>
      </c>
      <c r="H52" s="514"/>
      <c r="I52" s="504" t="s">
        <v>41</v>
      </c>
      <c r="J52" s="8"/>
      <c r="K52" s="8"/>
      <c r="L52" s="8"/>
      <c r="M52" s="198"/>
      <c r="N52" s="196"/>
      <c r="O52" s="197"/>
      <c r="P52" s="31"/>
      <c r="Q52" s="31"/>
      <c r="AA52" s="23"/>
      <c r="AB52" s="23"/>
      <c r="AC52" s="25"/>
      <c r="AD52" s="25"/>
      <c r="AE52" s="25"/>
      <c r="AF52" s="25"/>
      <c r="AG52" s="25"/>
      <c r="AH52" s="401" t="s">
        <v>474</v>
      </c>
      <c r="AI52" s="25"/>
      <c r="AJ52" s="25"/>
      <c r="AK52" s="25"/>
      <c r="AL52" s="25"/>
      <c r="AM52" s="25"/>
      <c r="AN52" s="40"/>
      <c r="AO52" s="40"/>
      <c r="AP52" s="341"/>
      <c r="AQ52" s="345" t="s">
        <v>518</v>
      </c>
      <c r="AR52" s="23"/>
      <c r="AS52" s="23"/>
      <c r="AT52" s="23"/>
      <c r="AU52" s="23"/>
      <c r="AV52" s="23"/>
      <c r="AW52" s="23"/>
      <c r="AX52" s="23"/>
      <c r="AY52" s="23"/>
      <c r="AZ52" s="23"/>
      <c r="BA52" s="23"/>
      <c r="BB52" s="23"/>
      <c r="BC52" s="23"/>
      <c r="BD52" s="198"/>
      <c r="BE52" s="6"/>
      <c r="BF52" s="6"/>
      <c r="BG52" s="23"/>
      <c r="BH52" s="23"/>
      <c r="BI52" s="23"/>
      <c r="BJ52" s="23"/>
      <c r="BK52" s="23"/>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c r="AKP52" s="6"/>
      <c r="AKQ52" s="6"/>
      <c r="AKR52" s="6"/>
      <c r="AKS52" s="6"/>
      <c r="AKT52" s="6"/>
      <c r="AKU52" s="6"/>
      <c r="AKV52" s="6"/>
      <c r="AKW52" s="6"/>
      <c r="AKX52" s="6"/>
      <c r="AKY52" s="6"/>
      <c r="AKZ52" s="6"/>
      <c r="ALA52" s="6"/>
      <c r="ALB52" s="6"/>
      <c r="ALC52" s="6"/>
      <c r="ALD52" s="6"/>
      <c r="ALE52" s="6"/>
      <c r="ALF52" s="6"/>
      <c r="ALG52" s="6"/>
      <c r="ALH52" s="6"/>
      <c r="ALI52" s="6"/>
      <c r="ALJ52" s="6"/>
      <c r="ALK52" s="6"/>
      <c r="ALL52" s="6"/>
      <c r="ALM52" s="6"/>
      <c r="ALN52" s="6"/>
      <c r="ALO52" s="6"/>
      <c r="ALP52" s="6"/>
      <c r="ALQ52" s="6"/>
      <c r="ALR52" s="6"/>
      <c r="ALS52" s="6"/>
      <c r="ALT52" s="6"/>
      <c r="ALU52" s="6"/>
      <c r="ALV52" s="6"/>
      <c r="ALW52" s="6"/>
      <c r="ALX52" s="6"/>
      <c r="ALY52" s="6"/>
      <c r="ALZ52" s="6"/>
      <c r="AMA52" s="6"/>
      <c r="AMB52" s="6"/>
      <c r="AMC52" s="6"/>
      <c r="AMD52" s="6"/>
      <c r="AME52" s="6"/>
      <c r="AMF52" s="6"/>
      <c r="AMG52" s="6"/>
      <c r="AMH52" s="6"/>
      <c r="AMI52" s="6"/>
      <c r="AMJ52" s="6"/>
      <c r="AMK52" s="6"/>
      <c r="AML52" s="6"/>
      <c r="AMM52" s="6"/>
      <c r="AMN52" s="6"/>
      <c r="AMO52" s="6"/>
      <c r="AMP52" s="6"/>
      <c r="AMQ52" s="6"/>
      <c r="AMR52" s="6"/>
      <c r="AMS52" s="6"/>
    </row>
    <row r="53" spans="1:1033" ht="20.100000000000001" customHeight="1">
      <c r="A53" s="8"/>
      <c r="B53" s="10"/>
      <c r="C53" s="10"/>
      <c r="D53" s="10"/>
      <c r="E53" s="10"/>
      <c r="F53" s="10"/>
      <c r="G53" s="10"/>
      <c r="H53" s="10"/>
      <c r="I53" s="10"/>
      <c r="J53" s="8"/>
      <c r="K53" s="8"/>
      <c r="L53" s="8"/>
      <c r="M53" s="198"/>
      <c r="N53" s="196"/>
      <c r="O53" s="197"/>
      <c r="P53" s="31"/>
      <c r="Q53" s="31"/>
      <c r="S53" s="25"/>
      <c r="T53" s="25"/>
      <c r="U53" s="25"/>
      <c r="V53" s="25"/>
      <c r="W53" s="25"/>
      <c r="X53" s="25"/>
      <c r="Y53" s="25"/>
      <c r="AA53" s="23"/>
      <c r="AB53" s="23"/>
      <c r="AC53" s="25"/>
      <c r="AD53" s="25"/>
      <c r="AE53" s="25"/>
      <c r="AF53" s="25"/>
      <c r="AG53" s="25"/>
      <c r="AH53" s="401" t="s">
        <v>475</v>
      </c>
      <c r="AI53" s="25"/>
      <c r="AJ53" s="25"/>
      <c r="AK53" s="25"/>
      <c r="AL53" s="25"/>
      <c r="AM53" s="25"/>
      <c r="AN53" s="40"/>
      <c r="AO53" s="40"/>
      <c r="AP53" s="341"/>
      <c r="AQ53" s="345" t="s">
        <v>534</v>
      </c>
      <c r="AR53" s="23"/>
      <c r="AS53" s="23"/>
      <c r="AT53" s="23"/>
      <c r="AU53" s="23"/>
      <c r="AV53" s="23"/>
      <c r="AW53" s="23"/>
      <c r="AX53" s="23"/>
      <c r="AY53" s="23"/>
      <c r="AZ53" s="23"/>
      <c r="BA53" s="23"/>
      <c r="BB53" s="23"/>
      <c r="BC53" s="23"/>
      <c r="BD53" s="198"/>
      <c r="BE53" s="6"/>
      <c r="BF53" s="6"/>
      <c r="BG53" s="23"/>
      <c r="BH53" s="23"/>
      <c r="BI53" s="23"/>
      <c r="BJ53" s="23"/>
      <c r="BK53" s="23"/>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c r="AKP53" s="6"/>
      <c r="AKQ53" s="6"/>
      <c r="AKR53" s="6"/>
      <c r="AKS53" s="6"/>
      <c r="AKT53" s="6"/>
      <c r="AKU53" s="6"/>
      <c r="AKV53" s="6"/>
      <c r="AKW53" s="6"/>
      <c r="AKX53" s="6"/>
      <c r="AKY53" s="6"/>
      <c r="AKZ53" s="6"/>
      <c r="ALA53" s="6"/>
      <c r="ALB53" s="6"/>
      <c r="ALC53" s="6"/>
      <c r="ALD53" s="6"/>
      <c r="ALE53" s="6"/>
      <c r="ALF53" s="6"/>
      <c r="ALG53" s="6"/>
      <c r="ALH53" s="6"/>
      <c r="ALI53" s="6"/>
      <c r="ALJ53" s="6"/>
      <c r="ALK53" s="6"/>
      <c r="ALL53" s="6"/>
      <c r="ALM53" s="6"/>
      <c r="ALN53" s="6"/>
      <c r="ALO53" s="6"/>
      <c r="ALP53" s="6"/>
      <c r="ALQ53" s="6"/>
      <c r="ALR53" s="6"/>
      <c r="ALS53" s="6"/>
      <c r="ALT53" s="6"/>
      <c r="ALU53" s="6"/>
      <c r="ALV53" s="6"/>
      <c r="ALW53" s="6"/>
      <c r="ALX53" s="6"/>
      <c r="ALY53" s="6"/>
      <c r="ALZ53" s="6"/>
      <c r="AMA53" s="6"/>
      <c r="AMB53" s="6"/>
      <c r="AMC53" s="6"/>
      <c r="AMD53" s="6"/>
      <c r="AME53" s="6"/>
      <c r="AMF53" s="6"/>
      <c r="AMG53" s="6"/>
      <c r="AMH53" s="6"/>
      <c r="AMI53" s="6"/>
      <c r="AMJ53" s="6"/>
      <c r="AMK53" s="6"/>
      <c r="AML53" s="6"/>
      <c r="AMM53" s="6"/>
      <c r="AMN53" s="6"/>
      <c r="AMO53" s="6"/>
      <c r="AMP53" s="6"/>
      <c r="AMQ53" s="6"/>
      <c r="AMR53" s="6"/>
      <c r="AMS53" s="6"/>
    </row>
    <row r="54" spans="1:1033" ht="20.100000000000001" customHeight="1">
      <c r="A54" s="8"/>
      <c r="B54" s="2" t="s">
        <v>92</v>
      </c>
      <c r="C54" s="4"/>
      <c r="D54" s="2"/>
      <c r="E54" s="4"/>
      <c r="F54" s="9"/>
      <c r="G54" s="8"/>
      <c r="H54" s="11"/>
      <c r="I54" s="8"/>
      <c r="J54" s="23"/>
      <c r="K54" s="23"/>
      <c r="L54" s="23"/>
      <c r="M54" s="198"/>
      <c r="N54" s="196"/>
      <c r="O54" s="197"/>
      <c r="P54" s="31"/>
      <c r="Q54" s="31"/>
      <c r="S54" s="25"/>
      <c r="T54" s="25"/>
      <c r="U54" s="25"/>
      <c r="V54" s="25"/>
      <c r="W54" s="25"/>
      <c r="X54" s="25"/>
      <c r="Y54" s="25"/>
      <c r="AA54" s="23"/>
      <c r="AB54" s="23"/>
      <c r="AC54" s="25"/>
      <c r="AD54" s="25"/>
      <c r="AE54" s="25"/>
      <c r="AF54" s="25"/>
      <c r="AG54" s="25"/>
      <c r="AH54" s="401" t="s">
        <v>476</v>
      </c>
      <c r="AI54" s="25"/>
      <c r="AJ54" s="25"/>
      <c r="AK54" s="25"/>
      <c r="AL54" s="25"/>
      <c r="AM54" s="25"/>
      <c r="AN54" s="40"/>
      <c r="AO54" s="40"/>
      <c r="AP54" s="341"/>
      <c r="AQ54" s="359" t="s">
        <v>547</v>
      </c>
      <c r="AR54" s="23"/>
      <c r="AS54" s="23"/>
      <c r="AT54" s="23"/>
      <c r="AU54" s="23"/>
      <c r="AV54" s="23"/>
      <c r="AW54" s="23"/>
      <c r="AX54" s="23"/>
      <c r="AY54" s="23"/>
      <c r="AZ54" s="23"/>
      <c r="BA54" s="23"/>
      <c r="BB54" s="23"/>
      <c r="BC54" s="23"/>
      <c r="BD54" s="198"/>
      <c r="BE54" s="6"/>
      <c r="BF54" s="6"/>
    </row>
    <row r="55" spans="1:1033" ht="20.100000000000001" customHeight="1">
      <c r="A55" s="8"/>
      <c r="B55" s="512" t="s">
        <v>93</v>
      </c>
      <c r="C55" s="513"/>
      <c r="D55" s="513"/>
      <c r="E55" s="513"/>
      <c r="F55" s="513"/>
      <c r="G55" s="514" t="str">
        <f>IF(E$37="No",-1,"ENTER DATA")</f>
        <v>ENTER DATA</v>
      </c>
      <c r="H55" s="514"/>
      <c r="I55" s="504" t="s">
        <v>37</v>
      </c>
      <c r="J55" s="8"/>
      <c r="K55" s="8"/>
      <c r="L55" s="23"/>
      <c r="M55" s="198"/>
      <c r="N55" s="196"/>
      <c r="O55" s="197"/>
      <c r="P55" s="31"/>
      <c r="Q55" s="31"/>
      <c r="S55" s="25"/>
      <c r="T55" s="25"/>
      <c r="U55" s="25"/>
      <c r="V55" s="25"/>
      <c r="W55" s="25"/>
      <c r="X55" s="25"/>
      <c r="Y55" s="25"/>
      <c r="AA55" s="23"/>
      <c r="AB55" s="23"/>
      <c r="AC55" s="25"/>
      <c r="AD55" s="25"/>
      <c r="AE55" s="25"/>
      <c r="AF55" s="25"/>
      <c r="AG55" s="25"/>
      <c r="AH55" s="401" t="s">
        <v>477</v>
      </c>
      <c r="AI55" s="25"/>
      <c r="AJ55" s="25"/>
      <c r="AK55" s="25"/>
      <c r="AL55" s="25"/>
      <c r="AM55" s="25"/>
      <c r="AN55" s="40"/>
      <c r="AO55" s="40"/>
      <c r="AP55" s="341"/>
      <c r="AQ55" s="345" t="s">
        <v>548</v>
      </c>
      <c r="AZ55" s="23"/>
      <c r="BA55" s="23"/>
      <c r="BB55" s="23"/>
      <c r="BC55" s="23"/>
      <c r="BD55" s="198"/>
      <c r="BE55" s="6"/>
      <c r="BF55" s="6"/>
    </row>
    <row r="56" spans="1:1033" ht="20.100000000000001" customHeight="1" thickBot="1">
      <c r="A56" s="8"/>
      <c r="B56" s="512" t="s">
        <v>94</v>
      </c>
      <c r="C56" s="513"/>
      <c r="D56" s="513"/>
      <c r="E56" s="513"/>
      <c r="F56" s="513"/>
      <c r="G56" s="514" t="str">
        <f>IF(E$37="No",-1,"ENTER DATA")</f>
        <v>ENTER DATA</v>
      </c>
      <c r="H56" s="514"/>
      <c r="I56" s="504" t="s">
        <v>37</v>
      </c>
      <c r="J56" s="8"/>
      <c r="K56" s="8"/>
      <c r="L56" s="8"/>
      <c r="M56" s="228"/>
      <c r="N56" s="196"/>
      <c r="O56" s="197"/>
      <c r="P56" s="31"/>
      <c r="Q56" s="31"/>
      <c r="AA56" s="23"/>
      <c r="AB56" s="23"/>
      <c r="AC56" s="25"/>
      <c r="AD56" s="25"/>
      <c r="AE56" s="25"/>
      <c r="AF56" s="25"/>
      <c r="AG56" s="25"/>
      <c r="AH56" s="402"/>
      <c r="AI56" s="25"/>
      <c r="AJ56" s="25"/>
      <c r="AK56" s="25"/>
      <c r="AL56" s="25"/>
      <c r="AM56" s="25"/>
      <c r="AN56" s="40"/>
      <c r="AO56" s="40"/>
      <c r="AP56" s="341"/>
      <c r="AQ56" s="345" t="s">
        <v>549</v>
      </c>
      <c r="AZ56" s="23"/>
      <c r="BA56" s="23"/>
      <c r="BB56" s="23"/>
      <c r="BC56" s="23"/>
      <c r="BD56" s="198"/>
      <c r="BE56" s="6"/>
      <c r="BF56" s="6"/>
    </row>
    <row r="57" spans="1:1033" ht="20.100000000000001" customHeight="1">
      <c r="A57" s="8"/>
      <c r="B57" s="512" t="s">
        <v>554</v>
      </c>
      <c r="C57" s="513"/>
      <c r="D57" s="513"/>
      <c r="E57" s="513"/>
      <c r="F57" s="513"/>
      <c r="G57" s="514" t="str">
        <f>IF(E$37="No",-1,"ENTER DATA")</f>
        <v>ENTER DATA</v>
      </c>
      <c r="H57" s="514"/>
      <c r="I57" s="504" t="s">
        <v>555</v>
      </c>
      <c r="J57" s="8"/>
      <c r="K57" s="8"/>
      <c r="L57" s="1"/>
      <c r="M57" s="212"/>
      <c r="N57" s="196"/>
      <c r="O57" s="197"/>
      <c r="P57" s="31"/>
      <c r="Q57" s="31"/>
      <c r="AC57" s="25"/>
      <c r="AD57" s="25"/>
      <c r="AE57" s="25"/>
      <c r="AF57" s="25"/>
      <c r="AG57" s="25"/>
      <c r="AH57" s="203"/>
      <c r="AI57" s="25"/>
      <c r="AJ57" s="25"/>
      <c r="AK57" s="25"/>
      <c r="AL57" s="25"/>
      <c r="AM57" s="25"/>
      <c r="AN57" s="18"/>
      <c r="AO57" s="18"/>
      <c r="AP57" s="338"/>
      <c r="AQ57" s="359" t="s">
        <v>552</v>
      </c>
      <c r="BD57" s="198"/>
      <c r="BE57" s="6"/>
      <c r="BF57" s="6"/>
    </row>
    <row r="58" spans="1:1033" ht="20.100000000000001" customHeight="1">
      <c r="A58" s="8"/>
      <c r="B58" s="8"/>
      <c r="C58" s="8"/>
      <c r="D58" s="8"/>
      <c r="E58" s="8"/>
      <c r="F58" s="8"/>
      <c r="G58" s="8"/>
      <c r="H58" s="8"/>
      <c r="I58" s="8"/>
      <c r="J58" s="8"/>
      <c r="K58" s="8"/>
      <c r="L58" s="1"/>
      <c r="M58" s="212"/>
      <c r="N58" s="196"/>
      <c r="O58" s="197"/>
      <c r="P58" s="31"/>
      <c r="Q58" s="31"/>
      <c r="AC58" s="25"/>
      <c r="AD58" s="25"/>
      <c r="AE58" s="25"/>
      <c r="AF58" s="25"/>
      <c r="AG58" s="25"/>
      <c r="AH58" s="25"/>
      <c r="AI58" s="25"/>
      <c r="AJ58" s="25"/>
      <c r="AK58" s="25"/>
      <c r="AL58" s="25"/>
      <c r="AM58" s="25"/>
      <c r="AN58" s="18"/>
      <c r="AO58" s="18"/>
      <c r="AP58" s="338"/>
      <c r="AQ58" s="345" t="s">
        <v>553</v>
      </c>
      <c r="BD58" s="198"/>
      <c r="BE58" s="6"/>
      <c r="BF58" s="6"/>
    </row>
    <row r="59" spans="1:1033" ht="20.100000000000001" customHeight="1">
      <c r="A59" s="8"/>
      <c r="B59" s="451" t="str">
        <f>IF(AND(E30=99,E31=99,E32=99),"POSTING IS NOT RECOMMENDED FOR THE FLORIDA LEGAL LOADS","RECOMMENDED POSTING, FLORIDA LEGAL LOADS")</f>
        <v>RECOMMENDED POSTING, FLORIDA LEGAL LOADS</v>
      </c>
      <c r="C59" s="212"/>
      <c r="D59" s="212"/>
      <c r="E59" s="212"/>
      <c r="F59" s="212"/>
      <c r="G59" s="212"/>
      <c r="H59" s="212"/>
      <c r="I59" s="212"/>
      <c r="J59" s="212"/>
      <c r="K59" s="8"/>
      <c r="L59" s="1"/>
      <c r="M59" s="212"/>
      <c r="N59" s="196"/>
      <c r="O59" s="197"/>
      <c r="P59" s="31"/>
      <c r="Q59" s="31"/>
      <c r="AC59" s="25"/>
      <c r="AD59" s="25"/>
      <c r="AE59" s="25"/>
      <c r="AF59" s="25"/>
      <c r="AG59" s="25"/>
      <c r="AH59" s="25"/>
      <c r="AI59" s="25"/>
      <c r="AJ59" s="25"/>
      <c r="AK59" s="25"/>
      <c r="AL59" s="25"/>
      <c r="AM59" s="25"/>
      <c r="AN59" s="18"/>
      <c r="AO59" s="18"/>
      <c r="AP59" s="338"/>
      <c r="AQ59" s="359" t="s">
        <v>560</v>
      </c>
      <c r="BD59" s="222"/>
      <c r="BE59" s="6"/>
      <c r="BF59" s="6"/>
    </row>
    <row r="60" spans="1:1033" ht="20.100000000000001" customHeight="1">
      <c r="A60" s="8"/>
      <c r="B60" s="584" t="s">
        <v>521</v>
      </c>
      <c r="C60" s="584"/>
      <c r="D60" s="584"/>
      <c r="E60" s="212"/>
      <c r="F60" s="212"/>
      <c r="G60" s="212"/>
      <c r="H60" s="584" t="s">
        <v>521</v>
      </c>
      <c r="I60" s="584"/>
      <c r="J60" s="212"/>
      <c r="K60" s="1"/>
      <c r="L60" s="1"/>
      <c r="M60" s="212"/>
      <c r="N60" s="196"/>
      <c r="O60" s="197"/>
      <c r="P60" s="31"/>
      <c r="Q60" s="31"/>
      <c r="AC60" s="25"/>
      <c r="AD60" s="25"/>
      <c r="AE60" s="25"/>
      <c r="AF60" s="25"/>
      <c r="AG60" s="25"/>
      <c r="AH60" s="25"/>
      <c r="AI60" s="25"/>
      <c r="AJ60" s="25"/>
      <c r="AK60" s="25"/>
      <c r="AL60" s="25"/>
      <c r="AM60" s="25"/>
      <c r="AN60" s="18"/>
      <c r="AO60" s="18"/>
      <c r="AP60" s="338"/>
      <c r="AQ60" s="345" t="s">
        <v>561</v>
      </c>
      <c r="BD60" s="212"/>
      <c r="BE60" s="6"/>
      <c r="BF60" s="6"/>
    </row>
    <row r="61" spans="1:1033" ht="20.100000000000001" customHeight="1">
      <c r="A61" s="8"/>
      <c r="B61" s="585" t="s">
        <v>522</v>
      </c>
      <c r="C61" s="585"/>
      <c r="D61" s="585"/>
      <c r="E61" s="212"/>
      <c r="F61" s="212"/>
      <c r="G61" s="212"/>
      <c r="H61" s="585" t="s">
        <v>522</v>
      </c>
      <c r="I61" s="585"/>
      <c r="J61" s="212"/>
      <c r="K61" s="212"/>
      <c r="L61" s="212"/>
      <c r="M61" s="212"/>
      <c r="N61" s="212"/>
      <c r="O61" s="197"/>
      <c r="P61" s="31"/>
      <c r="Q61" s="31"/>
      <c r="AC61" s="25"/>
      <c r="AD61" s="25"/>
      <c r="AE61" s="25"/>
      <c r="AF61" s="25"/>
      <c r="AG61" s="25"/>
      <c r="AH61" s="25"/>
      <c r="AI61" s="25"/>
      <c r="AJ61" s="25"/>
      <c r="AK61" s="25"/>
      <c r="AL61" s="25"/>
      <c r="AM61" s="25"/>
      <c r="AN61" s="18"/>
      <c r="AO61" s="18"/>
      <c r="AP61" s="338"/>
      <c r="AQ61" s="507" t="s">
        <v>562</v>
      </c>
      <c r="BA61" s="212"/>
      <c r="BB61" s="212"/>
      <c r="BC61" s="212"/>
      <c r="BD61" s="212"/>
      <c r="BE61" s="6"/>
      <c r="BF61" s="6"/>
    </row>
    <row r="62" spans="1:1033" ht="20.100000000000001" customHeight="1">
      <c r="A62" s="23"/>
      <c r="B62" s="446"/>
      <c r="C62" s="446"/>
      <c r="D62" s="452" t="str">
        <f>IF(OR(E30=99,MID(E$35,1,3)="Yes"),"",E30&amp;"T")</f>
        <v>enter SU postingT</v>
      </c>
      <c r="E62" s="212"/>
      <c r="F62" s="448"/>
      <c r="G62" s="212"/>
      <c r="H62" s="586">
        <f>IF(OR(AND(E30=99,E31=99,E32=99),MID(E$35,1,3)="Yes"),"",MIN(E30:F32))</f>
        <v>0</v>
      </c>
      <c r="I62" s="586"/>
      <c r="J62" s="212"/>
      <c r="K62" s="212"/>
      <c r="L62" s="212"/>
      <c r="M62" s="212"/>
      <c r="N62" s="212"/>
      <c r="O62" s="197"/>
      <c r="P62" s="31"/>
      <c r="Q62" s="31"/>
      <c r="AA62" s="25"/>
      <c r="AB62" s="25"/>
      <c r="AC62" s="25"/>
      <c r="AD62" s="25"/>
      <c r="AE62" s="25"/>
      <c r="AF62" s="25"/>
      <c r="AG62" s="25"/>
      <c r="AH62" s="25"/>
      <c r="AI62" s="25"/>
      <c r="AJ62" s="25"/>
      <c r="AK62" s="25"/>
      <c r="AL62" s="25"/>
      <c r="AM62" s="25"/>
      <c r="AN62" s="18"/>
      <c r="AO62" s="18"/>
      <c r="AP62" s="338"/>
      <c r="AQ62" s="507" t="s">
        <v>563</v>
      </c>
      <c r="BA62" s="212"/>
      <c r="BB62" s="212"/>
      <c r="BC62" s="212"/>
      <c r="BD62" s="212"/>
      <c r="BE62" s="6"/>
      <c r="BF62" s="6"/>
    </row>
    <row r="63" spans="1:1033" ht="20.100000000000001" customHeight="1">
      <c r="A63" s="23"/>
      <c r="B63" s="446"/>
      <c r="C63" s="446"/>
      <c r="D63" s="452" t="str">
        <f t="shared" ref="D63:D64" si="4">IF(OR(E31=99,MID(E$35,1,3)="Yes"),"",E31&amp;"T")</f>
        <v>enter C postingT</v>
      </c>
      <c r="E63" s="212"/>
      <c r="F63" s="212"/>
      <c r="G63" s="212"/>
      <c r="H63" s="587" t="s">
        <v>523</v>
      </c>
      <c r="I63" s="587"/>
      <c r="J63" s="212"/>
      <c r="K63" s="212"/>
      <c r="L63" s="212"/>
      <c r="M63" s="212"/>
      <c r="N63" s="212"/>
      <c r="O63" s="212"/>
      <c r="P63" s="198"/>
      <c r="Q63" s="27"/>
      <c r="S63" s="25"/>
      <c r="T63" s="25"/>
      <c r="U63" s="25"/>
      <c r="V63" s="25"/>
      <c r="W63" s="25"/>
      <c r="X63" s="25"/>
      <c r="Y63" s="25"/>
      <c r="Z63" s="25"/>
      <c r="AA63" s="25"/>
      <c r="AB63" s="25"/>
      <c r="AC63" s="25"/>
      <c r="AD63" s="25"/>
      <c r="AE63" s="25"/>
      <c r="AF63" s="25"/>
      <c r="AG63" s="25"/>
      <c r="AH63" s="25"/>
      <c r="AI63" s="25"/>
      <c r="AJ63" s="25"/>
      <c r="AK63" s="25"/>
      <c r="AL63" s="25"/>
      <c r="AM63" s="25"/>
      <c r="AN63" s="18"/>
      <c r="AO63" s="18"/>
      <c r="AP63" s="338"/>
      <c r="AQ63" s="507" t="s">
        <v>564</v>
      </c>
      <c r="BA63" s="212"/>
      <c r="BB63" s="212"/>
      <c r="BC63" s="212"/>
      <c r="BD63" s="212"/>
      <c r="BE63" s="6"/>
      <c r="BF63" s="6"/>
    </row>
    <row r="64" spans="1:1033" ht="20.100000000000001" customHeight="1">
      <c r="A64" s="23"/>
      <c r="B64" s="446"/>
      <c r="C64" s="446"/>
      <c r="D64" s="452" t="str">
        <f t="shared" si="4"/>
        <v>enter ST5 postingT</v>
      </c>
      <c r="E64" s="212"/>
      <c r="F64" s="212"/>
      <c r="G64" s="212"/>
      <c r="H64" s="446"/>
      <c r="I64" s="446"/>
      <c r="J64" s="212"/>
      <c r="K64" s="212"/>
      <c r="L64" s="212"/>
      <c r="M64" s="212"/>
      <c r="N64" s="212"/>
      <c r="O64" s="212"/>
      <c r="P64" s="23"/>
      <c r="Q64" s="6"/>
      <c r="S64" s="25"/>
      <c r="T64" s="25"/>
      <c r="U64" s="25"/>
      <c r="V64" s="25"/>
      <c r="W64" s="25"/>
      <c r="X64" s="25"/>
      <c r="Y64" s="25"/>
      <c r="Z64" s="25"/>
      <c r="AA64" s="25"/>
      <c r="AB64" s="25"/>
      <c r="AC64" s="25"/>
      <c r="AD64" s="25"/>
      <c r="AE64" s="25"/>
      <c r="AF64" s="25"/>
      <c r="AG64" s="25"/>
      <c r="AH64" s="25"/>
      <c r="AI64" s="25"/>
      <c r="AJ64" s="25"/>
      <c r="AK64" s="25"/>
      <c r="AL64" s="25"/>
      <c r="AM64" s="25"/>
      <c r="AN64" s="18"/>
      <c r="AO64" s="18"/>
      <c r="AP64" s="338"/>
      <c r="AQ64" s="358"/>
      <c r="BE64" s="6"/>
      <c r="BF64" s="6"/>
    </row>
    <row r="65" spans="1:58" ht="20.100000000000001" customHeight="1">
      <c r="A65" s="23"/>
      <c r="B65" s="446"/>
      <c r="C65" s="446"/>
      <c r="D65" s="446"/>
      <c r="E65" s="212"/>
      <c r="F65" s="212"/>
      <c r="G65" s="212"/>
      <c r="H65" s="446"/>
      <c r="I65" s="446"/>
      <c r="J65" s="212"/>
      <c r="K65" s="212"/>
      <c r="L65" s="212"/>
      <c r="M65" s="212"/>
      <c r="N65" s="212"/>
      <c r="O65" s="212"/>
      <c r="P65" s="23"/>
      <c r="Q65" s="6"/>
      <c r="U65" s="25"/>
      <c r="V65" s="25"/>
      <c r="W65" s="25"/>
      <c r="X65" s="25"/>
      <c r="Y65" s="25"/>
      <c r="Z65" s="25"/>
      <c r="AA65" s="25"/>
      <c r="AB65" s="25"/>
      <c r="AC65" s="25"/>
      <c r="AD65" s="25"/>
      <c r="AE65" s="25"/>
      <c r="AF65" s="25"/>
      <c r="AG65" s="25"/>
      <c r="AH65" s="25"/>
      <c r="AI65" s="25"/>
      <c r="AJ65" s="25"/>
      <c r="AK65" s="25"/>
      <c r="AL65" s="25"/>
      <c r="AM65" s="25"/>
      <c r="AN65" s="18"/>
      <c r="AO65" s="18"/>
      <c r="AP65" s="338"/>
      <c r="AQ65" s="358"/>
      <c r="BE65" s="6"/>
      <c r="BF65" s="6"/>
    </row>
    <row r="66" spans="1:58" ht="20.100000000000001" customHeight="1">
      <c r="A66" s="23"/>
      <c r="B66" s="451" t="str">
        <f>IF(MID(E$35,1,2)="No","POSTING IS NOT RECOMMENDED FOR THE EV, OR THE FAST ACT DOES NOT APPLY TO THIS BRIDGE","RECOMMENDED POSTING, FAST ACT EV LOADS")</f>
        <v>RECOMMENDED POSTING, FAST ACT EV LOADS</v>
      </c>
      <c r="C66" s="212"/>
      <c r="D66" s="212"/>
      <c r="E66" s="212"/>
      <c r="F66" s="212"/>
      <c r="G66" s="212"/>
      <c r="H66" s="212"/>
      <c r="I66" s="212"/>
      <c r="J66" s="212"/>
      <c r="K66" s="212"/>
      <c r="L66" s="212"/>
      <c r="M66" s="212"/>
      <c r="N66" s="212"/>
      <c r="O66" s="212"/>
      <c r="P66" s="23"/>
      <c r="Q66" s="6"/>
      <c r="U66" s="25"/>
      <c r="V66" s="25"/>
      <c r="W66" s="25"/>
      <c r="X66" s="25"/>
      <c r="Y66" s="25"/>
      <c r="Z66" s="25"/>
      <c r="AA66" s="25"/>
      <c r="AB66" s="25"/>
      <c r="AC66" s="25"/>
      <c r="AD66" s="25"/>
      <c r="AE66" s="25"/>
      <c r="AF66" s="25"/>
      <c r="AG66" s="25"/>
      <c r="AH66" s="25"/>
      <c r="AI66" s="25"/>
      <c r="AJ66" s="25"/>
      <c r="AK66" s="25"/>
      <c r="AL66" s="25"/>
      <c r="AM66" s="25"/>
      <c r="AN66" s="18"/>
      <c r="AO66" s="18"/>
      <c r="AP66" s="338"/>
      <c r="BB66" s="212"/>
      <c r="BE66" s="6"/>
      <c r="BF66" s="6"/>
    </row>
    <row r="67" spans="1:58" ht="20.100000000000001" customHeight="1">
      <c r="A67" s="446"/>
      <c r="B67" s="583" t="s">
        <v>550</v>
      </c>
      <c r="C67" s="583"/>
      <c r="D67" s="583"/>
      <c r="E67" s="212"/>
      <c r="F67" s="212"/>
      <c r="G67" s="212"/>
      <c r="H67" s="212"/>
      <c r="I67" s="212"/>
      <c r="J67" s="212"/>
      <c r="K67" s="212"/>
      <c r="L67" s="212"/>
      <c r="M67" s="212"/>
      <c r="N67" s="212"/>
      <c r="O67" s="446"/>
      <c r="P67" s="23"/>
      <c r="Q67" s="6"/>
      <c r="AG67" s="25"/>
      <c r="AH67" s="25"/>
      <c r="AI67" s="25"/>
      <c r="AJ67" s="25"/>
      <c r="AK67" s="25"/>
      <c r="AL67" s="25"/>
      <c r="AM67" s="25"/>
      <c r="AN67" s="18"/>
      <c r="AO67" s="18"/>
      <c r="AP67" s="338"/>
      <c r="BB67" s="449"/>
      <c r="BE67" s="6"/>
      <c r="BF67" s="6"/>
    </row>
    <row r="68" spans="1:58" ht="20.100000000000001" customHeight="1">
      <c r="A68" s="23"/>
      <c r="B68" s="259" t="s">
        <v>524</v>
      </c>
      <c r="C68" s="450"/>
      <c r="D68" s="259" t="str">
        <f>IF(MID(E$35,1,3)="Yes",IF(AND(K20&gt;0.99,K21&gt;0.99),"",MIN(10,TRUNC(0.5*33.5*K20)))&amp;"T","")</f>
        <v/>
      </c>
      <c r="E68" s="212"/>
      <c r="F68" s="212"/>
      <c r="G68" s="212"/>
      <c r="H68" s="212"/>
      <c r="I68" s="212"/>
      <c r="J68" s="212"/>
      <c r="K68" s="212"/>
      <c r="L68" s="212"/>
      <c r="M68" s="212"/>
      <c r="N68" s="212"/>
      <c r="O68" s="446"/>
      <c r="P68" s="23"/>
      <c r="Q68" s="6"/>
      <c r="AG68" s="25"/>
      <c r="AH68" s="25"/>
      <c r="AI68" s="25"/>
      <c r="AJ68" s="25"/>
      <c r="AK68" s="25"/>
      <c r="AL68" s="25"/>
      <c r="AM68" s="25"/>
      <c r="AN68" s="18"/>
      <c r="AO68" s="18"/>
      <c r="AP68" s="338"/>
      <c r="BB68" s="450"/>
      <c r="BE68" s="6"/>
      <c r="BF68" s="6"/>
    </row>
    <row r="69" spans="1:58" ht="20.100000000000001" customHeight="1">
      <c r="A69" s="23"/>
      <c r="B69" s="259" t="s">
        <v>508</v>
      </c>
      <c r="C69" s="450"/>
      <c r="D69" s="259" t="str">
        <f>IF(MID(E$35,1,3)="Yes",IF(AND(K20&gt;0.99,K21&gt;0.99),"",MIN(20,TRUNC(31*K21)))&amp;"T","")</f>
        <v/>
      </c>
      <c r="E69" s="212"/>
      <c r="F69" s="212"/>
      <c r="G69" s="212"/>
      <c r="H69" s="212"/>
      <c r="I69" s="212"/>
      <c r="J69" s="212"/>
      <c r="K69" s="212"/>
      <c r="L69" s="212"/>
      <c r="M69" s="212"/>
      <c r="N69" s="212"/>
      <c r="O69" s="446"/>
      <c r="P69" s="23"/>
      <c r="Q69" s="6"/>
      <c r="AG69" s="25"/>
      <c r="AH69" s="25"/>
      <c r="AI69" s="25"/>
      <c r="AJ69" s="25"/>
      <c r="AK69" s="25"/>
      <c r="AL69" s="25"/>
      <c r="AM69" s="25"/>
      <c r="AN69" s="18"/>
      <c r="AO69" s="18"/>
      <c r="AP69" s="338"/>
      <c r="BB69" s="450"/>
      <c r="BE69" s="6"/>
      <c r="BF69" s="6"/>
    </row>
    <row r="70" spans="1:58" ht="20.100000000000001" customHeight="1">
      <c r="A70" s="23"/>
      <c r="B70" s="259" t="s">
        <v>509</v>
      </c>
      <c r="C70" s="450"/>
      <c r="D70" s="259" t="str">
        <f>IF(MID(E$35,1,3)="Yes",IF(AND(K20&gt;0.99,K21&gt;0.99),"",TRUNC(MIN(E30,E31,E32,K20*28.75,K21*43)))&amp;"T","")</f>
        <v/>
      </c>
      <c r="E70" s="212"/>
      <c r="F70" s="212"/>
      <c r="G70" s="212"/>
      <c r="H70" s="212"/>
      <c r="I70" s="212"/>
      <c r="J70" s="212"/>
      <c r="K70" s="212"/>
      <c r="L70" s="212"/>
      <c r="M70" s="212"/>
      <c r="N70" s="212"/>
      <c r="O70" s="446"/>
      <c r="P70" s="23"/>
      <c r="Q70" s="6"/>
      <c r="AG70" s="25"/>
      <c r="AH70" s="25"/>
      <c r="AI70" s="25"/>
      <c r="AJ70" s="25"/>
      <c r="AK70" s="25"/>
      <c r="AL70" s="25"/>
      <c r="AM70" s="25"/>
      <c r="AN70" s="18"/>
      <c r="AO70" s="18"/>
      <c r="AP70" s="338"/>
      <c r="BB70" s="450"/>
      <c r="BE70" s="6"/>
      <c r="BF70" s="6"/>
    </row>
    <row r="71" spans="1:58" ht="20.100000000000001" customHeight="1">
      <c r="A71" s="23"/>
      <c r="B71" s="449"/>
      <c r="C71" s="449"/>
      <c r="D71" s="449"/>
      <c r="E71" s="1"/>
      <c r="F71" s="1"/>
      <c r="G71" s="447"/>
      <c r="H71" s="447"/>
      <c r="I71" s="447"/>
      <c r="J71" s="447"/>
      <c r="K71" s="212"/>
      <c r="L71" s="212"/>
      <c r="M71" s="212"/>
      <c r="N71" s="212"/>
      <c r="O71" s="446"/>
      <c r="P71" s="23"/>
      <c r="Q71" s="6"/>
      <c r="AG71" s="25"/>
      <c r="AH71" s="25"/>
      <c r="AI71" s="25"/>
      <c r="AJ71" s="25"/>
      <c r="AK71" s="25"/>
      <c r="AL71" s="25"/>
      <c r="AM71" s="25"/>
      <c r="AN71" s="41"/>
      <c r="AO71" s="41"/>
      <c r="AP71" s="342"/>
      <c r="BB71" s="449"/>
      <c r="BE71" s="6"/>
      <c r="BF71" s="6"/>
    </row>
    <row r="72" spans="1:58" ht="20.100000000000001" customHeight="1">
      <c r="A72" s="23"/>
      <c r="B72" s="447"/>
      <c r="C72" s="447"/>
      <c r="D72" s="447"/>
      <c r="E72" s="447"/>
      <c r="F72" s="447"/>
      <c r="G72" s="447"/>
      <c r="H72" s="447"/>
      <c r="I72" s="447"/>
      <c r="J72" s="447"/>
      <c r="K72" s="447"/>
      <c r="L72" s="212"/>
      <c r="M72" s="212"/>
      <c r="N72" s="212"/>
      <c r="O72" s="446"/>
      <c r="P72" s="23"/>
      <c r="Q72" s="6"/>
      <c r="AG72" s="25"/>
      <c r="AH72" s="25"/>
      <c r="AI72" s="25"/>
      <c r="AJ72" s="25"/>
      <c r="AK72" s="25"/>
      <c r="AL72" s="25"/>
      <c r="AM72" s="25"/>
      <c r="AN72" s="41"/>
      <c r="AO72" s="41"/>
      <c r="AP72" s="342"/>
      <c r="BE72" s="6"/>
      <c r="BF72" s="6"/>
    </row>
    <row r="73" spans="1:58" ht="20.100000000000001" customHeight="1">
      <c r="A73" s="23"/>
      <c r="B73" s="447"/>
      <c r="C73" s="447"/>
      <c r="D73" s="447"/>
      <c r="E73" s="447"/>
      <c r="F73" s="447"/>
      <c r="G73" s="447"/>
      <c r="H73" s="447"/>
      <c r="I73" s="447"/>
      <c r="J73" s="447"/>
      <c r="K73" s="447"/>
      <c r="L73" s="212"/>
      <c r="M73" s="212"/>
      <c r="N73" s="212"/>
      <c r="O73" s="446"/>
      <c r="P73" s="23"/>
      <c r="Q73" s="6"/>
      <c r="AG73" s="25"/>
      <c r="AH73" s="25"/>
      <c r="AI73" s="25"/>
      <c r="AJ73" s="25"/>
      <c r="AK73" s="25"/>
      <c r="AL73" s="25"/>
      <c r="AM73" s="25"/>
      <c r="AN73" s="41"/>
      <c r="AO73" s="41"/>
      <c r="AP73" s="342"/>
      <c r="BE73" s="6"/>
      <c r="BF73" s="6"/>
    </row>
    <row r="74" spans="1:58" ht="20.100000000000001" customHeight="1">
      <c r="A74" s="23"/>
      <c r="B74" s="447"/>
      <c r="C74" s="447"/>
      <c r="D74" s="447"/>
      <c r="E74" s="447"/>
      <c r="F74" s="447"/>
      <c r="G74" s="447"/>
      <c r="H74" s="447"/>
      <c r="I74" s="447"/>
      <c r="J74" s="447"/>
      <c r="K74" s="447"/>
      <c r="L74" s="212"/>
      <c r="M74" s="212"/>
      <c r="N74" s="212"/>
      <c r="O74" s="446"/>
      <c r="P74" s="23"/>
      <c r="Q74" s="6"/>
      <c r="AG74" s="25"/>
      <c r="AH74" s="25"/>
      <c r="AI74" s="25"/>
      <c r="AJ74" s="25"/>
      <c r="AK74" s="25"/>
      <c r="AL74" s="25"/>
      <c r="AM74" s="25"/>
      <c r="AN74" s="41"/>
      <c r="AO74" s="41"/>
      <c r="AP74" s="342"/>
      <c r="BE74" s="6"/>
      <c r="BF74" s="6"/>
    </row>
    <row r="75" spans="1:58" ht="20.100000000000001" customHeight="1">
      <c r="A75" s="23"/>
      <c r="B75" s="447"/>
      <c r="C75" s="447"/>
      <c r="D75" s="447"/>
      <c r="E75" s="447"/>
      <c r="F75" s="447"/>
      <c r="G75" s="447"/>
      <c r="H75" s="447"/>
      <c r="I75" s="447"/>
      <c r="J75" s="447"/>
      <c r="K75" s="447"/>
      <c r="L75" s="447"/>
      <c r="M75" s="447"/>
      <c r="N75" s="447"/>
      <c r="O75" s="447"/>
      <c r="P75" s="23"/>
      <c r="Q75" s="6"/>
      <c r="AG75" s="25"/>
      <c r="AH75" s="25"/>
      <c r="AI75" s="25"/>
      <c r="AJ75" s="25"/>
      <c r="AK75" s="25"/>
      <c r="AL75" s="25"/>
      <c r="AM75" s="25"/>
      <c r="AN75" s="41"/>
      <c r="AO75" s="41"/>
      <c r="AP75" s="342"/>
      <c r="BE75" s="6"/>
      <c r="BF75" s="6"/>
    </row>
    <row r="76" spans="1:58" ht="20.100000000000001" customHeight="1">
      <c r="A76" s="23"/>
      <c r="B76" s="212"/>
      <c r="C76" s="212"/>
      <c r="D76" s="212"/>
      <c r="E76" s="212"/>
      <c r="F76" s="212"/>
      <c r="G76" s="212"/>
      <c r="H76" s="212"/>
      <c r="I76" s="212"/>
      <c r="J76" s="212"/>
      <c r="K76" s="212"/>
      <c r="L76" s="212"/>
      <c r="M76" s="212"/>
      <c r="N76" s="212"/>
      <c r="O76" s="212"/>
      <c r="P76" s="23"/>
      <c r="Q76" s="6"/>
      <c r="AG76" s="25"/>
      <c r="AH76" s="25"/>
      <c r="AI76" s="25"/>
      <c r="AJ76" s="25"/>
      <c r="AK76" s="25"/>
      <c r="AL76" s="25"/>
      <c r="AM76" s="25"/>
      <c r="AN76" s="41"/>
      <c r="AO76" s="41"/>
      <c r="AP76" s="342"/>
      <c r="AQ76" s="360"/>
      <c r="AS76" s="6"/>
      <c r="BE76" s="6"/>
      <c r="BF76" s="6"/>
    </row>
    <row r="77" spans="1:58" ht="20.100000000000001" customHeight="1">
      <c r="A77" s="23"/>
      <c r="B77" s="212"/>
      <c r="C77" s="212"/>
      <c r="D77" s="212"/>
      <c r="E77" s="212"/>
      <c r="F77" s="212"/>
      <c r="G77" s="212"/>
      <c r="H77" s="212"/>
      <c r="I77" s="212"/>
      <c r="J77" s="212"/>
      <c r="K77" s="212"/>
      <c r="L77" s="212"/>
      <c r="M77" s="212"/>
      <c r="N77" s="212"/>
      <c r="O77" s="212"/>
      <c r="P77" s="23"/>
      <c r="Q77" s="6"/>
      <c r="AG77" s="25"/>
      <c r="AH77" s="25"/>
      <c r="AI77" s="25"/>
      <c r="AJ77" s="25"/>
      <c r="AK77" s="25"/>
      <c r="AL77" s="25"/>
      <c r="AM77" s="25"/>
      <c r="AN77" s="41"/>
      <c r="AO77" s="41"/>
      <c r="AP77" s="342"/>
      <c r="AQ77" s="360"/>
      <c r="AS77" s="6"/>
      <c r="BE77" s="6"/>
      <c r="BF77" s="6"/>
    </row>
    <row r="78" spans="1:58" ht="20.100000000000001" customHeight="1">
      <c r="A78" s="23"/>
      <c r="B78" s="582" t="str">
        <f>IF(AND(E36="No",E37="No",MID(E35,1,3)="No."),"NO FLOORBEAM, NO SEGMENTAL, NOR POSTING.                    DO NOT INCLUDE THIS PAGE","")</f>
        <v/>
      </c>
      <c r="C78" s="582"/>
      <c r="D78" s="582"/>
      <c r="E78" s="582"/>
      <c r="F78" s="582"/>
      <c r="G78" s="582"/>
      <c r="H78" s="582"/>
      <c r="I78" s="582"/>
      <c r="J78" s="582"/>
      <c r="K78" s="582"/>
      <c r="L78" s="582"/>
      <c r="M78" s="582"/>
      <c r="N78" s="582"/>
      <c r="O78" s="582"/>
      <c r="P78" s="23"/>
      <c r="Q78" s="6"/>
      <c r="AG78" s="25"/>
      <c r="AH78" s="25"/>
      <c r="AI78" s="25"/>
      <c r="AJ78" s="25"/>
      <c r="AK78" s="25"/>
      <c r="AL78" s="25"/>
      <c r="AM78" s="25"/>
      <c r="AN78" s="41"/>
      <c r="AO78" s="41"/>
      <c r="AP78" s="342"/>
      <c r="AQ78" s="360"/>
      <c r="AS78" s="6"/>
      <c r="BE78" s="6"/>
      <c r="BF78" s="6"/>
    </row>
    <row r="79" spans="1:58" ht="20.100000000000001" customHeight="1">
      <c r="A79" s="23"/>
      <c r="B79" s="582"/>
      <c r="C79" s="582"/>
      <c r="D79" s="582"/>
      <c r="E79" s="582"/>
      <c r="F79" s="582"/>
      <c r="G79" s="582"/>
      <c r="H79" s="582"/>
      <c r="I79" s="582"/>
      <c r="J79" s="582"/>
      <c r="K79" s="582"/>
      <c r="L79" s="582"/>
      <c r="M79" s="582"/>
      <c r="N79" s="582"/>
      <c r="O79" s="582"/>
      <c r="P79" s="23"/>
      <c r="Q79" s="6"/>
      <c r="AG79" s="25"/>
      <c r="AH79" s="25"/>
      <c r="AI79" s="25"/>
      <c r="AJ79" s="25"/>
      <c r="AK79" s="25"/>
      <c r="AL79" s="25"/>
      <c r="AM79" s="25"/>
      <c r="AN79" s="41"/>
      <c r="AO79" s="41"/>
      <c r="AP79" s="342"/>
      <c r="AQ79" s="360"/>
      <c r="AS79" s="6"/>
      <c r="BE79" s="6"/>
      <c r="BF79" s="6"/>
    </row>
    <row r="80" spans="1:58" ht="20.100000000000001" customHeight="1">
      <c r="A80" s="23"/>
      <c r="B80" s="582"/>
      <c r="C80" s="582"/>
      <c r="D80" s="582"/>
      <c r="E80" s="582"/>
      <c r="F80" s="582"/>
      <c r="G80" s="582"/>
      <c r="H80" s="582"/>
      <c r="I80" s="582"/>
      <c r="J80" s="582"/>
      <c r="K80" s="582"/>
      <c r="L80" s="582"/>
      <c r="M80" s="582"/>
      <c r="N80" s="582"/>
      <c r="O80" s="582"/>
      <c r="P80" s="23"/>
      <c r="Q80" s="6"/>
      <c r="AG80" s="25"/>
      <c r="AH80" s="25"/>
      <c r="AI80" s="25"/>
      <c r="AJ80" s="25"/>
      <c r="AK80" s="25"/>
      <c r="AL80" s="25"/>
      <c r="AM80" s="25"/>
      <c r="AN80" s="41"/>
      <c r="AO80" s="41"/>
      <c r="AP80" s="342"/>
      <c r="AQ80" s="359"/>
      <c r="BE80" s="6"/>
      <c r="BF80" s="6"/>
    </row>
    <row r="81" spans="1:58" ht="9.9499999999999993" customHeight="1">
      <c r="A81" s="23"/>
      <c r="B81" s="363" t="str">
        <f>B40</f>
        <v xml:space="preserve">This 10-11-2019 summary follows the FDOT Bridge Load Rating Manual (BLRM), and the FDOT BMS Coding Guide. </v>
      </c>
      <c r="C81" s="364"/>
      <c r="D81" s="364"/>
      <c r="E81" s="364"/>
      <c r="F81" s="364"/>
      <c r="G81" s="364"/>
      <c r="H81" s="364"/>
      <c r="I81" s="364"/>
      <c r="J81" s="364"/>
      <c r="K81" s="364"/>
      <c r="L81" s="570" t="str">
        <f>HYPERLINK("http://www.fdot.gov/maintenance/LoadRating.shtm","fdot.gov/maintenance/LoadRating.shtm")</f>
        <v>fdot.gov/maintenance/LoadRating.shtm</v>
      </c>
      <c r="M81" s="570"/>
      <c r="N81" s="570"/>
      <c r="O81" s="570"/>
      <c r="P81" s="23"/>
      <c r="Q81" s="6"/>
      <c r="S81" s="25"/>
      <c r="T81" s="25"/>
      <c r="U81" s="25"/>
      <c r="V81" s="25"/>
      <c r="W81" s="25"/>
      <c r="X81" s="25"/>
      <c r="Y81" s="25"/>
      <c r="Z81" s="25"/>
      <c r="AA81" s="25"/>
      <c r="AB81" s="25"/>
      <c r="AC81" s="25"/>
      <c r="AD81" s="25"/>
      <c r="AE81" s="25"/>
      <c r="AF81" s="25"/>
      <c r="AG81" s="25"/>
      <c r="AH81" s="25"/>
      <c r="AI81" s="25"/>
      <c r="AJ81" s="25"/>
      <c r="AK81" s="25"/>
      <c r="AL81" s="25"/>
      <c r="AM81" s="25"/>
      <c r="AN81" s="41"/>
      <c r="AO81" s="41"/>
      <c r="AP81" s="342"/>
      <c r="AQ81" s="360"/>
      <c r="BE81" s="6"/>
      <c r="BF81" s="6"/>
    </row>
    <row r="82" spans="1:58" ht="9.9499999999999993" customHeight="1">
      <c r="A82" s="23"/>
      <c r="B82" s="571" t="str">
        <f>B41</f>
        <v>*Recommended SU Posting levels for Florida SU trucks adequately restricts AASHTO SU trucks; see BLRM Chapter 7.</v>
      </c>
      <c r="C82" s="571"/>
      <c r="D82" s="571"/>
      <c r="E82" s="571"/>
      <c r="F82" s="571"/>
      <c r="G82" s="571"/>
      <c r="H82" s="571"/>
      <c r="I82" s="571"/>
      <c r="J82" s="571"/>
      <c r="K82" s="571"/>
      <c r="L82" s="570"/>
      <c r="M82" s="570"/>
      <c r="N82" s="570"/>
      <c r="O82" s="570"/>
      <c r="P82" s="23"/>
      <c r="Q82" s="6"/>
      <c r="S82" s="25"/>
      <c r="T82" s="25"/>
      <c r="U82" s="25"/>
      <c r="V82" s="25"/>
      <c r="W82" s="25"/>
      <c r="X82" s="25"/>
      <c r="Y82" s="25"/>
      <c r="Z82" s="25"/>
      <c r="AA82" s="25"/>
      <c r="AB82" s="25"/>
      <c r="AC82" s="25"/>
      <c r="AD82" s="25"/>
      <c r="AE82" s="25"/>
      <c r="AF82" s="25"/>
      <c r="AG82" s="25"/>
      <c r="AH82" s="25"/>
      <c r="AI82" s="25"/>
      <c r="AJ82" s="25"/>
      <c r="AK82" s="25"/>
      <c r="AL82" s="25"/>
      <c r="AM82" s="25"/>
      <c r="AN82" s="41"/>
      <c r="AO82" s="41"/>
      <c r="AP82" s="342"/>
      <c r="AQ82" s="345"/>
      <c r="BE82" s="6"/>
      <c r="BF82" s="6"/>
    </row>
    <row r="83" spans="1:58" ht="20.100000000000001" customHeight="1">
      <c r="B83" s="6"/>
      <c r="C83" s="6"/>
      <c r="D83" s="6"/>
      <c r="E83" s="6"/>
      <c r="F83" s="6"/>
      <c r="G83" s="6"/>
      <c r="H83" s="6"/>
      <c r="I83" s="6"/>
      <c r="J83" s="6"/>
      <c r="K83" s="6"/>
      <c r="L83" s="6"/>
      <c r="M83" s="6"/>
      <c r="N83" s="6"/>
      <c r="O83" s="6"/>
      <c r="P83" s="6"/>
      <c r="Q83" s="6"/>
      <c r="S83" s="25"/>
      <c r="T83" s="25"/>
      <c r="U83" s="25"/>
      <c r="V83" s="25"/>
      <c r="W83" s="25"/>
      <c r="X83" s="25"/>
      <c r="Y83" s="25"/>
      <c r="Z83" s="25"/>
      <c r="AA83" s="25"/>
      <c r="AB83" s="25"/>
      <c r="AC83" s="25"/>
      <c r="AD83" s="25"/>
      <c r="AE83" s="25"/>
      <c r="AF83" s="25"/>
      <c r="AG83" s="25"/>
      <c r="AH83" s="25"/>
      <c r="AI83" s="25"/>
      <c r="AJ83" s="25"/>
      <c r="AK83" s="25"/>
      <c r="AL83" s="25"/>
      <c r="AM83" s="25"/>
      <c r="AN83" s="41"/>
      <c r="AO83" s="41"/>
      <c r="AP83" s="342"/>
      <c r="AQ83" s="360"/>
      <c r="BE83" s="6"/>
      <c r="BF83" s="6"/>
    </row>
    <row r="84" spans="1:58" ht="20.100000000000001" customHeight="1">
      <c r="B84" s="6"/>
      <c r="C84" s="6"/>
      <c r="D84" s="6"/>
      <c r="E84" s="6"/>
      <c r="F84" s="6"/>
      <c r="G84" s="6"/>
      <c r="H84" s="6"/>
      <c r="I84" s="6"/>
      <c r="J84" s="6"/>
      <c r="K84" s="6"/>
      <c r="L84" s="6"/>
      <c r="M84" s="6"/>
      <c r="N84" s="6"/>
      <c r="O84" s="6"/>
      <c r="P84" s="6"/>
      <c r="Q84" s="6"/>
      <c r="S84" s="25"/>
      <c r="T84" s="25"/>
      <c r="U84" s="25"/>
      <c r="V84" s="25"/>
      <c r="W84" s="25"/>
      <c r="X84" s="25"/>
      <c r="Y84" s="25"/>
      <c r="Z84" s="25"/>
      <c r="AA84" s="25"/>
      <c r="AB84" s="25"/>
      <c r="AC84" s="25"/>
      <c r="AD84" s="25"/>
      <c r="AE84" s="25"/>
      <c r="AF84" s="25"/>
      <c r="AG84" s="25"/>
      <c r="AH84" s="25"/>
      <c r="AI84" s="25"/>
      <c r="AJ84" s="25"/>
      <c r="AK84" s="25"/>
      <c r="AL84" s="25"/>
      <c r="AM84" s="25"/>
      <c r="AN84" s="41"/>
      <c r="AO84" s="41"/>
      <c r="AP84" s="342"/>
      <c r="AQ84" s="360"/>
      <c r="BE84" s="6"/>
      <c r="BF84" s="6"/>
    </row>
    <row r="85" spans="1:58" ht="20.100000000000001" customHeight="1">
      <c r="B85" s="6"/>
      <c r="C85" s="6"/>
      <c r="D85" s="6"/>
      <c r="E85" s="6"/>
      <c r="F85" s="6"/>
      <c r="G85" s="6"/>
      <c r="H85" s="6"/>
      <c r="I85" s="6"/>
      <c r="J85" s="6"/>
      <c r="K85" s="6"/>
      <c r="L85" s="6"/>
      <c r="M85" s="6"/>
      <c r="N85" s="6"/>
      <c r="O85" s="6"/>
      <c r="P85" s="6"/>
      <c r="Q85" s="6"/>
      <c r="S85" s="25"/>
      <c r="T85" s="25"/>
      <c r="U85" s="25"/>
      <c r="V85" s="25"/>
      <c r="W85" s="25"/>
      <c r="X85" s="25"/>
      <c r="Y85" s="25"/>
      <c r="Z85" s="25"/>
      <c r="AA85" s="25"/>
      <c r="AB85" s="25"/>
      <c r="AC85" s="25"/>
      <c r="AD85" s="25"/>
      <c r="AE85" s="25"/>
      <c r="AF85" s="25"/>
      <c r="AG85" s="25"/>
      <c r="AH85" s="25"/>
      <c r="AI85" s="25"/>
      <c r="AJ85" s="25"/>
      <c r="AK85" s="25"/>
      <c r="AL85" s="25"/>
      <c r="AM85" s="25"/>
      <c r="AN85" s="41"/>
      <c r="AO85" s="41"/>
      <c r="AP85" s="342"/>
      <c r="AQ85" s="359"/>
      <c r="BE85" s="6"/>
      <c r="BF85" s="6"/>
    </row>
    <row r="86" spans="1:58" ht="20.100000000000001" customHeight="1">
      <c r="B86" s="6"/>
      <c r="C86" s="6"/>
      <c r="D86" s="6"/>
      <c r="E86" s="6"/>
      <c r="F86" s="6"/>
      <c r="G86" s="6"/>
      <c r="H86" s="6"/>
      <c r="I86" s="6"/>
      <c r="J86" s="6"/>
      <c r="K86" s="6"/>
      <c r="L86" s="6"/>
      <c r="M86" s="6"/>
      <c r="N86" s="6"/>
      <c r="O86" s="6"/>
      <c r="P86" s="6"/>
      <c r="Q86" s="6"/>
      <c r="S86" s="25"/>
      <c r="T86" s="25"/>
      <c r="U86" s="25"/>
      <c r="V86" s="25"/>
      <c r="W86" s="25"/>
      <c r="X86" s="25"/>
      <c r="Y86" s="25"/>
      <c r="Z86" s="25"/>
      <c r="AA86" s="25"/>
      <c r="AB86" s="25"/>
      <c r="AC86" s="25"/>
      <c r="AD86" s="25"/>
      <c r="AE86" s="25"/>
      <c r="AF86" s="25"/>
      <c r="AG86" s="25"/>
      <c r="AH86" s="25"/>
      <c r="AI86" s="25"/>
      <c r="AJ86" s="25"/>
      <c r="AK86" s="25"/>
      <c r="AL86" s="25"/>
      <c r="AM86" s="25"/>
      <c r="AN86" s="41"/>
      <c r="AO86" s="41"/>
      <c r="AP86" s="342"/>
      <c r="AQ86" s="360"/>
      <c r="BE86" s="6"/>
      <c r="BF86" s="6"/>
    </row>
    <row r="87" spans="1:58" ht="20.100000000000001" customHeight="1">
      <c r="B87" s="6"/>
      <c r="C87" s="6"/>
      <c r="D87" s="6"/>
      <c r="E87" s="6"/>
      <c r="F87" s="6"/>
      <c r="G87" s="6"/>
      <c r="H87" s="6"/>
      <c r="I87" s="6"/>
      <c r="J87" s="6"/>
      <c r="K87" s="6"/>
      <c r="L87" s="6"/>
      <c r="M87" s="6"/>
      <c r="N87" s="6"/>
      <c r="O87" s="6"/>
      <c r="P87" s="6"/>
      <c r="Q87" s="6"/>
      <c r="S87" s="25"/>
      <c r="T87" s="25"/>
      <c r="U87" s="25"/>
      <c r="V87" s="25"/>
      <c r="W87" s="25"/>
      <c r="X87" s="25"/>
      <c r="Y87" s="25"/>
      <c r="Z87" s="25"/>
      <c r="AA87" s="25"/>
      <c r="AB87" s="25"/>
      <c r="AC87" s="25"/>
      <c r="AD87" s="25"/>
      <c r="AE87" s="25"/>
      <c r="AF87" s="25"/>
      <c r="AG87" s="25"/>
      <c r="AH87" s="25"/>
      <c r="AI87" s="25"/>
      <c r="AJ87" s="25"/>
      <c r="AK87" s="25"/>
      <c r="AL87" s="25"/>
      <c r="AM87" s="25"/>
      <c r="AN87" s="41"/>
      <c r="AO87" s="41"/>
      <c r="AP87" s="342"/>
      <c r="AQ87" s="357"/>
    </row>
    <row r="88" spans="1:58" ht="20.100000000000001" customHeight="1">
      <c r="B88" s="6"/>
      <c r="C88" s="6"/>
      <c r="D88" s="6"/>
      <c r="E88" s="6"/>
      <c r="F88" s="6"/>
      <c r="G88" s="6"/>
      <c r="H88" s="6"/>
      <c r="I88" s="6"/>
      <c r="J88" s="6"/>
      <c r="K88" s="6"/>
      <c r="L88" s="6"/>
      <c r="M88" s="6"/>
      <c r="N88" s="362"/>
      <c r="O88" s="6"/>
      <c r="P88" s="6"/>
      <c r="Q88" s="6"/>
      <c r="R88" s="198"/>
      <c r="S88" s="229"/>
      <c r="T88" s="229"/>
      <c r="U88" s="229"/>
      <c r="V88" s="229"/>
      <c r="W88" s="229"/>
      <c r="X88" s="229"/>
      <c r="Y88" s="229"/>
      <c r="Z88" s="229"/>
      <c r="AA88" s="229"/>
      <c r="AB88" s="229"/>
      <c r="AC88" s="229"/>
      <c r="AD88" s="229"/>
      <c r="AE88" s="229"/>
      <c r="AF88" s="229"/>
      <c r="AG88" s="229"/>
      <c r="AH88" s="229"/>
      <c r="AI88" s="229"/>
      <c r="AJ88" s="229"/>
      <c r="AK88" s="229"/>
      <c r="AL88" s="229"/>
      <c r="AM88" s="229"/>
      <c r="AN88" s="41"/>
      <c r="AO88" s="41"/>
      <c r="AP88" s="342"/>
      <c r="AQ88" s="360"/>
    </row>
    <row r="89" spans="1:58" ht="20.100000000000001" customHeight="1">
      <c r="B89" s="6"/>
      <c r="C89" s="6"/>
      <c r="D89" s="6"/>
      <c r="E89" s="6"/>
      <c r="F89" s="6"/>
      <c r="G89" s="6"/>
      <c r="H89" s="6"/>
      <c r="I89" s="6"/>
      <c r="J89" s="6"/>
      <c r="K89" s="6"/>
      <c r="L89" s="6"/>
      <c r="M89" s="6"/>
      <c r="N89" s="6"/>
      <c r="O89" s="6"/>
      <c r="P89" s="6"/>
      <c r="Q89" s="6"/>
      <c r="R89" s="27"/>
      <c r="S89" s="41"/>
      <c r="T89" s="41"/>
      <c r="U89" s="41"/>
      <c r="V89" s="41"/>
      <c r="W89" s="41"/>
      <c r="X89" s="41"/>
      <c r="Y89" s="41"/>
      <c r="Z89" s="41"/>
      <c r="AA89" s="41"/>
      <c r="AB89" s="41"/>
      <c r="AC89" s="41"/>
      <c r="AD89" s="41"/>
      <c r="AE89" s="41"/>
      <c r="AF89" s="41"/>
      <c r="AG89" s="41"/>
      <c r="AH89" s="41"/>
      <c r="AI89" s="41"/>
      <c r="AJ89" s="41"/>
      <c r="AK89" s="41"/>
      <c r="AL89" s="41"/>
      <c r="AM89" s="41"/>
      <c r="AN89" s="41"/>
      <c r="AO89" s="41"/>
      <c r="AP89" s="342"/>
      <c r="AQ89" s="360"/>
    </row>
    <row r="90" spans="1:58" ht="20.100000000000001" customHeight="1">
      <c r="B90" s="6"/>
      <c r="C90" s="6"/>
      <c r="D90" s="6"/>
      <c r="E90" s="6"/>
      <c r="F90" s="6"/>
      <c r="G90" s="6"/>
      <c r="H90" s="6"/>
      <c r="I90" s="6"/>
      <c r="J90" s="6"/>
      <c r="K90" s="6"/>
      <c r="L90" s="6"/>
      <c r="M90" s="6"/>
      <c r="N90" s="6"/>
      <c r="O90" s="6"/>
      <c r="P90" s="6"/>
      <c r="Q90" s="6"/>
      <c r="R90" s="27"/>
      <c r="S90" s="41"/>
      <c r="T90" s="41"/>
      <c r="U90" s="41"/>
      <c r="V90" s="41"/>
      <c r="W90" s="41"/>
      <c r="X90" s="41"/>
      <c r="Y90" s="41"/>
      <c r="Z90" s="41"/>
      <c r="AA90" s="41"/>
      <c r="AB90" s="41"/>
      <c r="AC90" s="41"/>
      <c r="AD90" s="41"/>
      <c r="AE90" s="41"/>
      <c r="AF90" s="41"/>
      <c r="AG90" s="41"/>
      <c r="AH90" s="41"/>
      <c r="AI90" s="41"/>
      <c r="AJ90" s="41"/>
      <c r="AK90" s="41"/>
      <c r="AL90" s="41"/>
      <c r="AM90" s="41"/>
      <c r="AN90" s="41"/>
      <c r="AO90" s="41"/>
      <c r="AP90" s="342"/>
      <c r="AQ90" s="359"/>
      <c r="BE90" s="35"/>
      <c r="BF90" s="35"/>
    </row>
    <row r="91" spans="1:58" ht="20.100000000000001" customHeight="1">
      <c r="B91" s="6"/>
      <c r="C91" s="6"/>
      <c r="D91" s="6"/>
      <c r="E91" s="6"/>
      <c r="F91" s="6"/>
      <c r="G91" s="6"/>
      <c r="H91" s="6"/>
      <c r="I91" s="6"/>
      <c r="J91" s="6"/>
      <c r="K91" s="6"/>
      <c r="L91" s="6"/>
      <c r="M91" s="6"/>
      <c r="N91" s="6"/>
      <c r="O91" s="6"/>
      <c r="P91" s="6"/>
      <c r="Q91" s="6"/>
      <c r="R91" s="27"/>
      <c r="S91" s="41"/>
      <c r="T91" s="41"/>
      <c r="U91" s="41"/>
      <c r="V91" s="41"/>
      <c r="W91" s="41"/>
      <c r="X91" s="41"/>
      <c r="Y91" s="41"/>
      <c r="Z91" s="41"/>
      <c r="AA91" s="41"/>
      <c r="AB91" s="41"/>
      <c r="AC91" s="41"/>
      <c r="AD91" s="41"/>
      <c r="AE91" s="41"/>
      <c r="AF91" s="41"/>
      <c r="AG91" s="41"/>
      <c r="AH91" s="41"/>
      <c r="AI91" s="41"/>
      <c r="AJ91" s="41"/>
      <c r="AK91" s="41"/>
      <c r="AL91" s="41"/>
      <c r="AM91" s="41"/>
      <c r="AN91" s="41"/>
      <c r="AO91" s="41"/>
      <c r="AP91" s="342"/>
      <c r="AQ91" s="360"/>
      <c r="BE91" s="36"/>
      <c r="BF91" s="36"/>
    </row>
    <row r="92" spans="1:58" ht="20.100000000000001" customHeight="1">
      <c r="B92" s="6"/>
      <c r="C92" s="6"/>
      <c r="D92" s="6"/>
      <c r="E92" s="6"/>
      <c r="F92" s="6"/>
      <c r="G92" s="6"/>
      <c r="H92" s="6"/>
      <c r="I92" s="6"/>
      <c r="J92" s="6"/>
      <c r="K92" s="6"/>
      <c r="L92" s="6"/>
      <c r="M92" s="6"/>
      <c r="N92" s="6"/>
      <c r="O92" s="6"/>
      <c r="P92" s="6"/>
      <c r="Q92" s="6"/>
      <c r="BE92" s="36"/>
      <c r="BF92" s="36"/>
    </row>
    <row r="93" spans="1:58" ht="20.100000000000001" customHeight="1">
      <c r="B93" s="6"/>
      <c r="C93" s="6"/>
      <c r="D93" s="6"/>
      <c r="E93" s="6"/>
      <c r="F93" s="6"/>
      <c r="G93" s="6"/>
      <c r="H93" s="6"/>
      <c r="I93" s="6"/>
      <c r="J93" s="6"/>
      <c r="K93" s="6"/>
      <c r="L93" s="6"/>
      <c r="M93" s="6"/>
      <c r="N93" s="6"/>
      <c r="O93" s="6"/>
      <c r="P93" s="6"/>
      <c r="Q93" s="6"/>
      <c r="BE93" s="36"/>
      <c r="BF93" s="36"/>
    </row>
    <row r="94" spans="1:58" ht="20.100000000000001" customHeight="1">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R94" s="6"/>
      <c r="AS94" s="6"/>
      <c r="AT94" s="6"/>
      <c r="AU94" s="6"/>
      <c r="AV94" s="6"/>
      <c r="AW94" s="6"/>
      <c r="AX94" s="6"/>
      <c r="AY94" s="6"/>
      <c r="AZ94" s="6"/>
      <c r="BA94" s="6"/>
      <c r="BB94" s="6"/>
      <c r="BC94" s="6"/>
      <c r="BD94" s="6"/>
      <c r="BE94" s="36"/>
      <c r="BF94" s="36"/>
    </row>
    <row r="95" spans="1:58" ht="20.100000000000001" customHeight="1">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R95" s="6"/>
      <c r="AS95" s="6"/>
      <c r="AT95" s="6"/>
      <c r="AU95" s="6"/>
      <c r="AV95" s="6"/>
      <c r="AW95" s="6"/>
      <c r="AX95" s="6"/>
      <c r="AY95" s="6"/>
      <c r="AZ95" s="6"/>
      <c r="BA95" s="6"/>
      <c r="BB95" s="6"/>
      <c r="BC95" s="6"/>
      <c r="BD95" s="6"/>
      <c r="BE95" s="36"/>
      <c r="BF95" s="36"/>
    </row>
    <row r="96" spans="1:58" ht="20.100000000000001" customHeight="1">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R96" s="6"/>
      <c r="AS96" s="6"/>
      <c r="AT96" s="6"/>
      <c r="AU96" s="6"/>
      <c r="AV96" s="6"/>
      <c r="AW96" s="6"/>
      <c r="AX96" s="6"/>
      <c r="AY96" s="6"/>
      <c r="AZ96" s="6"/>
      <c r="BA96" s="6"/>
      <c r="BB96" s="6"/>
      <c r="BC96" s="6"/>
      <c r="BD96" s="6"/>
      <c r="BE96" s="36"/>
      <c r="BF96" s="36"/>
    </row>
    <row r="97" spans="2:58" ht="20.100000000000001" customHeight="1">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357"/>
      <c r="AR97" s="6"/>
      <c r="AS97" s="6"/>
      <c r="AT97" s="6"/>
      <c r="AU97" s="6"/>
      <c r="AV97" s="6"/>
      <c r="AW97" s="6"/>
      <c r="AX97" s="6"/>
      <c r="AY97" s="6"/>
      <c r="AZ97" s="6"/>
      <c r="BA97" s="6"/>
      <c r="BB97" s="6"/>
      <c r="BC97" s="6"/>
      <c r="BD97" s="6"/>
      <c r="BE97" s="36"/>
      <c r="BF97" s="36"/>
    </row>
    <row r="98" spans="2:58" ht="20.100000000000001" customHeight="1">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357"/>
      <c r="AR98" s="6"/>
      <c r="AS98" s="6"/>
      <c r="AT98" s="6"/>
      <c r="AU98" s="6"/>
      <c r="AV98" s="6"/>
      <c r="AW98" s="6"/>
      <c r="AX98" s="6"/>
      <c r="AY98" s="6"/>
      <c r="AZ98" s="6"/>
      <c r="BA98" s="6"/>
      <c r="BB98" s="6"/>
      <c r="BC98" s="6"/>
      <c r="BD98" s="6"/>
      <c r="BE98" s="36"/>
      <c r="BF98" s="36"/>
    </row>
    <row r="99" spans="2:58" ht="20.100000000000001" customHeight="1">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357"/>
      <c r="AR99" s="6"/>
      <c r="AS99" s="6"/>
      <c r="AT99" s="6"/>
      <c r="AU99" s="6"/>
      <c r="AV99" s="6"/>
      <c r="AW99" s="6"/>
      <c r="AX99" s="6"/>
      <c r="AY99" s="6"/>
      <c r="AZ99" s="6"/>
      <c r="BA99" s="6"/>
      <c r="BB99" s="6"/>
      <c r="BC99" s="6"/>
      <c r="BD99" s="6"/>
      <c r="BE99" s="36"/>
      <c r="BF99" s="36"/>
    </row>
    <row r="100" spans="2:58" ht="20.100000000000001" customHeight="1">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357"/>
      <c r="AR100" s="6"/>
      <c r="AS100" s="6"/>
      <c r="AT100" s="6"/>
      <c r="AU100" s="6"/>
      <c r="AV100" s="6"/>
      <c r="AW100" s="6"/>
      <c r="AX100" s="6"/>
      <c r="AY100" s="6"/>
      <c r="AZ100" s="6"/>
      <c r="BA100" s="6"/>
      <c r="BB100" s="6"/>
      <c r="BC100" s="6"/>
      <c r="BD100" s="6"/>
      <c r="BE100" s="36"/>
      <c r="BF100" s="36"/>
    </row>
    <row r="101" spans="2:58" ht="20.100000000000001" customHeight="1">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357"/>
      <c r="AR101" s="6"/>
      <c r="AS101" s="6"/>
      <c r="AT101" s="6"/>
      <c r="AU101" s="6"/>
      <c r="AV101" s="6"/>
      <c r="AW101" s="6"/>
      <c r="AX101" s="6"/>
      <c r="AY101" s="6"/>
      <c r="AZ101" s="6"/>
      <c r="BA101" s="6"/>
      <c r="BB101" s="6"/>
      <c r="BC101" s="6"/>
      <c r="BD101" s="6"/>
      <c r="BE101" s="36"/>
      <c r="BF101" s="36"/>
    </row>
    <row r="102" spans="2:58" ht="20.100000000000001" customHeight="1">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357"/>
      <c r="AR102" s="6"/>
      <c r="AS102" s="6"/>
      <c r="AT102" s="6"/>
      <c r="AU102" s="6"/>
      <c r="AV102" s="6"/>
      <c r="AW102" s="6"/>
      <c r="AX102" s="6"/>
      <c r="AY102" s="6"/>
      <c r="AZ102" s="6"/>
      <c r="BA102" s="6"/>
      <c r="BB102" s="6"/>
      <c r="BC102" s="6"/>
      <c r="BD102" s="6"/>
      <c r="BE102" s="36"/>
      <c r="BF102" s="36"/>
    </row>
    <row r="103" spans="2:58" ht="20.100000000000001" customHeight="1">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357"/>
      <c r="AR103" s="6"/>
      <c r="AS103" s="6"/>
      <c r="AT103" s="6"/>
      <c r="AU103" s="6"/>
      <c r="AV103" s="6"/>
      <c r="AW103" s="6"/>
      <c r="AX103" s="6"/>
      <c r="AY103" s="6"/>
      <c r="AZ103" s="6"/>
      <c r="BA103" s="6"/>
      <c r="BB103" s="6"/>
      <c r="BC103" s="6"/>
      <c r="BD103" s="6"/>
      <c r="BE103" s="23"/>
      <c r="BF103" s="23"/>
    </row>
    <row r="104" spans="2:58" ht="20.100000000000001" customHeight="1">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23"/>
      <c r="BF104" s="23"/>
    </row>
    <row r="105" spans="2:58" ht="20.100000000000001" customHeight="1">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23"/>
      <c r="BF105" s="23"/>
    </row>
    <row r="106" spans="2:58" ht="20.100000000000001" customHeight="1">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23"/>
      <c r="BF106" s="23"/>
    </row>
    <row r="107" spans="2:58" ht="20.100000000000001" customHeight="1">
      <c r="B107" s="39"/>
      <c r="C107" s="39"/>
      <c r="D107" s="39"/>
      <c r="E107" s="39"/>
      <c r="F107" s="39"/>
      <c r="G107" s="39"/>
      <c r="H107" s="39"/>
      <c r="I107" s="39"/>
      <c r="J107" s="39"/>
      <c r="K107" s="39"/>
      <c r="L107" s="39"/>
      <c r="M107" s="39"/>
      <c r="N107" s="39"/>
      <c r="O107" s="39"/>
      <c r="P107" s="39"/>
      <c r="Q107" s="39"/>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23"/>
      <c r="BF107" s="23"/>
    </row>
    <row r="108" spans="2:58" ht="20.100000000000001" customHeight="1">
      <c r="B108" s="39"/>
      <c r="C108" s="39"/>
      <c r="D108" s="39"/>
      <c r="E108" s="39"/>
      <c r="F108" s="39"/>
      <c r="G108" s="39"/>
      <c r="H108" s="39"/>
      <c r="I108" s="39"/>
      <c r="J108" s="39"/>
      <c r="K108" s="39"/>
      <c r="L108" s="39"/>
      <c r="M108" s="39"/>
      <c r="N108" s="39"/>
      <c r="O108" s="39"/>
      <c r="P108" s="39"/>
      <c r="Q108" s="39"/>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23"/>
      <c r="BF108" s="23"/>
    </row>
    <row r="109" spans="2:58" ht="20.100000000000001" customHeight="1">
      <c r="B109" s="39"/>
      <c r="C109" s="39"/>
      <c r="D109" s="39"/>
      <c r="E109" s="39"/>
      <c r="F109" s="39"/>
      <c r="G109" s="39"/>
      <c r="H109" s="39"/>
      <c r="I109" s="39"/>
      <c r="J109" s="39"/>
      <c r="K109" s="39"/>
      <c r="L109" s="39"/>
      <c r="M109" s="39"/>
      <c r="N109" s="39"/>
      <c r="O109" s="39"/>
      <c r="P109" s="39"/>
      <c r="Q109" s="39"/>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23"/>
      <c r="BF109" s="23"/>
    </row>
    <row r="110" spans="2:58" ht="20.100000000000001" customHeight="1">
      <c r="B110" s="39"/>
      <c r="C110" s="39"/>
      <c r="D110" s="39"/>
      <c r="E110" s="39"/>
      <c r="F110" s="39"/>
      <c r="G110" s="39"/>
      <c r="H110" s="39"/>
      <c r="I110" s="39"/>
      <c r="J110" s="39"/>
      <c r="K110" s="39"/>
      <c r="L110" s="39"/>
      <c r="M110" s="39"/>
      <c r="N110" s="39"/>
      <c r="O110" s="39"/>
      <c r="P110" s="39"/>
      <c r="Q110" s="39"/>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23"/>
      <c r="BF110" s="23"/>
    </row>
    <row r="111" spans="2:58" ht="20.100000000000001" customHeight="1">
      <c r="B111" s="39"/>
      <c r="C111" s="39"/>
      <c r="D111" s="39"/>
      <c r="E111" s="39"/>
      <c r="F111" s="39"/>
      <c r="G111" s="39"/>
      <c r="H111" s="39"/>
      <c r="I111" s="39"/>
      <c r="J111" s="39"/>
      <c r="K111" s="39"/>
      <c r="L111" s="39"/>
      <c r="M111" s="39"/>
      <c r="N111" s="39"/>
      <c r="O111" s="39"/>
      <c r="P111" s="39"/>
      <c r="Q111" s="39"/>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23"/>
      <c r="BF111" s="23"/>
    </row>
    <row r="112" spans="2:58" ht="20.100000000000001" customHeight="1">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23"/>
      <c r="BF112" s="23"/>
    </row>
    <row r="113" spans="2:1033" ht="20.100000000000001" customHeight="1">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23"/>
      <c r="BF113" s="23"/>
    </row>
    <row r="114" spans="2:1033" ht="20.100000000000001" customHeight="1">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row>
    <row r="115" spans="2:1033" ht="20.100000000000001" customHeight="1">
      <c r="B115" s="1"/>
      <c r="C115" s="1"/>
      <c r="D115" s="1"/>
      <c r="E115" s="1"/>
      <c r="F115" s="1"/>
      <c r="G115" s="1"/>
      <c r="H115" s="1"/>
      <c r="I115" s="1"/>
      <c r="J115" s="1"/>
      <c r="K115" s="1"/>
      <c r="L115" s="1"/>
      <c r="M115" s="1"/>
      <c r="N115" s="1"/>
      <c r="O115" s="1"/>
      <c r="P115" s="1"/>
      <c r="Q115" s="1"/>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row>
    <row r="116" spans="2:1033" ht="20.100000000000001" customHeight="1">
      <c r="B116" s="1"/>
      <c r="C116" s="1"/>
      <c r="D116" s="1"/>
      <c r="E116" s="1"/>
      <c r="F116" s="1"/>
      <c r="G116" s="1"/>
      <c r="H116" s="1"/>
      <c r="I116" s="1"/>
      <c r="J116" s="1"/>
      <c r="K116" s="1"/>
      <c r="L116" s="1"/>
      <c r="M116" s="1"/>
      <c r="N116" s="1"/>
      <c r="O116" s="1"/>
      <c r="P116" s="1"/>
      <c r="Q116" s="1"/>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27"/>
      <c r="BF116" s="27"/>
    </row>
    <row r="117" spans="2:1033" ht="20.100000000000001" customHeight="1">
      <c r="B117" s="1"/>
      <c r="C117" s="7"/>
      <c r="D117" s="7"/>
      <c r="E117" s="7"/>
      <c r="F117" s="7"/>
      <c r="G117" s="7"/>
      <c r="H117" s="7"/>
      <c r="I117" s="7"/>
      <c r="J117" s="7"/>
      <c r="K117" s="7"/>
      <c r="L117" s="7"/>
      <c r="M117" s="7"/>
      <c r="N117" s="7"/>
      <c r="O117" s="7"/>
      <c r="P117" s="7"/>
      <c r="Q117" s="7"/>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27"/>
      <c r="BF117" s="27"/>
      <c r="BG117" s="23"/>
      <c r="BH117" s="23"/>
      <c r="BI117" s="23"/>
      <c r="BJ117" s="23"/>
      <c r="BK117" s="23"/>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c r="AKP117" s="6"/>
      <c r="AKQ117" s="6"/>
      <c r="AKR117" s="6"/>
      <c r="AKS117" s="6"/>
      <c r="AKT117" s="6"/>
      <c r="AKU117" s="6"/>
      <c r="AKV117" s="6"/>
      <c r="AKW117" s="6"/>
      <c r="AKX117" s="6"/>
      <c r="AKY117" s="6"/>
      <c r="AKZ117" s="6"/>
      <c r="ALA117" s="6"/>
      <c r="ALB117" s="6"/>
      <c r="ALC117" s="6"/>
      <c r="ALD117" s="6"/>
      <c r="ALE117" s="6"/>
      <c r="ALF117" s="6"/>
      <c r="ALG117" s="6"/>
      <c r="ALH117" s="6"/>
      <c r="ALI117" s="6"/>
      <c r="ALJ117" s="6"/>
      <c r="ALK117" s="6"/>
      <c r="ALL117" s="6"/>
      <c r="ALM117" s="6"/>
      <c r="ALN117" s="6"/>
      <c r="ALO117" s="6"/>
      <c r="ALP117" s="6"/>
      <c r="ALQ117" s="6"/>
      <c r="ALR117" s="6"/>
      <c r="ALS117" s="6"/>
      <c r="ALT117" s="6"/>
      <c r="ALU117" s="6"/>
      <c r="ALV117" s="6"/>
      <c r="ALW117" s="6"/>
      <c r="ALX117" s="6"/>
      <c r="ALY117" s="6"/>
      <c r="ALZ117" s="6"/>
      <c r="AMA117" s="6"/>
      <c r="AMB117" s="6"/>
      <c r="AMC117" s="6"/>
      <c r="AMD117" s="6"/>
      <c r="AME117" s="6"/>
      <c r="AMF117" s="6"/>
      <c r="AMG117" s="6"/>
      <c r="AMH117" s="6"/>
      <c r="AMI117" s="6"/>
      <c r="AMJ117" s="6"/>
      <c r="AMK117" s="6"/>
      <c r="AML117" s="6"/>
      <c r="AMM117" s="6"/>
      <c r="AMN117" s="6"/>
      <c r="AMO117" s="6"/>
      <c r="AMP117" s="6"/>
      <c r="AMQ117" s="6"/>
      <c r="AMR117" s="6"/>
      <c r="AMS117" s="6"/>
    </row>
    <row r="118" spans="2:1033" ht="20.100000000000001" customHeight="1">
      <c r="B118" s="1"/>
      <c r="C118" s="30"/>
      <c r="D118" s="30"/>
      <c r="E118" s="30"/>
      <c r="F118" s="30"/>
      <c r="G118" s="30"/>
      <c r="H118" s="30"/>
      <c r="I118" s="30"/>
      <c r="J118" s="30"/>
      <c r="K118" s="30"/>
      <c r="L118" s="30"/>
      <c r="M118" s="30"/>
      <c r="N118" s="30"/>
      <c r="O118" s="30"/>
      <c r="P118" s="30"/>
      <c r="Q118" s="30"/>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27"/>
      <c r="BF118" s="27"/>
      <c r="BG118" s="23"/>
      <c r="BH118" s="23"/>
      <c r="BI118" s="23"/>
      <c r="BJ118" s="23"/>
      <c r="BK118" s="23"/>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c r="AKP118" s="6"/>
      <c r="AKQ118" s="6"/>
      <c r="AKR118" s="6"/>
      <c r="AKS118" s="6"/>
      <c r="AKT118" s="6"/>
      <c r="AKU118" s="6"/>
      <c r="AKV118" s="6"/>
      <c r="AKW118" s="6"/>
      <c r="AKX118" s="6"/>
      <c r="AKY118" s="6"/>
      <c r="AKZ118" s="6"/>
      <c r="ALA118" s="6"/>
      <c r="ALB118" s="6"/>
      <c r="ALC118" s="6"/>
      <c r="ALD118" s="6"/>
      <c r="ALE118" s="6"/>
      <c r="ALF118" s="6"/>
      <c r="ALG118" s="6"/>
      <c r="ALH118" s="6"/>
      <c r="ALI118" s="6"/>
      <c r="ALJ118" s="6"/>
      <c r="ALK118" s="6"/>
      <c r="ALL118" s="6"/>
      <c r="ALM118" s="6"/>
      <c r="ALN118" s="6"/>
      <c r="ALO118" s="6"/>
      <c r="ALP118" s="6"/>
      <c r="ALQ118" s="6"/>
      <c r="ALR118" s="6"/>
      <c r="ALS118" s="6"/>
      <c r="ALT118" s="6"/>
      <c r="ALU118" s="6"/>
      <c r="ALV118" s="6"/>
      <c r="ALW118" s="6"/>
      <c r="ALX118" s="6"/>
      <c r="ALY118" s="6"/>
      <c r="ALZ118" s="6"/>
      <c r="AMA118" s="6"/>
      <c r="AMB118" s="6"/>
      <c r="AMC118" s="6"/>
      <c r="AMD118" s="6"/>
      <c r="AME118" s="6"/>
      <c r="AMF118" s="6"/>
      <c r="AMG118" s="6"/>
      <c r="AMH118" s="6"/>
      <c r="AMI118" s="6"/>
      <c r="AMJ118" s="6"/>
      <c r="AMK118" s="6"/>
      <c r="AML118" s="6"/>
      <c r="AMM118" s="6"/>
      <c r="AMN118" s="6"/>
      <c r="AMO118" s="6"/>
      <c r="AMP118" s="6"/>
      <c r="AMQ118" s="6"/>
      <c r="AMR118" s="6"/>
      <c r="AMS118" s="6"/>
    </row>
    <row r="119" spans="2:1033" ht="20.100000000000001" customHeight="1">
      <c r="B119" s="1"/>
      <c r="C119" s="30"/>
      <c r="D119" s="30"/>
      <c r="E119" s="30"/>
      <c r="F119" s="30"/>
      <c r="G119" s="30"/>
      <c r="H119" s="30"/>
      <c r="I119" s="30"/>
      <c r="J119" s="30"/>
      <c r="K119" s="30"/>
      <c r="L119" s="30"/>
      <c r="M119" s="30"/>
      <c r="N119" s="30"/>
      <c r="O119" s="30"/>
      <c r="P119" s="30"/>
      <c r="Q119" s="30"/>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198"/>
      <c r="BF119" s="198"/>
      <c r="BG119" s="23"/>
      <c r="BH119" s="23"/>
      <c r="BI119" s="23"/>
      <c r="BJ119" s="23"/>
      <c r="BK119" s="23"/>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c r="AKP119" s="6"/>
      <c r="AKQ119" s="6"/>
      <c r="AKR119" s="6"/>
      <c r="AKS119" s="6"/>
      <c r="AKT119" s="6"/>
      <c r="AKU119" s="6"/>
      <c r="AKV119" s="6"/>
      <c r="AKW119" s="6"/>
      <c r="AKX119" s="6"/>
      <c r="AKY119" s="6"/>
      <c r="AKZ119" s="6"/>
      <c r="ALA119" s="6"/>
      <c r="ALB119" s="6"/>
      <c r="ALC119" s="6"/>
      <c r="ALD119" s="6"/>
      <c r="ALE119" s="6"/>
      <c r="ALF119" s="6"/>
      <c r="ALG119" s="6"/>
      <c r="ALH119" s="6"/>
      <c r="ALI119" s="6"/>
      <c r="ALJ119" s="6"/>
      <c r="ALK119" s="6"/>
      <c r="ALL119" s="6"/>
      <c r="ALM119" s="6"/>
      <c r="ALN119" s="6"/>
      <c r="ALO119" s="6"/>
      <c r="ALP119" s="6"/>
      <c r="ALQ119" s="6"/>
      <c r="ALR119" s="6"/>
      <c r="ALS119" s="6"/>
      <c r="ALT119" s="6"/>
      <c r="ALU119" s="6"/>
      <c r="ALV119" s="6"/>
      <c r="ALW119" s="6"/>
      <c r="ALX119" s="6"/>
      <c r="ALY119" s="6"/>
      <c r="ALZ119" s="6"/>
      <c r="AMA119" s="6"/>
      <c r="AMB119" s="6"/>
      <c r="AMC119" s="6"/>
      <c r="AMD119" s="6"/>
      <c r="AME119" s="6"/>
      <c r="AMF119" s="6"/>
      <c r="AMG119" s="6"/>
      <c r="AMH119" s="6"/>
      <c r="AMI119" s="6"/>
      <c r="AMJ119" s="6"/>
      <c r="AMK119" s="6"/>
      <c r="AML119" s="6"/>
      <c r="AMM119" s="6"/>
      <c r="AMN119" s="6"/>
      <c r="AMO119" s="6"/>
      <c r="AMP119" s="6"/>
      <c r="AMQ119" s="6"/>
      <c r="AMR119" s="6"/>
      <c r="AMS119" s="6"/>
    </row>
    <row r="120" spans="2:1033" ht="20.100000000000001" customHeight="1">
      <c r="B120" s="1"/>
      <c r="C120" s="1"/>
      <c r="D120" s="1"/>
      <c r="E120" s="1"/>
      <c r="F120" s="1"/>
      <c r="G120" s="1"/>
      <c r="H120" s="1"/>
      <c r="I120" s="1"/>
      <c r="J120" s="1"/>
      <c r="K120" s="1"/>
      <c r="L120" s="1"/>
      <c r="M120" s="1"/>
      <c r="N120" s="1"/>
      <c r="O120" s="1"/>
      <c r="P120" s="1"/>
      <c r="Q120" s="1"/>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198"/>
      <c r="BF120" s="198"/>
      <c r="BG120" s="23"/>
      <c r="BH120" s="23"/>
      <c r="BI120" s="23"/>
      <c r="BJ120" s="23"/>
      <c r="BK120" s="23"/>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c r="AKP120" s="6"/>
      <c r="AKQ120" s="6"/>
      <c r="AKR120" s="6"/>
      <c r="AKS120" s="6"/>
      <c r="AKT120" s="6"/>
      <c r="AKU120" s="6"/>
      <c r="AKV120" s="6"/>
      <c r="AKW120" s="6"/>
      <c r="AKX120" s="6"/>
      <c r="AKY120" s="6"/>
      <c r="AKZ120" s="6"/>
      <c r="ALA120" s="6"/>
      <c r="ALB120" s="6"/>
      <c r="ALC120" s="6"/>
      <c r="ALD120" s="6"/>
      <c r="ALE120" s="6"/>
      <c r="ALF120" s="6"/>
      <c r="ALG120" s="6"/>
      <c r="ALH120" s="6"/>
      <c r="ALI120" s="6"/>
      <c r="ALJ120" s="6"/>
      <c r="ALK120" s="6"/>
      <c r="ALL120" s="6"/>
      <c r="ALM120" s="6"/>
      <c r="ALN120" s="6"/>
      <c r="ALO120" s="6"/>
      <c r="ALP120" s="6"/>
      <c r="ALQ120" s="6"/>
      <c r="ALR120" s="6"/>
      <c r="ALS120" s="6"/>
      <c r="ALT120" s="6"/>
      <c r="ALU120" s="6"/>
      <c r="ALV120" s="6"/>
      <c r="ALW120" s="6"/>
      <c r="ALX120" s="6"/>
      <c r="ALY120" s="6"/>
      <c r="ALZ120" s="6"/>
      <c r="AMA120" s="6"/>
      <c r="AMB120" s="6"/>
      <c r="AMC120" s="6"/>
      <c r="AMD120" s="6"/>
      <c r="AME120" s="6"/>
      <c r="AMF120" s="6"/>
      <c r="AMG120" s="6"/>
      <c r="AMH120" s="6"/>
      <c r="AMI120" s="6"/>
      <c r="AMJ120" s="6"/>
      <c r="AMK120" s="6"/>
      <c r="AML120" s="6"/>
      <c r="AMM120" s="6"/>
      <c r="AMN120" s="6"/>
      <c r="AMO120" s="6"/>
      <c r="AMP120" s="6"/>
      <c r="AMQ120" s="6"/>
      <c r="AMR120" s="6"/>
      <c r="AMS120" s="6"/>
    </row>
    <row r="121" spans="2:1033" ht="20.100000000000001" customHeight="1">
      <c r="B121" s="1"/>
      <c r="C121" s="1"/>
      <c r="D121" s="1"/>
      <c r="E121" s="1"/>
      <c r="F121" s="1"/>
      <c r="G121" s="1"/>
      <c r="H121" s="1"/>
      <c r="I121" s="1"/>
      <c r="J121" s="1"/>
      <c r="K121" s="1"/>
      <c r="L121" s="1"/>
      <c r="M121" s="1"/>
      <c r="N121" s="1"/>
      <c r="O121" s="1"/>
      <c r="P121" s="1"/>
      <c r="Q121" s="1"/>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198"/>
      <c r="BF121" s="198"/>
      <c r="BG121" s="23"/>
      <c r="BH121" s="23"/>
      <c r="BI121" s="23"/>
      <c r="BJ121" s="23"/>
      <c r="BK121" s="23"/>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c r="AKP121" s="6"/>
      <c r="AKQ121" s="6"/>
      <c r="AKR121" s="6"/>
      <c r="AKS121" s="6"/>
      <c r="AKT121" s="6"/>
      <c r="AKU121" s="6"/>
      <c r="AKV121" s="6"/>
      <c r="AKW121" s="6"/>
      <c r="AKX121" s="6"/>
      <c r="AKY121" s="6"/>
      <c r="AKZ121" s="6"/>
      <c r="ALA121" s="6"/>
      <c r="ALB121" s="6"/>
      <c r="ALC121" s="6"/>
      <c r="ALD121" s="6"/>
      <c r="ALE121" s="6"/>
      <c r="ALF121" s="6"/>
      <c r="ALG121" s="6"/>
      <c r="ALH121" s="6"/>
      <c r="ALI121" s="6"/>
      <c r="ALJ121" s="6"/>
      <c r="ALK121" s="6"/>
      <c r="ALL121" s="6"/>
      <c r="ALM121" s="6"/>
      <c r="ALN121" s="6"/>
      <c r="ALO121" s="6"/>
      <c r="ALP121" s="6"/>
      <c r="ALQ121" s="6"/>
      <c r="ALR121" s="6"/>
      <c r="ALS121" s="6"/>
      <c r="ALT121" s="6"/>
      <c r="ALU121" s="6"/>
      <c r="ALV121" s="6"/>
      <c r="ALW121" s="6"/>
      <c r="ALX121" s="6"/>
      <c r="ALY121" s="6"/>
      <c r="ALZ121" s="6"/>
      <c r="AMA121" s="6"/>
      <c r="AMB121" s="6"/>
      <c r="AMC121" s="6"/>
      <c r="AMD121" s="6"/>
      <c r="AME121" s="6"/>
      <c r="AMF121" s="6"/>
      <c r="AMG121" s="6"/>
      <c r="AMH121" s="6"/>
      <c r="AMI121" s="6"/>
      <c r="AMJ121" s="6"/>
      <c r="AMK121" s="6"/>
      <c r="AML121" s="6"/>
      <c r="AMM121" s="6"/>
      <c r="AMN121" s="6"/>
      <c r="AMO121" s="6"/>
      <c r="AMP121" s="6"/>
      <c r="AMQ121" s="6"/>
      <c r="AMR121" s="6"/>
      <c r="AMS121" s="6"/>
    </row>
    <row r="122" spans="2:1033" ht="20.100000000000001" customHeight="1">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198"/>
      <c r="BF122" s="198"/>
    </row>
    <row r="123" spans="2:1033" ht="20.100000000000001" customHeight="1">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198"/>
      <c r="BF123" s="198"/>
    </row>
    <row r="124" spans="2:1033" ht="20.100000000000001" customHeight="1">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198"/>
      <c r="BF124" s="198"/>
    </row>
    <row r="125" spans="2:1033" ht="20.100000000000001" customHeight="1">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198"/>
      <c r="BF125" s="198"/>
    </row>
    <row r="126" spans="2:1033" ht="20.100000000000001" customHeight="1">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222"/>
      <c r="BF126" s="223"/>
    </row>
    <row r="127" spans="2:1033" ht="20.100000000000001" customHeight="1">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212"/>
      <c r="BF127" s="212"/>
    </row>
    <row r="128" spans="2:1033" ht="20.100000000000001" customHeight="1">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212"/>
      <c r="BF128" s="212"/>
    </row>
    <row r="129" spans="18:58" ht="20.100000000000001" customHeight="1">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212"/>
      <c r="BF129" s="212"/>
    </row>
    <row r="130" spans="18:58" ht="20.100000000000001" customHeight="1">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212"/>
      <c r="BF130" s="212"/>
    </row>
    <row r="131" spans="18:58" ht="20.100000000000001" customHeight="1">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row>
    <row r="132" spans="18:58" ht="20.100000000000001" customHeight="1">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row>
    <row r="133" spans="18:58" ht="20.100000000000001" customHeight="1">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row>
    <row r="134" spans="18:58" ht="20.100000000000001" customHeight="1">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row>
    <row r="135" spans="18:58" ht="20.100000000000001" customHeight="1">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row>
    <row r="136" spans="18:58" ht="20.100000000000001" customHeight="1">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row>
    <row r="137" spans="18:58" ht="20.100000000000001" customHeight="1">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row>
    <row r="138" spans="18:58" ht="20.100000000000001" customHeight="1">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row>
    <row r="139" spans="18:58" ht="20.100000000000001" customHeight="1">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row>
    <row r="140" spans="18:58" ht="20.100000000000001" customHeight="1">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row>
    <row r="141" spans="18:58" ht="20.100000000000001" customHeight="1">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row>
    <row r="142" spans="18:58" ht="20.100000000000001" customHeight="1">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row>
    <row r="143" spans="18:58" ht="20.100000000000001" customHeight="1">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row>
    <row r="144" spans="18:58" ht="20.100000000000001" customHeight="1">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row>
    <row r="145" spans="18:56" ht="20.100000000000001" customHeight="1">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row>
    <row r="146" spans="18:56" ht="20.100000000000001" customHeight="1">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row>
    <row r="147" spans="18:56" ht="20.100000000000001" customHeight="1">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row>
    <row r="148" spans="18:56" ht="20.100000000000001" customHeight="1">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row>
    <row r="149" spans="18:56" ht="20.100000000000001" customHeight="1">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row>
    <row r="150" spans="18:56" ht="20.100000000000001" customHeight="1">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row>
    <row r="151" spans="18:56" ht="20.100000000000001" customHeight="1">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row>
    <row r="152" spans="18:56" ht="20.100000000000001" customHeight="1">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row>
    <row r="153" spans="18:56" ht="20.100000000000001" customHeight="1">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row>
    <row r="154" spans="18:56" ht="20.100000000000001" customHeight="1">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row>
    <row r="155" spans="18:56" ht="20.100000000000001" customHeight="1">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row>
    <row r="156" spans="18:56" ht="20.100000000000001" customHeight="1">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row>
    <row r="157" spans="18:56" ht="20.100000000000001" customHeight="1">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row>
    <row r="158" spans="18:56" ht="20.100000000000001" customHeight="1">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row>
    <row r="159" spans="18:56" ht="20.100000000000001" customHeight="1">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row>
    <row r="160" spans="18:56" ht="20.100000000000001" customHeight="1">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row>
  </sheetData>
  <mergeCells count="150">
    <mergeCell ref="B50:F50"/>
    <mergeCell ref="B51:F51"/>
    <mergeCell ref="B52:F52"/>
    <mergeCell ref="B55:F55"/>
    <mergeCell ref="G49:H49"/>
    <mergeCell ref="B28:D28"/>
    <mergeCell ref="E28:F28"/>
    <mergeCell ref="E39:H39"/>
    <mergeCell ref="B35:D35"/>
    <mergeCell ref="G26:H26"/>
    <mergeCell ref="B78:O80"/>
    <mergeCell ref="B67:D67"/>
    <mergeCell ref="B60:D60"/>
    <mergeCell ref="B61:D61"/>
    <mergeCell ref="H60:I60"/>
    <mergeCell ref="H61:I61"/>
    <mergeCell ref="H62:I62"/>
    <mergeCell ref="H63:I63"/>
    <mergeCell ref="I29:J29"/>
    <mergeCell ref="E30:F30"/>
    <mergeCell ref="G56:H56"/>
    <mergeCell ref="I31:O39"/>
    <mergeCell ref="G55:H55"/>
    <mergeCell ref="G48:H48"/>
    <mergeCell ref="D43:F43"/>
    <mergeCell ref="G43:H43"/>
    <mergeCell ref="G50:H50"/>
    <mergeCell ref="G51:H51"/>
    <mergeCell ref="E31:F31"/>
    <mergeCell ref="G28:H28"/>
    <mergeCell ref="B56:F56"/>
    <mergeCell ref="B48:F48"/>
    <mergeCell ref="B49:F49"/>
    <mergeCell ref="L81:O82"/>
    <mergeCell ref="B82:K82"/>
    <mergeCell ref="I30:J30"/>
    <mergeCell ref="K30:O30"/>
    <mergeCell ref="E38:F38"/>
    <mergeCell ref="G38:H38"/>
    <mergeCell ref="B37:D37"/>
    <mergeCell ref="B39:D39"/>
    <mergeCell ref="B38:D38"/>
    <mergeCell ref="E32:F32"/>
    <mergeCell ref="G32:H32"/>
    <mergeCell ref="E37:H37"/>
    <mergeCell ref="I43:K43"/>
    <mergeCell ref="L43:O45"/>
    <mergeCell ref="D44:K44"/>
    <mergeCell ref="D45:K45"/>
    <mergeCell ref="L40:O41"/>
    <mergeCell ref="B41:K41"/>
    <mergeCell ref="B33:D33"/>
    <mergeCell ref="B34:D34"/>
    <mergeCell ref="E34:H34"/>
    <mergeCell ref="E33:H33"/>
    <mergeCell ref="E35:H35"/>
    <mergeCell ref="G31:H31"/>
    <mergeCell ref="V10:X10"/>
    <mergeCell ref="V11:X11"/>
    <mergeCell ref="V15:X15"/>
    <mergeCell ref="V16:X16"/>
    <mergeCell ref="V12:X12"/>
    <mergeCell ref="E11:F11"/>
    <mergeCell ref="E12:F12"/>
    <mergeCell ref="E13:F13"/>
    <mergeCell ref="L18:N18"/>
    <mergeCell ref="V13:X13"/>
    <mergeCell ref="V14:X14"/>
    <mergeCell ref="L12:N12"/>
    <mergeCell ref="L11:N11"/>
    <mergeCell ref="L13:N13"/>
    <mergeCell ref="E15:F15"/>
    <mergeCell ref="L14:N14"/>
    <mergeCell ref="L15:N15"/>
    <mergeCell ref="L16:N16"/>
    <mergeCell ref="L17:N17"/>
    <mergeCell ref="E17:F17"/>
    <mergeCell ref="E18:F18"/>
    <mergeCell ref="L19:N19"/>
    <mergeCell ref="R6:T6"/>
    <mergeCell ref="T7:T8"/>
    <mergeCell ref="L9:N9"/>
    <mergeCell ref="L8:N8"/>
    <mergeCell ref="L10:N10"/>
    <mergeCell ref="E10:F10"/>
    <mergeCell ref="R7:R8"/>
    <mergeCell ref="S7:S8"/>
    <mergeCell ref="E9:F9"/>
    <mergeCell ref="I2:K2"/>
    <mergeCell ref="G2:H2"/>
    <mergeCell ref="D2:F2"/>
    <mergeCell ref="K6:K7"/>
    <mergeCell ref="O6:O7"/>
    <mergeCell ref="L6:N7"/>
    <mergeCell ref="L2:O4"/>
    <mergeCell ref="D6:D7"/>
    <mergeCell ref="H6:H7"/>
    <mergeCell ref="I6:I7"/>
    <mergeCell ref="J6:J7"/>
    <mergeCell ref="E6:G7"/>
    <mergeCell ref="D3:K3"/>
    <mergeCell ref="D4:K4"/>
    <mergeCell ref="B6:B7"/>
    <mergeCell ref="C6:C7"/>
    <mergeCell ref="E24:H24"/>
    <mergeCell ref="B29:D29"/>
    <mergeCell ref="B30:D30"/>
    <mergeCell ref="B31:D31"/>
    <mergeCell ref="B32:D32"/>
    <mergeCell ref="B36:D36"/>
    <mergeCell ref="E14:F14"/>
    <mergeCell ref="E16:F16"/>
    <mergeCell ref="B26:D26"/>
    <mergeCell ref="B27:D27"/>
    <mergeCell ref="B13:B19"/>
    <mergeCell ref="G30:H30"/>
    <mergeCell ref="E20:F20"/>
    <mergeCell ref="E21:F21"/>
    <mergeCell ref="E26:F26"/>
    <mergeCell ref="G27:H27"/>
    <mergeCell ref="E27:F27"/>
    <mergeCell ref="B20:B21"/>
    <mergeCell ref="B23:D23"/>
    <mergeCell ref="B24:D24"/>
    <mergeCell ref="B25:D25"/>
    <mergeCell ref="E25:H25"/>
    <mergeCell ref="AQ18:AZ19"/>
    <mergeCell ref="AQ20:AZ21"/>
    <mergeCell ref="L20:N20"/>
    <mergeCell ref="L21:N21"/>
    <mergeCell ref="B57:F57"/>
    <mergeCell ref="G57:H57"/>
    <mergeCell ref="G52:H52"/>
    <mergeCell ref="K26:O26"/>
    <mergeCell ref="K27:O27"/>
    <mergeCell ref="I26:J26"/>
    <mergeCell ref="I27:J27"/>
    <mergeCell ref="K29:O29"/>
    <mergeCell ref="K23:M23"/>
    <mergeCell ref="K25:M25"/>
    <mergeCell ref="I24:J24"/>
    <mergeCell ref="I28:J28"/>
    <mergeCell ref="K24:M24"/>
    <mergeCell ref="E23:H23"/>
    <mergeCell ref="I23:J23"/>
    <mergeCell ref="I25:J25"/>
    <mergeCell ref="E19:F19"/>
    <mergeCell ref="K28:O28"/>
    <mergeCell ref="E29:H29"/>
    <mergeCell ref="E36:H36"/>
  </mergeCells>
  <conditionalFormatting sqref="G48:G52 G55:G56">
    <cfRule type="beginsWith" dxfId="275" priority="278" operator="beginsWith" text="ENTER">
      <formula>LEFT(G48,LEN("ENTER"))="ENTER"</formula>
    </cfRule>
  </conditionalFormatting>
  <conditionalFormatting sqref="H11:I11">
    <cfRule type="expression" dxfId="274" priority="217">
      <formula>OR($G11="NA",MID($I11,1,2)="NA")</formula>
    </cfRule>
  </conditionalFormatting>
  <conditionalFormatting sqref="H17:I17">
    <cfRule type="expression" dxfId="273" priority="146">
      <formula>OR($G17="NA",MID($I17,1,2)="NA")</formula>
    </cfRule>
  </conditionalFormatting>
  <conditionalFormatting sqref="H10:I10">
    <cfRule type="expression" dxfId="272" priority="159">
      <formula>OR($G10="NA",MID($I10,1,2)="NA")</formula>
    </cfRule>
  </conditionalFormatting>
  <conditionalFormatting sqref="H9:I9">
    <cfRule type="expression" dxfId="271" priority="155">
      <formula>OR($G9="NA",MID($I9,1,2)="NA")</formula>
    </cfRule>
  </conditionalFormatting>
  <conditionalFormatting sqref="H14:I14">
    <cfRule type="expression" dxfId="270" priority="154">
      <formula>OR($G14="NA",MID($I14,1,2)="NA")</formula>
    </cfRule>
  </conditionalFormatting>
  <conditionalFormatting sqref="H13:I13">
    <cfRule type="expression" dxfId="269" priority="153">
      <formula>AND(OR($G13="NA",MID($I13,1,2)="NA"),MID($I$2,1,3)&lt;&gt;"LFR")</formula>
    </cfRule>
  </conditionalFormatting>
  <conditionalFormatting sqref="H12:I19">
    <cfRule type="expression" dxfId="268" priority="152">
      <formula>OR($G12="NA",MID($I12,1,2)="NA")</formula>
    </cfRule>
  </conditionalFormatting>
  <conditionalFormatting sqref="H19:I19">
    <cfRule type="expression" dxfId="267" priority="148">
      <formula>OR($G19="NA",MID($I19,1,2)="NA")</formula>
    </cfRule>
  </conditionalFormatting>
  <conditionalFormatting sqref="H16:I16">
    <cfRule type="expression" dxfId="266" priority="150">
      <formula>OR($G16="NA",MID($I16,1,2)="NA")</formula>
    </cfRule>
  </conditionalFormatting>
  <conditionalFormatting sqref="H15:I15">
    <cfRule type="expression" dxfId="265" priority="149">
      <formula>OR($G15="NA",MID($I15,1,2)="NA")</formula>
    </cfRule>
  </conditionalFormatting>
  <conditionalFormatting sqref="H18:I18">
    <cfRule type="expression" dxfId="264" priority="147">
      <formula>OR($G18="NA",MID($I18,1,2)="NA")</formula>
    </cfRule>
  </conditionalFormatting>
  <conditionalFormatting sqref="D2:F2">
    <cfRule type="expression" dxfId="263" priority="134">
      <formula>IF(D2="Enter Bridge No.",1,0)</formula>
    </cfRule>
  </conditionalFormatting>
  <conditionalFormatting sqref="O25">
    <cfRule type="expression" dxfId="262" priority="120">
      <formula>ISBLANK(O25)</formula>
    </cfRule>
  </conditionalFormatting>
  <conditionalFormatting sqref="D3">
    <cfRule type="expression" dxfId="261" priority="133">
      <formula>IF(D3="Enter Facility and Intersection (i.e. 'I-95 over SR44')",1,0)</formula>
    </cfRule>
  </conditionalFormatting>
  <conditionalFormatting sqref="D4">
    <cfRule type="expression" dxfId="260" priority="132">
      <formula>IF(D4="Enter Description (i.e. 'Prestressed 4 Spans: 40-85-85-40 feet)'",1,0)</formula>
    </cfRule>
  </conditionalFormatting>
  <conditionalFormatting sqref="O24">
    <cfRule type="expression" dxfId="259" priority="130">
      <formula>ISBLANK(O24)</formula>
    </cfRule>
  </conditionalFormatting>
  <conditionalFormatting sqref="K23">
    <cfRule type="expression" dxfId="258" priority="128">
      <formula>ISBLANK(K23)</formula>
    </cfRule>
  </conditionalFormatting>
  <conditionalFormatting sqref="K24">
    <cfRule type="expression" dxfId="257" priority="127">
      <formula>ISBLANK(K24)</formula>
    </cfRule>
  </conditionalFormatting>
  <conditionalFormatting sqref="K25">
    <cfRule type="expression" dxfId="256" priority="126">
      <formula>ISBLANK(K25)</formula>
    </cfRule>
  </conditionalFormatting>
  <conditionalFormatting sqref="K26">
    <cfRule type="expression" dxfId="255" priority="125">
      <formula>ISBLANK(K26)</formula>
    </cfRule>
  </conditionalFormatting>
  <conditionalFormatting sqref="K27">
    <cfRule type="expression" dxfId="254" priority="124">
      <formula>ISBLANK(K27)</formula>
    </cfRule>
  </conditionalFormatting>
  <conditionalFormatting sqref="K28">
    <cfRule type="expression" dxfId="253" priority="123">
      <formula>ISBLANK(K28)</formula>
    </cfRule>
  </conditionalFormatting>
  <conditionalFormatting sqref="K29">
    <cfRule type="expression" dxfId="252" priority="122">
      <formula>ISBLANK(K29)</formula>
    </cfRule>
  </conditionalFormatting>
  <conditionalFormatting sqref="K30">
    <cfRule type="expression" dxfId="251" priority="121">
      <formula>ISBLANK(K30)</formula>
    </cfRule>
  </conditionalFormatting>
  <conditionalFormatting sqref="O23">
    <cfRule type="expression" dxfId="250" priority="119">
      <formula>ISBLANK(O23)</formula>
    </cfRule>
  </conditionalFormatting>
  <conditionalFormatting sqref="I31">
    <cfRule type="cellIs" dxfId="249" priority="117" operator="equal">
      <formula>""""""</formula>
    </cfRule>
  </conditionalFormatting>
  <conditionalFormatting sqref="J9:N12">
    <cfRule type="expression" dxfId="248" priority="104">
      <formula>$I$2="Type"</formula>
    </cfRule>
  </conditionalFormatting>
  <conditionalFormatting sqref="J11:N11">
    <cfRule type="expression" dxfId="247" priority="103">
      <formula>$I$2&lt;&gt;"LRFR-LRFD"</formula>
    </cfRule>
  </conditionalFormatting>
  <conditionalFormatting sqref="A42:P47 A48:B51 B52 J53:P53 G48:P52 K63:O65 B54:P54 B61 K60:P62 C66:D66 A81:P82 P76:P80 B68:D71 B62:D65 H64:J65 B60:D60 H62 B78 G55:I56 B55:B56 L55:P59 L75:P75 B71:J71 C59:J59 I60:J61 J62 L72:O74 P63:P74 B67 N66:O71 BB66:BB71 A52:A80 I63:J70 K61:N71 E66:H70">
    <cfRule type="expression" dxfId="246" priority="96">
      <formula>$V$8=40</formula>
    </cfRule>
  </conditionalFormatting>
  <conditionalFormatting sqref="G48:H52">
    <cfRule type="cellIs" dxfId="245" priority="25" operator="equal">
      <formula>0</formula>
    </cfRule>
    <cfRule type="cellIs" dxfId="244" priority="95" operator="equal">
      <formula>"ENTER DATA"</formula>
    </cfRule>
  </conditionalFormatting>
  <conditionalFormatting sqref="G55:H55">
    <cfRule type="cellIs" dxfId="243" priority="89" operator="equal">
      <formula>"ENTER DATA"</formula>
    </cfRule>
  </conditionalFormatting>
  <conditionalFormatting sqref="G56">
    <cfRule type="beginsWith" dxfId="242" priority="92" operator="beginsWith" text="ENTER">
      <formula>LEFT(G56,LEN("ENTER"))="ENTER"</formula>
    </cfRule>
  </conditionalFormatting>
  <conditionalFormatting sqref="G56:H56">
    <cfRule type="cellIs" dxfId="241" priority="91" operator="equal">
      <formula>"ENTER DATA"</formula>
    </cfRule>
  </conditionalFormatting>
  <conditionalFormatting sqref="A81:A82 P81:P82">
    <cfRule type="expression" dxfId="240" priority="85">
      <formula>$V$8=40</formula>
    </cfRule>
  </conditionalFormatting>
  <conditionalFormatting sqref="O9:O19 G55:H56">
    <cfRule type="cellIs" dxfId="239" priority="83" operator="equal">
      <formula>-1</formula>
    </cfRule>
  </conditionalFormatting>
  <conditionalFormatting sqref="O9:O19">
    <cfRule type="cellIs" dxfId="238" priority="82" operator="equal">
      <formula>0</formula>
    </cfRule>
  </conditionalFormatting>
  <conditionalFormatting sqref="H20:I21">
    <cfRule type="expression" dxfId="237" priority="65">
      <formula>OR($G20="NA",MID($I20,1,2)="NA")</formula>
    </cfRule>
  </conditionalFormatting>
  <conditionalFormatting sqref="H21:I21">
    <cfRule type="expression" dxfId="236" priority="64">
      <formula>OR($G21="NA",MID($I21,1,2)="NA")</formula>
    </cfRule>
  </conditionalFormatting>
  <conditionalFormatting sqref="H20:I20">
    <cfRule type="expression" dxfId="235" priority="63">
      <formula>OR($G20="NA",MID($I20,1,2)="NA")</formula>
    </cfRule>
  </conditionalFormatting>
  <conditionalFormatting sqref="O20:O21">
    <cfRule type="cellIs" dxfId="234" priority="60" operator="equal">
      <formula>-1</formula>
    </cfRule>
  </conditionalFormatting>
  <conditionalFormatting sqref="O20:O21">
    <cfRule type="cellIs" dxfId="233" priority="59" operator="equal">
      <formula>0</formula>
    </cfRule>
  </conditionalFormatting>
  <conditionalFormatting sqref="I2 I43">
    <cfRule type="cellIs" dxfId="232" priority="603" operator="equal">
      <formula>$R$25</formula>
    </cfRule>
  </conditionalFormatting>
  <conditionalFormatting sqref="G9:G21">
    <cfRule type="cellIs" dxfId="231" priority="605" operator="equal">
      <formula>$T$25</formula>
    </cfRule>
  </conditionalFormatting>
  <conditionalFormatting sqref="E9:E21">
    <cfRule type="cellIs" dxfId="230" priority="606" operator="equal">
      <formula>$S$25</formula>
    </cfRule>
  </conditionalFormatting>
  <conditionalFormatting sqref="E23:H23">
    <cfRule type="cellIs" dxfId="229" priority="607" operator="equal">
      <formula>$U$25</formula>
    </cfRule>
    <cfRule type="cellIs" dxfId="228" priority="608" operator="equal">
      <formula>#REF!</formula>
    </cfRule>
    <cfRule type="cellIs" dxfId="227" priority="609" operator="equal">
      <formula>#REF!</formula>
    </cfRule>
  </conditionalFormatting>
  <conditionalFormatting sqref="E33">
    <cfRule type="cellIs" dxfId="226" priority="610" operator="equal">
      <formula>$AH$25</formula>
    </cfRule>
  </conditionalFormatting>
  <conditionalFormatting sqref="E36:H36">
    <cfRule type="cellIs" dxfId="225" priority="614" operator="equal">
      <formula>$AJ$25</formula>
    </cfRule>
  </conditionalFormatting>
  <conditionalFormatting sqref="G38:H38">
    <cfRule type="cellIs" dxfId="224" priority="615" operator="equal">
      <formula>$AM$25</formula>
    </cfRule>
  </conditionalFormatting>
  <conditionalFormatting sqref="E37:H37">
    <cfRule type="cellIs" dxfId="223" priority="616" operator="equal">
      <formula>$AK$25</formula>
    </cfRule>
  </conditionalFormatting>
  <conditionalFormatting sqref="E38:F38">
    <cfRule type="cellIs" dxfId="222" priority="617" operator="equal">
      <formula>$AL$25</formula>
    </cfRule>
  </conditionalFormatting>
  <conditionalFormatting sqref="E29:H29">
    <cfRule type="cellIs" dxfId="221" priority="618" operator="equal">
      <formula>$AA$25</formula>
    </cfRule>
  </conditionalFormatting>
  <conditionalFormatting sqref="E39:H39">
    <cfRule type="cellIs" dxfId="220" priority="621" operator="equal">
      <formula>"Design or Construction"</formula>
    </cfRule>
    <cfRule type="cellIs" dxfId="219" priority="622" operator="equal">
      <formula>$AN$25</formula>
    </cfRule>
  </conditionalFormatting>
  <conditionalFormatting sqref="E24:H24">
    <cfRule type="cellIs" dxfId="218" priority="623" operator="equal">
      <formula>$V$25</formula>
    </cfRule>
    <cfRule type="cellIs" dxfId="217" priority="624" operator="equal">
      <formula>$V$25</formula>
    </cfRule>
    <cfRule type="cellIs" dxfId="216" priority="625" operator="equal">
      <formula>#REF!</formula>
    </cfRule>
  </conditionalFormatting>
  <conditionalFormatting sqref="E25:H25">
    <cfRule type="cellIs" dxfId="215" priority="626" operator="equal">
      <formula>$W$25</formula>
    </cfRule>
  </conditionalFormatting>
  <conditionalFormatting sqref="E26:F26">
    <cfRule type="cellIs" dxfId="214" priority="627" operator="equal">
      <formula>$X$25</formula>
    </cfRule>
  </conditionalFormatting>
  <conditionalFormatting sqref="E27:F27">
    <cfRule type="cellIs" dxfId="213" priority="628" operator="equal">
      <formula>$Y$25</formula>
    </cfRule>
  </conditionalFormatting>
  <conditionalFormatting sqref="E30">
    <cfRule type="cellIs" dxfId="212" priority="55" operator="equal">
      <formula>$AB$27</formula>
    </cfRule>
  </conditionalFormatting>
  <conditionalFormatting sqref="E31">
    <cfRule type="cellIs" dxfId="211" priority="54" operator="equal">
      <formula>$AC$27</formula>
    </cfRule>
  </conditionalFormatting>
  <conditionalFormatting sqref="E32">
    <cfRule type="cellIs" dxfId="210" priority="53" operator="equal">
      <formula>$AD$27</formula>
    </cfRule>
  </conditionalFormatting>
  <conditionalFormatting sqref="E34">
    <cfRule type="cellIs" dxfId="209" priority="52" operator="equal">
      <formula>$AI$25</formula>
    </cfRule>
  </conditionalFormatting>
  <conditionalFormatting sqref="E35:H35">
    <cfRule type="cellIs" dxfId="208" priority="51" operator="equal">
      <formula>"enter Owner and Location above"</formula>
    </cfRule>
  </conditionalFormatting>
  <conditionalFormatting sqref="J13:N13">
    <cfRule type="expression" dxfId="207" priority="46">
      <formula>AND(MID($I$2,1,4)="LRFR",$K$10&gt;1.29,$K13="")</formula>
    </cfRule>
  </conditionalFormatting>
  <conditionalFormatting sqref="J14:N14">
    <cfRule type="expression" dxfId="206" priority="45">
      <formula>AND(MID($I$2,1,4)="LRFR",$K$10&gt;1.29,$K14="")</formula>
    </cfRule>
  </conditionalFormatting>
  <conditionalFormatting sqref="J15:N15">
    <cfRule type="expression" dxfId="205" priority="44">
      <formula>AND(MID($I$2,1,4)="LRFR",$K$10&gt;1.29,$K15="")</formula>
    </cfRule>
  </conditionalFormatting>
  <conditionalFormatting sqref="J16:N16">
    <cfRule type="expression" dxfId="204" priority="43">
      <formula>AND(MID($I$2,1,4)="LRFR",$K$10&gt;1.29,$K16="")</formula>
    </cfRule>
  </conditionalFormatting>
  <conditionalFormatting sqref="J17:N17">
    <cfRule type="expression" dxfId="203" priority="42">
      <formula>AND(MID($I$2,1,4)="LRFR",$K$10&gt;1.29,$K17="")</formula>
    </cfRule>
  </conditionalFormatting>
  <conditionalFormatting sqref="J18:N18">
    <cfRule type="expression" dxfId="202" priority="41">
      <formula>AND(MID($I$2,1,4)="LRFR",$K$10&gt;1.29,$K18="")</formula>
    </cfRule>
  </conditionalFormatting>
  <conditionalFormatting sqref="J19:N19">
    <cfRule type="expression" dxfId="201" priority="40">
      <formula>AND(MID($I$2,1,4)="LRFR",$K$10&gt;1.29,$K19="")</formula>
    </cfRule>
  </conditionalFormatting>
  <conditionalFormatting sqref="J20:N20">
    <cfRule type="expression" dxfId="200" priority="39">
      <formula>AND(MID($I$2,1,4)="LRFR",$K$10&gt;1.29,$K20="")</formula>
    </cfRule>
  </conditionalFormatting>
  <conditionalFormatting sqref="J21:N21">
    <cfRule type="expression" dxfId="199" priority="38">
      <formula>AND(MID($I$2,1,4)="LRFR",$K$10&gt;1.29,$K21="")</formula>
    </cfRule>
  </conditionalFormatting>
  <conditionalFormatting sqref="B60">
    <cfRule type="expression" dxfId="198" priority="37">
      <formula>$V$8=40</formula>
    </cfRule>
  </conditionalFormatting>
  <conditionalFormatting sqref="B53:I53">
    <cfRule type="expression" dxfId="197" priority="30">
      <formula>$V$8=40</formula>
    </cfRule>
  </conditionalFormatting>
  <conditionalFormatting sqref="B59">
    <cfRule type="expression" dxfId="196" priority="21">
      <formula>$V$8=40</formula>
    </cfRule>
  </conditionalFormatting>
  <conditionalFormatting sqref="H61">
    <cfRule type="expression" dxfId="195" priority="20">
      <formula>$V$8=40</formula>
    </cfRule>
  </conditionalFormatting>
  <conditionalFormatting sqref="H60">
    <cfRule type="expression" dxfId="194" priority="19">
      <formula>$V$8=40</formula>
    </cfRule>
  </conditionalFormatting>
  <conditionalFormatting sqref="H60 J60">
    <cfRule type="expression" dxfId="193" priority="18">
      <formula>$V$8=40</formula>
    </cfRule>
  </conditionalFormatting>
  <conditionalFormatting sqref="H63">
    <cfRule type="expression" dxfId="192" priority="17">
      <formula>$V$8=40</formula>
    </cfRule>
  </conditionalFormatting>
  <conditionalFormatting sqref="J61">
    <cfRule type="expression" dxfId="191" priority="16">
      <formula>$V$8=40</formula>
    </cfRule>
  </conditionalFormatting>
  <conditionalFormatting sqref="B66">
    <cfRule type="expression" dxfId="190" priority="15">
      <formula>$V$8=40</formula>
    </cfRule>
  </conditionalFormatting>
  <conditionalFormatting sqref="D68">
    <cfRule type="expression" dxfId="189" priority="13">
      <formula>$V$8=40</formula>
    </cfRule>
  </conditionalFormatting>
  <conditionalFormatting sqref="E60:G65">
    <cfRule type="expression" dxfId="188" priority="11">
      <formula>$V$8=40</formula>
    </cfRule>
  </conditionalFormatting>
  <conditionalFormatting sqref="B76:O77">
    <cfRule type="expression" dxfId="187" priority="9">
      <formula>$V$8=40</formula>
    </cfRule>
  </conditionalFormatting>
  <conditionalFormatting sqref="G57">
    <cfRule type="beginsWith" dxfId="186" priority="8" operator="beginsWith" text="ENTER">
      <formula>LEFT(G57,LEN("ENTER"))="ENTER"</formula>
    </cfRule>
  </conditionalFormatting>
  <conditionalFormatting sqref="G57:I57 B57">
    <cfRule type="expression" dxfId="185" priority="7">
      <formula>$V$8=40</formula>
    </cfRule>
  </conditionalFormatting>
  <conditionalFormatting sqref="G57">
    <cfRule type="beginsWith" dxfId="184" priority="6" operator="beginsWith" text="ENTER">
      <formula>LEFT(G57,LEN("ENTER"))="ENTER"</formula>
    </cfRule>
  </conditionalFormatting>
  <conditionalFormatting sqref="G57:H57">
    <cfRule type="cellIs" dxfId="183" priority="5" operator="equal">
      <formula>"ENTER DATA"</formula>
    </cfRule>
  </conditionalFormatting>
  <conditionalFormatting sqref="G57:H57">
    <cfRule type="cellIs" dxfId="182" priority="4" operator="equal">
      <formula>-1</formula>
    </cfRule>
  </conditionalFormatting>
  <conditionalFormatting sqref="B55:K59">
    <cfRule type="expression" dxfId="181" priority="3">
      <formula>$V$8=40</formula>
    </cfRule>
  </conditionalFormatting>
  <conditionalFormatting sqref="B72:K75">
    <cfRule type="expression" dxfId="180" priority="2">
      <formula>$V$8=40</formula>
    </cfRule>
  </conditionalFormatting>
  <conditionalFormatting sqref="E28:F28">
    <cfRule type="cellIs" dxfId="179" priority="1" operator="equal">
      <formula>$Z$25</formula>
    </cfRule>
  </conditionalFormatting>
  <dataValidations count="21">
    <dataValidation type="custom" errorStyle="warning" allowBlank="1" showInputMessage="1" showErrorMessage="1" errorTitle="METHOD" error="Use the method from cell I2.  Apply the same method throughout the entire bridge." sqref="I43:K43">
      <formula1>I2</formula1>
    </dataValidation>
    <dataValidation type="list" errorStyle="warning" allowBlank="1" showInputMessage="1" showErrorMessage="1" errorTitle="CHOOSE LFR/LRFD" error="CODING GUIDES THIS TABLE!" sqref="I2:K2">
      <formula1>$R$25:$R$28</formula1>
    </dataValidation>
    <dataValidation type="list" errorStyle="warning" allowBlank="1" showInputMessage="1" showErrorMessage="1" errorTitle="Err" error="Manually input limit state and associated load factors" sqref="G9:G21">
      <formula1>$T$25:$T$30</formula1>
    </dataValidation>
    <dataValidation type="list" errorStyle="warning" allowBlank="1" showInputMessage="1" showErrorMessage="1" sqref="E23:H23">
      <formula1>$U$25:$U$41</formula1>
    </dataValidation>
    <dataValidation type="list" allowBlank="1" showInputMessage="1" sqref="E27:F28">
      <formula1>$Y$25</formula1>
    </dataValidation>
    <dataValidation type="list" allowBlank="1" showInputMessage="1" sqref="E26:F26">
      <formula1>$X$25</formula1>
    </dataValidation>
    <dataValidation type="list" allowBlank="1" showInputMessage="1" sqref="E32:F32">
      <formula1>$AD$26:$AD$27</formula1>
    </dataValidation>
    <dataValidation type="list" allowBlank="1" showInputMessage="1" sqref="E31:F31">
      <formula1>$AC$26:$AC$27</formula1>
    </dataValidation>
    <dataValidation type="list" allowBlank="1" showInputMessage="1" sqref="E30:F30">
      <formula1>$AB$26:$AB$27</formula1>
    </dataValidation>
    <dataValidation type="list" errorStyle="warning" allowBlank="1" showInputMessage="1" showErrorMessage="1" sqref="E37:H37">
      <formula1>$AK$25:$AK$27</formula1>
    </dataValidation>
    <dataValidation type="list" errorStyle="warning" allowBlank="1" showInputMessage="1" showErrorMessage="1" sqref="E36:H36">
      <formula1>$AJ$25:$AJ$27</formula1>
    </dataValidation>
    <dataValidation type="list" errorStyle="warning" allowBlank="1" showInputMessage="1" showErrorMessage="1" sqref="E29:H29">
      <formula1>$AA$25:$AA$31</formula1>
    </dataValidation>
    <dataValidation type="list" errorStyle="warning" allowBlank="1" showInputMessage="1" showErrorMessage="1" sqref="E25:H25">
      <formula1>$W$25:$W$30</formula1>
    </dataValidation>
    <dataValidation type="list" errorStyle="warning" allowBlank="1" showInputMessage="1" showErrorMessage="1" sqref="E24:H24">
      <formula1>$V$25:$V$31</formula1>
    </dataValidation>
    <dataValidation type="list" errorStyle="warning" allowBlank="1" showInputMessage="1" showErrorMessage="1" errorTitle="FIN No." error="Thanks for entering the FIN No." sqref="E38:F38">
      <formula1>$AL$25:$AL$27</formula1>
    </dataValidation>
    <dataValidation type="list" errorStyle="warning" allowBlank="1" showInputMessage="1" showErrorMessage="1" sqref="E39:H39">
      <formula1>$AN$25:$AN$28</formula1>
    </dataValidation>
    <dataValidation type="list" allowBlank="1" showInputMessage="1" showErrorMessage="1" sqref="G38:H38">
      <formula1>$AM$25:$AM$35</formula1>
    </dataValidation>
    <dataValidation type="list" allowBlank="1" showInputMessage="1" sqref="E33:H33">
      <formula1>$AH$25:$AH$55</formula1>
    </dataValidation>
    <dataValidation type="list" allowBlank="1" showInputMessage="1" sqref="E34:H34">
      <formula1>$AI$25:$AI$28</formula1>
    </dataValidation>
    <dataValidation allowBlank="1" showInputMessage="1" sqref="E35:H35"/>
    <dataValidation type="list" errorStyle="warning" allowBlank="1" showInputMessage="1" showErrorMessage="1" errorTitle="Beam NA" error="Manually enter factors" sqref="E9:E21">
      <formula1>$S$25:$S$34</formula1>
    </dataValidation>
  </dataValidations>
  <printOptions horizontalCentered="1" verticalCentered="1"/>
  <pageMargins left="0" right="0" top="0" bottom="0" header="0" footer="0"/>
  <pageSetup scale="94" fitToHeight="0" orientation="portrait" verticalDpi="4" r:id="rId1"/>
  <rowBreaks count="1" manualBreakCount="1">
    <brk id="4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86"/>
  <sheetViews>
    <sheetView showGridLines="0" zoomScaleNormal="100" zoomScaleSheetLayoutView="100" workbookViewId="0">
      <selection activeCell="B1" sqref="B1"/>
    </sheetView>
  </sheetViews>
  <sheetFormatPr defaultColWidth="10.7109375" defaultRowHeight="24.95" customHeight="1"/>
  <cols>
    <col min="1" max="1" width="0.42578125" style="49" customWidth="1"/>
    <col min="2" max="702" width="12.7109375" style="49" customWidth="1"/>
    <col min="703" max="16384" width="10.7109375" style="49"/>
  </cols>
  <sheetData>
    <row r="1" spans="1:26" ht="24.95" customHeight="1">
      <c r="B1" s="152" t="s">
        <v>218</v>
      </c>
      <c r="C1" s="151"/>
      <c r="D1" s="151"/>
      <c r="E1" s="151"/>
      <c r="F1" s="151"/>
      <c r="G1" s="151"/>
      <c r="H1" s="151"/>
      <c r="M1" s="162" t="s">
        <v>229</v>
      </c>
      <c r="N1" s="162"/>
      <c r="O1" s="162"/>
      <c r="P1" s="162"/>
      <c r="Q1" s="162"/>
      <c r="R1" s="162"/>
      <c r="S1" s="162"/>
      <c r="T1" s="162"/>
      <c r="U1" s="162"/>
      <c r="V1" s="162"/>
      <c r="W1" s="328" t="s">
        <v>300</v>
      </c>
    </row>
    <row r="2" spans="1:26" s="55" customFormat="1" ht="2.1" customHeight="1" thickBot="1">
      <c r="A2" s="74"/>
      <c r="B2" s="73"/>
      <c r="C2" s="73"/>
      <c r="D2" s="73"/>
      <c r="E2" s="73"/>
      <c r="F2" s="73"/>
      <c r="G2" s="73"/>
      <c r="H2" s="73"/>
      <c r="M2" s="111"/>
      <c r="N2" s="111"/>
      <c r="O2" s="111"/>
      <c r="P2" s="111"/>
      <c r="Q2" s="111"/>
      <c r="R2" s="111"/>
      <c r="S2" s="111"/>
      <c r="T2" s="111"/>
      <c r="U2" s="111"/>
    </row>
    <row r="3" spans="1:26" ht="20.100000000000001" customHeight="1">
      <c r="A3" s="75"/>
      <c r="B3" s="634" t="s">
        <v>125</v>
      </c>
      <c r="C3" s="623" t="s">
        <v>104</v>
      </c>
      <c r="D3" s="625" t="s">
        <v>376</v>
      </c>
      <c r="E3" s="65" t="s">
        <v>0</v>
      </c>
      <c r="F3" s="65" t="s">
        <v>0</v>
      </c>
      <c r="G3" s="65" t="s">
        <v>0</v>
      </c>
      <c r="H3" s="65" t="s">
        <v>0</v>
      </c>
      <c r="I3" s="58" t="s">
        <v>0</v>
      </c>
      <c r="M3" s="670" t="s">
        <v>208</v>
      </c>
      <c r="N3" s="671"/>
      <c r="O3" s="664" t="s">
        <v>208</v>
      </c>
      <c r="P3" s="666" t="s">
        <v>226</v>
      </c>
      <c r="Q3" s="396" t="s">
        <v>228</v>
      </c>
      <c r="R3" s="169">
        <v>0</v>
      </c>
      <c r="S3" s="169">
        <v>1</v>
      </c>
      <c r="T3" s="169">
        <v>2</v>
      </c>
      <c r="U3" s="169">
        <v>3</v>
      </c>
      <c r="V3" s="178">
        <v>4</v>
      </c>
      <c r="W3" s="111" t="s">
        <v>233</v>
      </c>
      <c r="X3" s="111"/>
      <c r="Y3" s="111"/>
      <c r="Z3" s="111"/>
    </row>
    <row r="4" spans="1:26" ht="20.100000000000001" customHeight="1" thickBot="1">
      <c r="A4" s="75"/>
      <c r="B4" s="635"/>
      <c r="C4" s="624"/>
      <c r="D4" s="626"/>
      <c r="E4" s="56" t="s">
        <v>119</v>
      </c>
      <c r="F4" s="56" t="s">
        <v>120</v>
      </c>
      <c r="G4" s="56" t="s">
        <v>23</v>
      </c>
      <c r="H4" s="56" t="s">
        <v>102</v>
      </c>
      <c r="I4" s="57" t="s">
        <v>495</v>
      </c>
      <c r="M4" s="672"/>
      <c r="N4" s="673"/>
      <c r="O4" s="665"/>
      <c r="P4" s="667"/>
      <c r="Q4" s="158" t="s">
        <v>227</v>
      </c>
      <c r="R4" s="158" t="s">
        <v>119</v>
      </c>
      <c r="S4" s="158" t="s">
        <v>120</v>
      </c>
      <c r="T4" s="158" t="s">
        <v>23</v>
      </c>
      <c r="U4" s="158" t="s">
        <v>24</v>
      </c>
      <c r="V4" s="155" t="s">
        <v>438</v>
      </c>
      <c r="W4" s="111" t="s">
        <v>150</v>
      </c>
      <c r="X4" s="111"/>
      <c r="Y4" s="111"/>
      <c r="Z4" s="111"/>
    </row>
    <row r="5" spans="1:26" ht="24.95" customHeight="1">
      <c r="A5" s="75"/>
      <c r="B5" s="627" t="s">
        <v>191</v>
      </c>
      <c r="C5" s="59" t="s">
        <v>182</v>
      </c>
      <c r="D5" s="51" t="s">
        <v>188</v>
      </c>
      <c r="E5" s="52">
        <v>1.75</v>
      </c>
      <c r="F5" s="52">
        <v>1.35</v>
      </c>
      <c r="G5" s="52">
        <v>1.35</v>
      </c>
      <c r="H5" s="52">
        <v>1.35</v>
      </c>
      <c r="I5" s="53">
        <v>1.3</v>
      </c>
      <c r="M5" s="668" t="s">
        <v>191</v>
      </c>
      <c r="N5" s="399" t="s">
        <v>182</v>
      </c>
      <c r="O5" s="172" t="str">
        <f>"LRFR"&amp;MID(B5,1,3)&amp;MID(C5,1,3)</f>
        <v>LRFRSteStr</v>
      </c>
      <c r="P5" s="161">
        <v>0</v>
      </c>
      <c r="Q5" s="159" t="str">
        <f t="shared" ref="Q5:U9" si="0">D5</f>
        <v>1.25/0.90</v>
      </c>
      <c r="R5" s="159">
        <f t="shared" si="0"/>
        <v>1.75</v>
      </c>
      <c r="S5" s="159">
        <f t="shared" si="0"/>
        <v>1.35</v>
      </c>
      <c r="T5" s="159">
        <f t="shared" si="0"/>
        <v>1.35</v>
      </c>
      <c r="U5" s="159">
        <f t="shared" si="0"/>
        <v>1.35</v>
      </c>
      <c r="V5" s="173">
        <f>I5</f>
        <v>1.3</v>
      </c>
      <c r="W5" s="111" t="s">
        <v>196</v>
      </c>
      <c r="X5" s="111"/>
      <c r="Y5" s="111"/>
      <c r="Z5" s="111"/>
    </row>
    <row r="6" spans="1:26" ht="24.95" customHeight="1" thickBot="1">
      <c r="A6" s="75"/>
      <c r="B6" s="628"/>
      <c r="C6" s="60" t="s">
        <v>372</v>
      </c>
      <c r="D6" s="66">
        <v>1</v>
      </c>
      <c r="E6" s="67">
        <v>1.3</v>
      </c>
      <c r="F6" s="67">
        <v>1</v>
      </c>
      <c r="G6" s="67">
        <v>1.3</v>
      </c>
      <c r="H6" s="395">
        <v>0.9</v>
      </c>
      <c r="I6" s="149">
        <v>0.9</v>
      </c>
      <c r="M6" s="669"/>
      <c r="N6" s="400" t="s">
        <v>183</v>
      </c>
      <c r="O6" s="172" t="str">
        <f>"LRFR"&amp;MID(B5,1,3)&amp;MID(C6,1,3)</f>
        <v>LRFRSteSer</v>
      </c>
      <c r="P6" s="161">
        <f>P5+1</f>
        <v>1</v>
      </c>
      <c r="Q6" s="159">
        <f t="shared" si="0"/>
        <v>1</v>
      </c>
      <c r="R6" s="159">
        <f t="shared" si="0"/>
        <v>1.3</v>
      </c>
      <c r="S6" s="159">
        <f t="shared" si="0"/>
        <v>1</v>
      </c>
      <c r="T6" s="159">
        <f t="shared" si="0"/>
        <v>1.3</v>
      </c>
      <c r="U6" s="159">
        <f t="shared" si="0"/>
        <v>0.9</v>
      </c>
      <c r="V6" s="173">
        <f t="shared" ref="V6:V14" si="1">I6</f>
        <v>0.9</v>
      </c>
      <c r="W6" s="156"/>
    </row>
    <row r="7" spans="1:26" ht="24.95" customHeight="1">
      <c r="A7" s="75"/>
      <c r="B7" s="627" t="s">
        <v>359</v>
      </c>
      <c r="C7" s="59" t="s">
        <v>182</v>
      </c>
      <c r="D7" s="51" t="s">
        <v>188</v>
      </c>
      <c r="E7" s="52">
        <v>1.75</v>
      </c>
      <c r="F7" s="52">
        <v>1.35</v>
      </c>
      <c r="G7" s="52">
        <v>1.35</v>
      </c>
      <c r="H7" s="52">
        <v>1.35</v>
      </c>
      <c r="I7" s="53">
        <v>1.3</v>
      </c>
      <c r="M7" s="668" t="s">
        <v>126</v>
      </c>
      <c r="N7" s="399" t="s">
        <v>182</v>
      </c>
      <c r="O7" s="172" t="str">
        <f>"LRFR"&amp;MID(B7,1,3)&amp;MID(C7,1,3)</f>
        <v>LRFRReiStr</v>
      </c>
      <c r="P7" s="161">
        <f t="shared" ref="P7:P55" si="2">P6+1</f>
        <v>2</v>
      </c>
      <c r="Q7" s="159" t="str">
        <f t="shared" si="0"/>
        <v>1.25/0.90</v>
      </c>
      <c r="R7" s="159">
        <f t="shared" si="0"/>
        <v>1.75</v>
      </c>
      <c r="S7" s="159">
        <f t="shared" si="0"/>
        <v>1.35</v>
      </c>
      <c r="T7" s="159">
        <f t="shared" si="0"/>
        <v>1.35</v>
      </c>
      <c r="U7" s="159">
        <f t="shared" si="0"/>
        <v>1.35</v>
      </c>
      <c r="V7" s="173">
        <f t="shared" si="1"/>
        <v>1.3</v>
      </c>
      <c r="W7" s="156"/>
    </row>
    <row r="8" spans="1:26" ht="24.95" customHeight="1" thickBot="1">
      <c r="A8" s="75"/>
      <c r="B8" s="628"/>
      <c r="C8" s="60" t="s">
        <v>373</v>
      </c>
      <c r="D8" s="110" t="s">
        <v>22</v>
      </c>
      <c r="E8" s="108" t="s">
        <v>22</v>
      </c>
      <c r="F8" s="108" t="s">
        <v>22</v>
      </c>
      <c r="G8" s="108" t="s">
        <v>22</v>
      </c>
      <c r="H8" s="108" t="s">
        <v>22</v>
      </c>
      <c r="I8" s="109" t="s">
        <v>22</v>
      </c>
      <c r="M8" s="669"/>
      <c r="N8" s="400" t="s">
        <v>183</v>
      </c>
      <c r="O8" s="172" t="str">
        <f>"LRFR"&amp;MID(B7,1,3)&amp;MID(C8,1,3)</f>
        <v>LRFRReiSer</v>
      </c>
      <c r="P8" s="161">
        <f t="shared" si="2"/>
        <v>3</v>
      </c>
      <c r="Q8" s="159" t="str">
        <f t="shared" si="0"/>
        <v>NA</v>
      </c>
      <c r="R8" s="159" t="str">
        <f t="shared" si="0"/>
        <v>NA</v>
      </c>
      <c r="S8" s="159" t="str">
        <f t="shared" si="0"/>
        <v>NA</v>
      </c>
      <c r="T8" s="159" t="str">
        <f t="shared" si="0"/>
        <v>NA</v>
      </c>
      <c r="U8" s="159" t="str">
        <f t="shared" si="0"/>
        <v>NA</v>
      </c>
      <c r="V8" s="173" t="str">
        <f t="shared" si="1"/>
        <v>NA</v>
      </c>
      <c r="W8" s="156"/>
    </row>
    <row r="9" spans="1:26" ht="24.95" customHeight="1">
      <c r="A9" s="75"/>
      <c r="B9" s="627" t="s">
        <v>157</v>
      </c>
      <c r="C9" s="59" t="s">
        <v>182</v>
      </c>
      <c r="D9" s="51" t="s">
        <v>188</v>
      </c>
      <c r="E9" s="52">
        <v>1.75</v>
      </c>
      <c r="F9" s="52">
        <v>1.35</v>
      </c>
      <c r="G9" s="52">
        <v>1.35</v>
      </c>
      <c r="H9" s="52">
        <v>1.35</v>
      </c>
      <c r="I9" s="53">
        <v>1.3</v>
      </c>
      <c r="M9" s="668" t="s">
        <v>192</v>
      </c>
      <c r="N9" s="399" t="s">
        <v>182</v>
      </c>
      <c r="O9" s="172" t="str">
        <f>"LRFR"&amp;MID(B9,1,3)&amp;MID(C9,1,3)</f>
        <v>LRFRPreStr</v>
      </c>
      <c r="P9" s="161">
        <f t="shared" si="2"/>
        <v>4</v>
      </c>
      <c r="Q9" s="159" t="str">
        <f t="shared" si="0"/>
        <v>1.25/0.90</v>
      </c>
      <c r="R9" s="159">
        <f t="shared" si="0"/>
        <v>1.75</v>
      </c>
      <c r="S9" s="159">
        <f t="shared" si="0"/>
        <v>1.35</v>
      </c>
      <c r="T9" s="159">
        <f t="shared" si="0"/>
        <v>1.35</v>
      </c>
      <c r="U9" s="159">
        <f t="shared" si="0"/>
        <v>1.35</v>
      </c>
      <c r="V9" s="173">
        <f t="shared" si="1"/>
        <v>1.3</v>
      </c>
      <c r="W9" s="156"/>
    </row>
    <row r="10" spans="1:26" ht="24.95" customHeight="1" thickBot="1">
      <c r="A10" s="75"/>
      <c r="B10" s="628"/>
      <c r="C10" s="60" t="s">
        <v>374</v>
      </c>
      <c r="D10" s="66">
        <v>1</v>
      </c>
      <c r="E10" s="67">
        <v>0.8</v>
      </c>
      <c r="F10" s="108" t="s">
        <v>361</v>
      </c>
      <c r="G10" s="108" t="s">
        <v>361</v>
      </c>
      <c r="H10" s="108" t="s">
        <v>362</v>
      </c>
      <c r="I10" s="109" t="s">
        <v>362</v>
      </c>
      <c r="M10" s="669"/>
      <c r="N10" s="400" t="s">
        <v>183</v>
      </c>
      <c r="O10" s="172" t="str">
        <f>"LRFR"&amp;MID(B9,1,3)&amp;MID(C10,1,3)</f>
        <v>LRFRPreSer</v>
      </c>
      <c r="P10" s="161">
        <f t="shared" si="2"/>
        <v>5</v>
      </c>
      <c r="Q10" s="159">
        <f t="shared" ref="Q10:R14" si="3">D10</f>
        <v>1</v>
      </c>
      <c r="R10" s="159">
        <f t="shared" si="3"/>
        <v>0.8</v>
      </c>
      <c r="S10" s="199" t="str">
        <f>MID(F10,1,2)&amp;": good cond."</f>
        <v>NA: good cond.</v>
      </c>
      <c r="T10" s="199" t="str">
        <f>MID(G10,1,2)&amp;": good cond."</f>
        <v>NA: good cond.</v>
      </c>
      <c r="U10" s="199" t="str">
        <f>MID(H10,1,2)&amp;": good cond."</f>
        <v>NA: good cond.</v>
      </c>
      <c r="V10" s="200" t="str">
        <f t="shared" si="1"/>
        <v>NA, 0.705</v>
      </c>
      <c r="W10" s="156"/>
    </row>
    <row r="11" spans="1:26" ht="24.95" customHeight="1">
      <c r="A11" s="75"/>
      <c r="B11" s="627" t="s">
        <v>360</v>
      </c>
      <c r="C11" s="59" t="s">
        <v>182</v>
      </c>
      <c r="D11" s="51" t="s">
        <v>188</v>
      </c>
      <c r="E11" s="52">
        <v>1.75</v>
      </c>
      <c r="F11" s="52">
        <v>1.35</v>
      </c>
      <c r="G11" s="52">
        <v>1.35</v>
      </c>
      <c r="H11" s="52">
        <v>1.35</v>
      </c>
      <c r="I11" s="53">
        <v>1.3</v>
      </c>
      <c r="M11" s="668" t="s">
        <v>193</v>
      </c>
      <c r="N11" s="399" t="s">
        <v>182</v>
      </c>
      <c r="O11" s="172" t="str">
        <f>"LRFR"&amp;MID(B11,1,3)&amp;MID(C11,1,3)</f>
        <v>LRFRPosStr</v>
      </c>
      <c r="P11" s="161">
        <f t="shared" si="2"/>
        <v>6</v>
      </c>
      <c r="Q11" s="159" t="str">
        <f t="shared" si="3"/>
        <v>1.25/0.90</v>
      </c>
      <c r="R11" s="159">
        <f t="shared" si="3"/>
        <v>1.75</v>
      </c>
      <c r="S11" s="159">
        <f t="shared" ref="S11:U14" si="4">F11</f>
        <v>1.35</v>
      </c>
      <c r="T11" s="159">
        <f t="shared" si="4"/>
        <v>1.35</v>
      </c>
      <c r="U11" s="159">
        <f t="shared" si="4"/>
        <v>1.35</v>
      </c>
      <c r="V11" s="173">
        <f t="shared" si="1"/>
        <v>1.3</v>
      </c>
      <c r="W11" s="156"/>
    </row>
    <row r="12" spans="1:26" ht="24.95" customHeight="1" thickBot="1">
      <c r="A12" s="75"/>
      <c r="B12" s="628"/>
      <c r="C12" s="60" t="s">
        <v>374</v>
      </c>
      <c r="D12" s="66">
        <v>1</v>
      </c>
      <c r="E12" s="67">
        <v>0.8</v>
      </c>
      <c r="F12" s="67">
        <v>0.8</v>
      </c>
      <c r="G12" s="67">
        <v>0.8</v>
      </c>
      <c r="H12" s="395">
        <v>0.7</v>
      </c>
      <c r="I12" s="149">
        <v>0.7</v>
      </c>
      <c r="M12" s="669"/>
      <c r="N12" s="400" t="s">
        <v>183</v>
      </c>
      <c r="O12" s="172" t="str">
        <f>"LRFR"&amp;MID(B11,1,3)&amp;MID(C12,1,3)</f>
        <v>LRFRPosSer</v>
      </c>
      <c r="P12" s="161">
        <f t="shared" si="2"/>
        <v>7</v>
      </c>
      <c r="Q12" s="159">
        <f t="shared" si="3"/>
        <v>1</v>
      </c>
      <c r="R12" s="159">
        <f t="shared" si="3"/>
        <v>0.8</v>
      </c>
      <c r="S12" s="159">
        <f t="shared" si="4"/>
        <v>0.8</v>
      </c>
      <c r="T12" s="159">
        <f t="shared" si="4"/>
        <v>0.8</v>
      </c>
      <c r="U12" s="159">
        <f t="shared" si="4"/>
        <v>0.7</v>
      </c>
      <c r="V12" s="173">
        <f t="shared" si="1"/>
        <v>0.7</v>
      </c>
      <c r="W12" s="156"/>
    </row>
    <row r="13" spans="1:26" ht="24.95" customHeight="1">
      <c r="A13" s="75"/>
      <c r="B13" s="627" t="s">
        <v>109</v>
      </c>
      <c r="C13" s="59" t="s">
        <v>182</v>
      </c>
      <c r="D13" s="51" t="s">
        <v>188</v>
      </c>
      <c r="E13" s="52">
        <v>1.75</v>
      </c>
      <c r="F13" s="52">
        <v>1.35</v>
      </c>
      <c r="G13" s="52">
        <v>1.35</v>
      </c>
      <c r="H13" s="52">
        <v>1.35</v>
      </c>
      <c r="I13" s="53">
        <v>1.3</v>
      </c>
      <c r="M13" s="668" t="s">
        <v>109</v>
      </c>
      <c r="N13" s="399" t="s">
        <v>182</v>
      </c>
      <c r="O13" s="172" t="str">
        <f>"LRFR"&amp;MID(B13,1,3)&amp;MID(C13,1,3)</f>
        <v>LRFRTimStr</v>
      </c>
      <c r="P13" s="161">
        <f t="shared" si="2"/>
        <v>8</v>
      </c>
      <c r="Q13" s="159" t="str">
        <f t="shared" si="3"/>
        <v>1.25/0.90</v>
      </c>
      <c r="R13" s="159">
        <f t="shared" si="3"/>
        <v>1.75</v>
      </c>
      <c r="S13" s="159">
        <f t="shared" si="4"/>
        <v>1.35</v>
      </c>
      <c r="T13" s="159">
        <f t="shared" si="4"/>
        <v>1.35</v>
      </c>
      <c r="U13" s="159">
        <f t="shared" si="4"/>
        <v>1.35</v>
      </c>
      <c r="V13" s="173">
        <f t="shared" si="1"/>
        <v>1.3</v>
      </c>
      <c r="W13" s="156"/>
    </row>
    <row r="14" spans="1:26" ht="24.95" customHeight="1" thickBot="1">
      <c r="A14" s="75"/>
      <c r="B14" s="628"/>
      <c r="C14" s="60" t="s">
        <v>183</v>
      </c>
      <c r="D14" s="110" t="s">
        <v>22</v>
      </c>
      <c r="E14" s="108" t="s">
        <v>22</v>
      </c>
      <c r="F14" s="108" t="s">
        <v>22</v>
      </c>
      <c r="G14" s="108" t="s">
        <v>22</v>
      </c>
      <c r="H14" s="108" t="s">
        <v>22</v>
      </c>
      <c r="I14" s="109" t="s">
        <v>22</v>
      </c>
      <c r="M14" s="669"/>
      <c r="N14" s="400" t="s">
        <v>183</v>
      </c>
      <c r="O14" s="174" t="str">
        <f>"LRFR"&amp;MID(B13,1,3)&amp;MID(C14,1,3)</f>
        <v>LRFRTimSer</v>
      </c>
      <c r="P14" s="175">
        <f t="shared" si="2"/>
        <v>9</v>
      </c>
      <c r="Q14" s="176" t="str">
        <f t="shared" si="3"/>
        <v>NA</v>
      </c>
      <c r="R14" s="176" t="str">
        <f t="shared" si="3"/>
        <v>NA</v>
      </c>
      <c r="S14" s="176" t="str">
        <f t="shared" si="4"/>
        <v>NA</v>
      </c>
      <c r="T14" s="176" t="str">
        <f t="shared" si="4"/>
        <v>NA</v>
      </c>
      <c r="U14" s="176" t="str">
        <f t="shared" si="4"/>
        <v>NA</v>
      </c>
      <c r="V14" s="177" t="str">
        <f t="shared" si="1"/>
        <v>NA</v>
      </c>
      <c r="W14" s="156"/>
    </row>
    <row r="15" spans="1:26" ht="24.95" customHeight="1">
      <c r="B15" s="636" t="s">
        <v>371</v>
      </c>
      <c r="C15" s="636"/>
      <c r="D15" s="636"/>
      <c r="E15" s="636"/>
      <c r="F15" s="636"/>
      <c r="G15" s="636"/>
      <c r="H15" s="636"/>
      <c r="I15" s="636"/>
      <c r="J15" s="636"/>
      <c r="K15" s="636"/>
      <c r="M15" s="111"/>
      <c r="N15" s="111"/>
      <c r="O15" s="111"/>
      <c r="P15" s="161">
        <f t="shared" si="2"/>
        <v>10</v>
      </c>
      <c r="Q15" s="158"/>
      <c r="R15" s="158"/>
      <c r="S15" s="158"/>
      <c r="T15" s="158"/>
      <c r="U15" s="158"/>
      <c r="V15" s="156"/>
      <c r="W15" s="156"/>
    </row>
    <row r="16" spans="1:26" ht="24.95" customHeight="1">
      <c r="B16" s="636"/>
      <c r="C16" s="636"/>
      <c r="D16" s="636"/>
      <c r="E16" s="636"/>
      <c r="F16" s="636"/>
      <c r="G16" s="636"/>
      <c r="H16" s="636"/>
      <c r="I16" s="636"/>
      <c r="J16" s="636"/>
      <c r="K16" s="636"/>
      <c r="M16" s="111"/>
      <c r="N16" s="111"/>
      <c r="O16" s="111"/>
      <c r="P16" s="161">
        <f t="shared" si="2"/>
        <v>11</v>
      </c>
      <c r="Q16" s="158"/>
      <c r="R16" s="158"/>
      <c r="S16" s="158"/>
      <c r="T16" s="158"/>
      <c r="U16" s="158"/>
      <c r="V16" s="156"/>
      <c r="W16" s="156"/>
    </row>
    <row r="17" spans="2:23" ht="24.95" customHeight="1">
      <c r="B17" s="636" t="s">
        <v>127</v>
      </c>
      <c r="C17" s="636"/>
      <c r="D17" s="636"/>
      <c r="E17" s="636"/>
      <c r="F17" s="636"/>
      <c r="G17" s="636"/>
      <c r="H17" s="636"/>
      <c r="I17" s="636"/>
      <c r="J17" s="636"/>
      <c r="K17" s="636"/>
      <c r="M17" s="111"/>
      <c r="N17" s="111"/>
      <c r="O17" s="111"/>
      <c r="P17" s="161">
        <f t="shared" si="2"/>
        <v>12</v>
      </c>
      <c r="Q17" s="158"/>
      <c r="R17" s="158"/>
      <c r="S17" s="158"/>
      <c r="T17" s="158"/>
      <c r="U17" s="158"/>
      <c r="V17" s="156"/>
      <c r="W17" s="156"/>
    </row>
    <row r="18" spans="2:23" ht="24.95" customHeight="1">
      <c r="B18" s="636" t="s">
        <v>375</v>
      </c>
      <c r="C18" s="636"/>
      <c r="D18" s="636"/>
      <c r="E18" s="636"/>
      <c r="F18" s="636"/>
      <c r="G18" s="636"/>
      <c r="H18" s="636"/>
      <c r="I18" s="636"/>
      <c r="J18" s="636"/>
      <c r="K18" s="636"/>
      <c r="M18" s="160"/>
      <c r="N18" s="160"/>
      <c r="O18" s="160"/>
      <c r="P18" s="161">
        <f t="shared" si="2"/>
        <v>13</v>
      </c>
      <c r="Q18" s="158"/>
      <c r="R18" s="157"/>
      <c r="S18" s="157"/>
      <c r="T18" s="158"/>
      <c r="U18" s="158"/>
      <c r="V18" s="156"/>
      <c r="W18" s="156"/>
    </row>
    <row r="19" spans="2:23" ht="24.95" customHeight="1">
      <c r="B19" s="89" t="s">
        <v>370</v>
      </c>
      <c r="I19" s="150"/>
      <c r="J19" s="150"/>
      <c r="K19" s="150"/>
      <c r="M19" s="160"/>
      <c r="N19" s="160"/>
      <c r="O19" s="160"/>
      <c r="P19" s="161">
        <f t="shared" si="2"/>
        <v>14</v>
      </c>
      <c r="Q19" s="158"/>
      <c r="R19" s="157"/>
      <c r="S19" s="157"/>
      <c r="T19" s="158"/>
      <c r="U19" s="158"/>
      <c r="V19" s="156"/>
      <c r="W19" s="156"/>
    </row>
    <row r="20" spans="2:23" ht="24.95" customHeight="1">
      <c r="B20" s="636" t="s">
        <v>536</v>
      </c>
      <c r="C20" s="636"/>
      <c r="D20" s="636"/>
      <c r="E20" s="636"/>
      <c r="F20" s="636"/>
      <c r="G20" s="636"/>
      <c r="H20" s="636"/>
      <c r="I20" s="150"/>
      <c r="J20" s="150"/>
      <c r="K20" s="150"/>
      <c r="M20" s="160"/>
      <c r="N20" s="160"/>
      <c r="O20" s="160"/>
      <c r="P20" s="161">
        <f t="shared" si="2"/>
        <v>15</v>
      </c>
      <c r="Q20" s="158"/>
      <c r="R20" s="157"/>
      <c r="S20" s="157"/>
      <c r="T20" s="158"/>
      <c r="U20" s="158"/>
      <c r="V20" s="156"/>
      <c r="W20" s="156"/>
    </row>
    <row r="21" spans="2:23" ht="24.95" customHeight="1">
      <c r="B21" s="636"/>
      <c r="C21" s="636"/>
      <c r="D21" s="636"/>
      <c r="E21" s="636"/>
      <c r="F21" s="636"/>
      <c r="G21" s="636"/>
      <c r="H21" s="636"/>
      <c r="I21" s="90"/>
      <c r="J21" s="90"/>
      <c r="K21" s="90"/>
      <c r="M21" s="160"/>
      <c r="N21" s="160"/>
      <c r="O21" s="160"/>
      <c r="P21" s="161">
        <f t="shared" si="2"/>
        <v>16</v>
      </c>
      <c r="Q21" s="158"/>
      <c r="R21" s="157"/>
      <c r="S21" s="157"/>
      <c r="T21" s="158"/>
      <c r="U21" s="158"/>
      <c r="V21" s="156"/>
      <c r="W21" s="156"/>
    </row>
    <row r="22" spans="2:23" ht="24.95" customHeight="1">
      <c r="B22" s="636"/>
      <c r="C22" s="636"/>
      <c r="D22" s="636"/>
      <c r="E22" s="636"/>
      <c r="F22" s="636"/>
      <c r="G22" s="636"/>
      <c r="H22" s="636"/>
      <c r="I22" s="90"/>
      <c r="J22" s="90"/>
      <c r="K22" s="90"/>
      <c r="M22" s="160"/>
      <c r="N22" s="160"/>
      <c r="O22" s="160"/>
      <c r="P22" s="161">
        <f t="shared" si="2"/>
        <v>17</v>
      </c>
      <c r="Q22" s="158"/>
      <c r="R22" s="157"/>
      <c r="S22" s="157"/>
      <c r="T22" s="158"/>
      <c r="U22" s="158"/>
      <c r="V22" s="156"/>
      <c r="W22" s="156"/>
    </row>
    <row r="23" spans="2:23" ht="24.95" customHeight="1">
      <c r="B23" s="636"/>
      <c r="C23" s="636"/>
      <c r="D23" s="636"/>
      <c r="E23" s="636"/>
      <c r="F23" s="636"/>
      <c r="G23" s="636"/>
      <c r="H23" s="636"/>
      <c r="I23" s="90"/>
      <c r="J23" s="90"/>
      <c r="K23" s="90"/>
      <c r="M23" s="160"/>
      <c r="N23" s="160"/>
      <c r="O23" s="160"/>
      <c r="P23" s="161">
        <f t="shared" si="2"/>
        <v>18</v>
      </c>
      <c r="Q23" s="158"/>
      <c r="R23" s="157"/>
      <c r="S23" s="157"/>
      <c r="T23" s="158"/>
      <c r="U23" s="158"/>
      <c r="V23" s="156"/>
      <c r="W23" s="156"/>
    </row>
    <row r="24" spans="2:23" ht="24.95" customHeight="1">
      <c r="B24" s="89" t="s">
        <v>369</v>
      </c>
      <c r="C24" s="90"/>
      <c r="D24" s="90"/>
      <c r="E24" s="90"/>
      <c r="F24" s="90"/>
      <c r="G24" s="90"/>
      <c r="H24" s="90"/>
      <c r="I24" s="90"/>
      <c r="J24" s="90"/>
      <c r="K24" s="90"/>
      <c r="M24" s="160"/>
      <c r="N24" s="160"/>
      <c r="O24" s="160"/>
      <c r="P24" s="161">
        <f t="shared" si="2"/>
        <v>19</v>
      </c>
      <c r="Q24" s="158"/>
      <c r="R24" s="157"/>
      <c r="S24" s="157"/>
      <c r="T24" s="158"/>
      <c r="U24" s="158"/>
      <c r="V24" s="156"/>
      <c r="W24" s="156"/>
    </row>
    <row r="25" spans="2:23" ht="24.95" customHeight="1">
      <c r="B25" s="89" t="s">
        <v>377</v>
      </c>
      <c r="C25" s="90"/>
      <c r="D25" s="90"/>
      <c r="E25" s="90"/>
      <c r="F25" s="90"/>
      <c r="G25" s="90"/>
      <c r="H25" s="90"/>
      <c r="I25" s="90"/>
      <c r="J25" s="90"/>
      <c r="K25" s="90"/>
      <c r="M25" s="160"/>
      <c r="N25" s="160"/>
      <c r="O25" s="160"/>
      <c r="P25" s="161">
        <f t="shared" si="2"/>
        <v>20</v>
      </c>
      <c r="Q25" s="158"/>
      <c r="R25" s="157"/>
      <c r="S25" s="157"/>
      <c r="T25" s="158"/>
      <c r="U25" s="158"/>
      <c r="V25" s="156"/>
      <c r="W25" s="156"/>
    </row>
    <row r="26" spans="2:23" ht="24.95" customHeight="1">
      <c r="B26" s="128" t="s">
        <v>217</v>
      </c>
      <c r="C26" s="48"/>
      <c r="D26" s="48"/>
      <c r="M26" s="160"/>
      <c r="N26" s="160"/>
      <c r="O26" s="160"/>
      <c r="P26" s="161">
        <f t="shared" si="2"/>
        <v>21</v>
      </c>
      <c r="Q26" s="158"/>
      <c r="R26" s="157"/>
      <c r="S26" s="157"/>
      <c r="T26" s="158"/>
      <c r="U26" s="158"/>
      <c r="V26" s="156"/>
      <c r="W26" s="156"/>
    </row>
    <row r="27" spans="2:23" ht="2.1" customHeight="1" thickBot="1">
      <c r="B27" s="72"/>
      <c r="C27" s="72"/>
      <c r="D27" s="72"/>
      <c r="E27" s="55"/>
      <c r="F27" s="55"/>
      <c r="G27" s="55"/>
      <c r="H27" s="55"/>
      <c r="I27" s="55"/>
      <c r="J27" s="55"/>
      <c r="K27" s="55"/>
      <c r="M27" s="160"/>
      <c r="N27" s="160"/>
      <c r="O27" s="160"/>
      <c r="P27" s="161">
        <f t="shared" si="2"/>
        <v>22</v>
      </c>
      <c r="Q27" s="158"/>
      <c r="R27" s="157"/>
      <c r="S27" s="157"/>
      <c r="T27" s="158"/>
      <c r="U27" s="158"/>
      <c r="V27" s="156"/>
      <c r="W27" s="156"/>
    </row>
    <row r="28" spans="2:23" ht="24.95" customHeight="1" thickBot="1">
      <c r="B28" s="638" t="s">
        <v>125</v>
      </c>
      <c r="C28" s="641" t="s">
        <v>104</v>
      </c>
      <c r="D28" s="641" t="s">
        <v>197</v>
      </c>
      <c r="E28" s="102" t="s">
        <v>0</v>
      </c>
      <c r="F28" s="103" t="s">
        <v>0</v>
      </c>
      <c r="M28" s="160"/>
      <c r="N28" s="160"/>
      <c r="O28" s="160"/>
      <c r="P28" s="161">
        <f t="shared" si="2"/>
        <v>23</v>
      </c>
      <c r="Q28" s="158"/>
      <c r="R28" s="157"/>
      <c r="S28" s="157"/>
      <c r="T28" s="158"/>
      <c r="U28" s="158"/>
      <c r="V28" s="156"/>
      <c r="W28" s="156"/>
    </row>
    <row r="29" spans="2:23" ht="24.95" customHeight="1" thickBot="1">
      <c r="B29" s="639"/>
      <c r="C29" s="642"/>
      <c r="D29" s="642"/>
      <c r="E29" s="104" t="s">
        <v>119</v>
      </c>
      <c r="F29" s="105" t="s">
        <v>120</v>
      </c>
      <c r="M29" s="674" t="s">
        <v>209</v>
      </c>
      <c r="N29" s="675"/>
      <c r="O29" s="179" t="s">
        <v>209</v>
      </c>
      <c r="P29" s="169">
        <f t="shared" si="2"/>
        <v>24</v>
      </c>
      <c r="Q29" s="170" t="s">
        <v>180</v>
      </c>
      <c r="R29" s="170" t="s">
        <v>119</v>
      </c>
      <c r="S29" s="170" t="s">
        <v>120</v>
      </c>
      <c r="T29" s="170" t="s">
        <v>23</v>
      </c>
      <c r="U29" s="170" t="s">
        <v>24</v>
      </c>
      <c r="V29" s="171" t="s">
        <v>438</v>
      </c>
      <c r="W29" s="156"/>
    </row>
    <row r="30" spans="2:23" ht="24.95" customHeight="1">
      <c r="B30" s="633" t="s">
        <v>103</v>
      </c>
      <c r="C30" s="106" t="s">
        <v>182</v>
      </c>
      <c r="D30" s="96">
        <v>1.3</v>
      </c>
      <c r="E30" s="96">
        <v>2.17</v>
      </c>
      <c r="F30" s="97">
        <v>1.3</v>
      </c>
      <c r="M30" s="643" t="s">
        <v>156</v>
      </c>
      <c r="N30" s="238" t="s">
        <v>182</v>
      </c>
      <c r="O30" s="172" t="str">
        <f>"LFR "&amp;MID(B30,1,3)&amp;MID(C30,1,3)</f>
        <v>LFR SteStr</v>
      </c>
      <c r="P30" s="161">
        <f t="shared" si="2"/>
        <v>25</v>
      </c>
      <c r="Q30" s="159">
        <f t="shared" ref="Q30:S36" si="5">D30</f>
        <v>1.3</v>
      </c>
      <c r="R30" s="159">
        <f t="shared" si="5"/>
        <v>2.17</v>
      </c>
      <c r="S30" s="159">
        <f t="shared" si="5"/>
        <v>1.3</v>
      </c>
      <c r="T30" s="159">
        <f t="shared" ref="T30:T39" si="6">S30</f>
        <v>1.3</v>
      </c>
      <c r="U30" s="159" t="s">
        <v>22</v>
      </c>
      <c r="V30" s="173">
        <f>S30</f>
        <v>1.3</v>
      </c>
      <c r="W30" s="156"/>
    </row>
    <row r="31" spans="2:23" ht="24.95" customHeight="1">
      <c r="B31" s="633"/>
      <c r="C31" s="106" t="s">
        <v>183</v>
      </c>
      <c r="D31" s="96">
        <v>1</v>
      </c>
      <c r="E31" s="96">
        <v>1.67</v>
      </c>
      <c r="F31" s="97">
        <v>1</v>
      </c>
      <c r="M31" s="644"/>
      <c r="N31" s="231" t="s">
        <v>183</v>
      </c>
      <c r="O31" s="172" t="str">
        <f>"LFR "&amp;MID(B30,1,3)&amp;MID(C31,1,3)</f>
        <v>LFR SteSer</v>
      </c>
      <c r="P31" s="161">
        <f t="shared" si="2"/>
        <v>26</v>
      </c>
      <c r="Q31" s="159">
        <f t="shared" si="5"/>
        <v>1</v>
      </c>
      <c r="R31" s="159">
        <f t="shared" si="5"/>
        <v>1.67</v>
      </c>
      <c r="S31" s="159">
        <f t="shared" si="5"/>
        <v>1</v>
      </c>
      <c r="T31" s="159">
        <f t="shared" si="6"/>
        <v>1</v>
      </c>
      <c r="U31" s="159" t="s">
        <v>22</v>
      </c>
      <c r="V31" s="173">
        <f t="shared" ref="V31:V39" si="7">S31</f>
        <v>1</v>
      </c>
      <c r="W31" s="156"/>
    </row>
    <row r="32" spans="2:23" ht="24.95" customHeight="1">
      <c r="B32" s="633" t="s">
        <v>126</v>
      </c>
      <c r="C32" s="106" t="s">
        <v>182</v>
      </c>
      <c r="D32" s="96">
        <v>1.3</v>
      </c>
      <c r="E32" s="96">
        <v>2.17</v>
      </c>
      <c r="F32" s="97">
        <v>1.3</v>
      </c>
      <c r="M32" s="644" t="s">
        <v>126</v>
      </c>
      <c r="N32" s="231" t="s">
        <v>182</v>
      </c>
      <c r="O32" s="172" t="str">
        <f>"LFR "&amp;MID(B32,1,3)&amp;MID(C32,1,3)</f>
        <v>LFR ReiStr</v>
      </c>
      <c r="P32" s="161">
        <f t="shared" si="2"/>
        <v>27</v>
      </c>
      <c r="Q32" s="159">
        <f t="shared" si="5"/>
        <v>1.3</v>
      </c>
      <c r="R32" s="159">
        <f t="shared" si="5"/>
        <v>2.17</v>
      </c>
      <c r="S32" s="159">
        <f t="shared" si="5"/>
        <v>1.3</v>
      </c>
      <c r="T32" s="159">
        <f t="shared" si="6"/>
        <v>1.3</v>
      </c>
      <c r="U32" s="159" t="s">
        <v>22</v>
      </c>
      <c r="V32" s="173">
        <f t="shared" si="7"/>
        <v>1.3</v>
      </c>
      <c r="W32" s="156"/>
    </row>
    <row r="33" spans="2:23" ht="24.95" customHeight="1">
      <c r="B33" s="633"/>
      <c r="C33" s="106" t="s">
        <v>183</v>
      </c>
      <c r="D33" s="236" t="s">
        <v>22</v>
      </c>
      <c r="E33" s="236" t="s">
        <v>22</v>
      </c>
      <c r="F33" s="237" t="s">
        <v>22</v>
      </c>
      <c r="M33" s="644"/>
      <c r="N33" s="231" t="s">
        <v>183</v>
      </c>
      <c r="O33" s="172" t="str">
        <f>"LFR "&amp;MID(B32,1,3)&amp;MID(C33,1,3)</f>
        <v>LFR ReiSer</v>
      </c>
      <c r="P33" s="161">
        <f t="shared" si="2"/>
        <v>28</v>
      </c>
      <c r="Q33" s="159" t="str">
        <f t="shared" si="5"/>
        <v>NA</v>
      </c>
      <c r="R33" s="159" t="str">
        <f t="shared" si="5"/>
        <v>NA</v>
      </c>
      <c r="S33" s="159" t="str">
        <f t="shared" si="5"/>
        <v>NA</v>
      </c>
      <c r="T33" s="159" t="str">
        <f t="shared" si="6"/>
        <v>NA</v>
      </c>
      <c r="U33" s="159" t="s">
        <v>22</v>
      </c>
      <c r="V33" s="173" t="str">
        <f t="shared" si="7"/>
        <v>NA</v>
      </c>
      <c r="W33" s="156"/>
    </row>
    <row r="34" spans="2:23" ht="24.95" customHeight="1">
      <c r="B34" s="633" t="s">
        <v>248</v>
      </c>
      <c r="C34" s="106" t="s">
        <v>182</v>
      </c>
      <c r="D34" s="96">
        <v>1.3</v>
      </c>
      <c r="E34" s="96">
        <v>2.17</v>
      </c>
      <c r="F34" s="97">
        <v>1.3</v>
      </c>
      <c r="M34" s="644" t="s">
        <v>157</v>
      </c>
      <c r="N34" s="231" t="s">
        <v>182</v>
      </c>
      <c r="O34" s="172" t="str">
        <f>"LFR "&amp;MID(B34,1,3)&amp;MID(C34,1,3)</f>
        <v>LFR PreStr</v>
      </c>
      <c r="P34" s="161">
        <f t="shared" si="2"/>
        <v>29</v>
      </c>
      <c r="Q34" s="159">
        <f t="shared" si="5"/>
        <v>1.3</v>
      </c>
      <c r="R34" s="159">
        <f t="shared" si="5"/>
        <v>2.17</v>
      </c>
      <c r="S34" s="159">
        <f t="shared" si="5"/>
        <v>1.3</v>
      </c>
      <c r="T34" s="159">
        <f t="shared" si="6"/>
        <v>1.3</v>
      </c>
      <c r="U34" s="159" t="s">
        <v>22</v>
      </c>
      <c r="V34" s="173">
        <f t="shared" si="7"/>
        <v>1.3</v>
      </c>
      <c r="W34" s="156"/>
    </row>
    <row r="35" spans="2:23" ht="24.95" customHeight="1">
      <c r="B35" s="633"/>
      <c r="C35" s="106" t="s">
        <v>183</v>
      </c>
      <c r="D35" s="96">
        <v>1</v>
      </c>
      <c r="E35" s="96">
        <v>1</v>
      </c>
      <c r="F35" s="237" t="s">
        <v>22</v>
      </c>
      <c r="M35" s="644"/>
      <c r="N35" s="231" t="s">
        <v>183</v>
      </c>
      <c r="O35" s="172" t="str">
        <f>"LFR "&amp;MID(B34,1,3)&amp;MID(C35,1,3)</f>
        <v>LFR PreSer</v>
      </c>
      <c r="P35" s="161">
        <f t="shared" si="2"/>
        <v>30</v>
      </c>
      <c r="Q35" s="159">
        <f t="shared" si="5"/>
        <v>1</v>
      </c>
      <c r="R35" s="159">
        <f t="shared" si="5"/>
        <v>1</v>
      </c>
      <c r="S35" s="199" t="str">
        <f t="shared" si="5"/>
        <v>NA</v>
      </c>
      <c r="T35" s="199" t="str">
        <f t="shared" si="6"/>
        <v>NA</v>
      </c>
      <c r="U35" s="159" t="str">
        <f>S35</f>
        <v>NA</v>
      </c>
      <c r="V35" s="173" t="str">
        <f t="shared" si="7"/>
        <v>NA</v>
      </c>
      <c r="W35" s="156"/>
    </row>
    <row r="36" spans="2:23" ht="24.95" customHeight="1">
      <c r="B36" s="633" t="s">
        <v>249</v>
      </c>
      <c r="C36" s="106" t="s">
        <v>182</v>
      </c>
      <c r="D36" s="96">
        <v>1.3</v>
      </c>
      <c r="E36" s="96">
        <v>2.17</v>
      </c>
      <c r="F36" s="97">
        <v>1.3</v>
      </c>
      <c r="M36" s="644" t="s">
        <v>249</v>
      </c>
      <c r="N36" s="231" t="s">
        <v>182</v>
      </c>
      <c r="O36" s="172" t="str">
        <f>"LFR "&amp;MID(B36,1,3)&amp;MID(C36,1,3)</f>
        <v>LFR PosStr</v>
      </c>
      <c r="P36" s="161">
        <f t="shared" si="2"/>
        <v>31</v>
      </c>
      <c r="Q36" s="159">
        <f t="shared" si="5"/>
        <v>1.3</v>
      </c>
      <c r="R36" s="159">
        <f t="shared" si="5"/>
        <v>2.17</v>
      </c>
      <c r="S36" s="159">
        <f t="shared" si="5"/>
        <v>1.3</v>
      </c>
      <c r="T36" s="159">
        <f t="shared" si="6"/>
        <v>1.3</v>
      </c>
      <c r="U36" s="159" t="s">
        <v>22</v>
      </c>
      <c r="V36" s="173">
        <f t="shared" si="7"/>
        <v>1.3</v>
      </c>
      <c r="W36" s="156"/>
    </row>
    <row r="37" spans="2:23" ht="24.95" customHeight="1">
      <c r="B37" s="633"/>
      <c r="C37" s="106" t="s">
        <v>183</v>
      </c>
      <c r="D37" s="96">
        <v>1</v>
      </c>
      <c r="E37" s="96">
        <v>1</v>
      </c>
      <c r="F37" s="237" t="s">
        <v>22</v>
      </c>
      <c r="M37" s="644"/>
      <c r="N37" s="231" t="s">
        <v>183</v>
      </c>
      <c r="O37" s="172" t="str">
        <f>"LFR "&amp;MID(B36,1,3)&amp;MID(C37,1,3)</f>
        <v>LFR PosSer</v>
      </c>
      <c r="P37" s="161">
        <f t="shared" si="2"/>
        <v>32</v>
      </c>
      <c r="Q37" s="159">
        <f>D37</f>
        <v>1</v>
      </c>
      <c r="R37" s="159">
        <f t="shared" ref="R37:S39" si="8">E37</f>
        <v>1</v>
      </c>
      <c r="S37" s="159" t="str">
        <f t="shared" si="8"/>
        <v>NA</v>
      </c>
      <c r="T37" s="159" t="str">
        <f t="shared" si="6"/>
        <v>NA</v>
      </c>
      <c r="U37" s="159" t="s">
        <v>22</v>
      </c>
      <c r="V37" s="173" t="str">
        <f t="shared" si="7"/>
        <v>NA</v>
      </c>
      <c r="W37" s="156"/>
    </row>
    <row r="38" spans="2:23" ht="24.95" customHeight="1">
      <c r="B38" s="633" t="s">
        <v>247</v>
      </c>
      <c r="C38" s="106" t="s">
        <v>182</v>
      </c>
      <c r="D38" s="236" t="s">
        <v>22</v>
      </c>
      <c r="E38" s="236" t="s">
        <v>22</v>
      </c>
      <c r="F38" s="237" t="s">
        <v>22</v>
      </c>
      <c r="M38" s="644" t="s">
        <v>158</v>
      </c>
      <c r="N38" s="231" t="s">
        <v>182</v>
      </c>
      <c r="O38" s="172" t="str">
        <f>"LFR "&amp;MID(B38,1,3)&amp;MID(C38,1,3)</f>
        <v>LFR TimStr</v>
      </c>
      <c r="P38" s="161">
        <f t="shared" si="2"/>
        <v>33</v>
      </c>
      <c r="Q38" s="159" t="str">
        <f>D38</f>
        <v>NA</v>
      </c>
      <c r="R38" s="159" t="str">
        <f t="shared" si="8"/>
        <v>NA</v>
      </c>
      <c r="S38" s="159" t="str">
        <f t="shared" si="8"/>
        <v>NA</v>
      </c>
      <c r="T38" s="159" t="str">
        <f t="shared" si="6"/>
        <v>NA</v>
      </c>
      <c r="U38" s="159" t="s">
        <v>22</v>
      </c>
      <c r="V38" s="173" t="str">
        <f t="shared" si="7"/>
        <v>NA</v>
      </c>
      <c r="W38" s="156"/>
    </row>
    <row r="39" spans="2:23" ht="24.95" customHeight="1" thickBot="1">
      <c r="B39" s="640"/>
      <c r="C39" s="107" t="s">
        <v>183</v>
      </c>
      <c r="D39" s="108" t="s">
        <v>22</v>
      </c>
      <c r="E39" s="108" t="s">
        <v>22</v>
      </c>
      <c r="F39" s="109" t="s">
        <v>22</v>
      </c>
      <c r="M39" s="645"/>
      <c r="N39" s="232" t="s">
        <v>183</v>
      </c>
      <c r="O39" s="174" t="str">
        <f>"LFR "&amp;MID(B38,1,3)&amp;MID(C39,1,3)</f>
        <v>LFR TimSer</v>
      </c>
      <c r="P39" s="175">
        <f t="shared" si="2"/>
        <v>34</v>
      </c>
      <c r="Q39" s="176" t="str">
        <f>D39</f>
        <v>NA</v>
      </c>
      <c r="R39" s="176" t="str">
        <f t="shared" si="8"/>
        <v>NA</v>
      </c>
      <c r="S39" s="176" t="str">
        <f t="shared" si="8"/>
        <v>NA</v>
      </c>
      <c r="T39" s="176" t="str">
        <f t="shared" si="6"/>
        <v>NA</v>
      </c>
      <c r="U39" s="176" t="s">
        <v>22</v>
      </c>
      <c r="V39" s="177" t="str">
        <f t="shared" si="7"/>
        <v>NA</v>
      </c>
      <c r="W39" s="156"/>
    </row>
    <row r="40" spans="2:23" ht="24.95" customHeight="1">
      <c r="B40" s="636" t="s">
        <v>250</v>
      </c>
      <c r="C40" s="636"/>
      <c r="D40" s="636"/>
      <c r="E40" s="636"/>
      <c r="F40" s="636"/>
      <c r="G40" s="636"/>
      <c r="H40" s="636"/>
      <c r="I40" s="636"/>
      <c r="J40" s="636"/>
      <c r="K40" s="636"/>
      <c r="M40" s="160"/>
      <c r="N40" s="160"/>
      <c r="O40" s="160"/>
      <c r="P40" s="161">
        <f t="shared" si="2"/>
        <v>35</v>
      </c>
      <c r="Q40" s="158"/>
      <c r="R40" s="157"/>
      <c r="S40" s="157"/>
      <c r="T40" s="158"/>
      <c r="U40" s="158"/>
      <c r="V40" s="156"/>
      <c r="W40" s="156"/>
    </row>
    <row r="41" spans="2:23" ht="24.95" customHeight="1">
      <c r="B41" s="636" t="s">
        <v>127</v>
      </c>
      <c r="C41" s="636"/>
      <c r="D41" s="636"/>
      <c r="E41" s="636"/>
      <c r="F41" s="636"/>
      <c r="G41" s="636"/>
      <c r="H41" s="636"/>
      <c r="I41" s="636"/>
      <c r="J41" s="636"/>
      <c r="K41" s="636"/>
      <c r="M41" s="160"/>
      <c r="N41" s="160"/>
      <c r="O41" s="160"/>
      <c r="P41" s="161">
        <f t="shared" si="2"/>
        <v>36</v>
      </c>
      <c r="Q41" s="158"/>
      <c r="R41" s="157"/>
      <c r="S41" s="157"/>
      <c r="T41" s="158"/>
      <c r="U41" s="158"/>
      <c r="V41" s="156"/>
      <c r="W41" s="156"/>
    </row>
    <row r="42" spans="2:23" ht="24.95" customHeight="1">
      <c r="B42" s="89" t="s">
        <v>255</v>
      </c>
      <c r="C42" s="147"/>
      <c r="D42" s="147"/>
      <c r="E42" s="147"/>
      <c r="F42" s="147"/>
      <c r="G42" s="147"/>
      <c r="H42" s="147"/>
      <c r="I42" s="147"/>
      <c r="J42" s="147"/>
      <c r="K42" s="147"/>
      <c r="M42" s="160"/>
      <c r="N42" s="160"/>
      <c r="O42" s="160"/>
      <c r="P42" s="161">
        <f t="shared" si="2"/>
        <v>37</v>
      </c>
      <c r="Q42" s="158"/>
      <c r="R42" s="157"/>
      <c r="S42" s="157"/>
      <c r="T42" s="158"/>
      <c r="U42" s="158"/>
      <c r="V42" s="156"/>
      <c r="W42" s="156"/>
    </row>
    <row r="43" spans="2:23" ht="24.95" customHeight="1">
      <c r="B43" s="636" t="s">
        <v>246</v>
      </c>
      <c r="C43" s="636"/>
      <c r="D43" s="636"/>
      <c r="E43" s="636"/>
      <c r="F43" s="636"/>
      <c r="G43" s="636"/>
      <c r="H43" s="636"/>
      <c r="I43" s="636"/>
      <c r="J43" s="636"/>
      <c r="K43" s="636"/>
      <c r="M43" s="160"/>
      <c r="N43" s="160"/>
      <c r="O43" s="160"/>
      <c r="P43" s="161">
        <f t="shared" si="2"/>
        <v>38</v>
      </c>
      <c r="Q43" s="158"/>
      <c r="R43" s="157"/>
      <c r="S43" s="157"/>
      <c r="T43" s="158"/>
      <c r="U43" s="158"/>
      <c r="V43" s="156"/>
      <c r="W43" s="156"/>
    </row>
    <row r="44" spans="2:23" ht="24.95" customHeight="1">
      <c r="M44" s="160"/>
      <c r="N44" s="160"/>
      <c r="O44" s="160"/>
      <c r="P44" s="161">
        <f t="shared" si="2"/>
        <v>39</v>
      </c>
      <c r="Q44" s="158"/>
      <c r="R44" s="157"/>
      <c r="S44" s="157"/>
      <c r="T44" s="158"/>
      <c r="U44" s="158"/>
      <c r="V44" s="156"/>
      <c r="W44" s="156"/>
    </row>
    <row r="45" spans="2:23" ht="24.95" customHeight="1">
      <c r="B45" s="153" t="s">
        <v>432</v>
      </c>
      <c r="C45" s="135"/>
      <c r="D45" s="135"/>
      <c r="E45" s="135"/>
      <c r="F45" s="135"/>
      <c r="G45" s="135"/>
      <c r="H45" s="135"/>
      <c r="I45" s="135"/>
      <c r="J45" s="135"/>
      <c r="K45" s="135"/>
      <c r="M45" s="160"/>
      <c r="N45" s="160"/>
      <c r="O45" s="160"/>
      <c r="P45" s="161">
        <f t="shared" si="2"/>
        <v>40</v>
      </c>
      <c r="Q45" s="158"/>
      <c r="R45" s="157"/>
      <c r="S45" s="157"/>
      <c r="T45" s="158"/>
      <c r="U45" s="158"/>
      <c r="V45" s="156"/>
      <c r="W45" s="156"/>
    </row>
    <row r="46" spans="2:23" ht="2.1" customHeight="1" thickBot="1">
      <c r="B46" s="153"/>
      <c r="C46" s="147"/>
      <c r="D46" s="147"/>
      <c r="E46" s="147"/>
      <c r="F46" s="147"/>
      <c r="G46" s="147"/>
      <c r="H46" s="147"/>
      <c r="I46" s="147"/>
      <c r="J46" s="147"/>
      <c r="K46" s="147"/>
      <c r="M46" s="160"/>
      <c r="N46" s="160"/>
      <c r="O46" s="160"/>
      <c r="P46" s="161">
        <f t="shared" si="2"/>
        <v>41</v>
      </c>
      <c r="Q46" s="158"/>
      <c r="R46" s="157"/>
      <c r="S46" s="157"/>
      <c r="T46" s="158"/>
      <c r="U46" s="158"/>
      <c r="V46" s="156"/>
      <c r="W46" s="156"/>
    </row>
    <row r="47" spans="2:23" ht="30" customHeight="1" thickBot="1">
      <c r="B47" s="661" t="s">
        <v>212</v>
      </c>
      <c r="C47" s="662"/>
      <c r="D47" s="385" t="s">
        <v>119</v>
      </c>
      <c r="E47" s="443" t="s">
        <v>507</v>
      </c>
      <c r="F47" s="385" t="s">
        <v>495</v>
      </c>
      <c r="K47" s="637"/>
      <c r="M47" s="646" t="s">
        <v>232</v>
      </c>
      <c r="N47" s="647"/>
      <c r="O47" s="181" t="s">
        <v>231</v>
      </c>
      <c r="P47" s="166">
        <f t="shared" si="2"/>
        <v>42</v>
      </c>
      <c r="Q47" s="167">
        <v>1</v>
      </c>
      <c r="R47" s="167">
        <v>1</v>
      </c>
      <c r="S47" s="167">
        <v>1</v>
      </c>
      <c r="T47" s="167">
        <v>1</v>
      </c>
      <c r="U47" s="167" t="s">
        <v>22</v>
      </c>
      <c r="V47" s="168">
        <v>1</v>
      </c>
      <c r="W47" s="156"/>
    </row>
    <row r="48" spans="2:23" ht="30" customHeight="1" thickBot="1">
      <c r="B48" s="629" t="s">
        <v>181</v>
      </c>
      <c r="C48" s="386" t="s">
        <v>186</v>
      </c>
      <c r="D48" s="53">
        <v>1.75</v>
      </c>
      <c r="E48" s="53">
        <v>1.35</v>
      </c>
      <c r="F48" s="53">
        <v>1.3</v>
      </c>
      <c r="G48" s="381"/>
      <c r="H48" s="381"/>
      <c r="I48" s="381"/>
      <c r="J48" s="381"/>
      <c r="K48" s="637"/>
      <c r="M48" s="648"/>
      <c r="N48" s="649"/>
      <c r="O48" s="181" t="s">
        <v>22</v>
      </c>
      <c r="P48" s="166">
        <f t="shared" si="2"/>
        <v>43</v>
      </c>
      <c r="Q48" s="167" t="s">
        <v>22</v>
      </c>
      <c r="R48" s="167" t="s">
        <v>22</v>
      </c>
      <c r="S48" s="167" t="s">
        <v>22</v>
      </c>
      <c r="T48" s="167" t="s">
        <v>22</v>
      </c>
      <c r="U48" s="167" t="s">
        <v>22</v>
      </c>
      <c r="V48" s="168" t="s">
        <v>22</v>
      </c>
      <c r="W48" s="156"/>
    </row>
    <row r="49" spans="1:16384" ht="30" customHeight="1" thickBot="1">
      <c r="B49" s="655"/>
      <c r="C49" s="387" t="s">
        <v>187</v>
      </c>
      <c r="D49" s="148">
        <v>1.75</v>
      </c>
      <c r="E49" s="148">
        <v>1.35</v>
      </c>
      <c r="F49" s="148">
        <v>1.3</v>
      </c>
      <c r="K49" s="344"/>
      <c r="M49" s="650"/>
      <c r="N49" s="651"/>
      <c r="O49" s="180" t="s">
        <v>232</v>
      </c>
      <c r="P49" s="169">
        <f t="shared" si="2"/>
        <v>44</v>
      </c>
      <c r="Q49" s="170" t="s">
        <v>180</v>
      </c>
      <c r="R49" s="170" t="s">
        <v>119</v>
      </c>
      <c r="S49" s="170" t="s">
        <v>120</v>
      </c>
      <c r="T49" s="170" t="s">
        <v>23</v>
      </c>
      <c r="U49" s="170" t="s">
        <v>24</v>
      </c>
      <c r="V49" s="171" t="s">
        <v>438</v>
      </c>
      <c r="W49" s="156"/>
    </row>
    <row r="50" spans="1:16384" ht="30" customHeight="1">
      <c r="B50" s="655"/>
      <c r="C50" s="387" t="s">
        <v>184</v>
      </c>
      <c r="D50" s="148">
        <v>1</v>
      </c>
      <c r="E50" s="148" t="s">
        <v>213</v>
      </c>
      <c r="F50" s="148" t="s">
        <v>213</v>
      </c>
      <c r="K50" s="46"/>
      <c r="M50" s="658" t="s">
        <v>181</v>
      </c>
      <c r="N50" s="233" t="s">
        <v>186</v>
      </c>
      <c r="O50" s="172" t="str">
        <f>"LRFR"&amp;MID(B$48,1,3)&amp;MID(C48,1,3)</f>
        <v>LRFRLonStr</v>
      </c>
      <c r="P50" s="161">
        <f t="shared" si="2"/>
        <v>45</v>
      </c>
      <c r="Q50" s="159">
        <v>1.25</v>
      </c>
      <c r="R50" s="159">
        <v>1.75</v>
      </c>
      <c r="S50" s="159">
        <f>E48</f>
        <v>1.35</v>
      </c>
      <c r="T50" s="159">
        <f t="shared" ref="T50:V55" si="9">S50</f>
        <v>1.35</v>
      </c>
      <c r="U50" s="159">
        <f t="shared" si="9"/>
        <v>1.35</v>
      </c>
      <c r="V50" s="173">
        <v>1.3</v>
      </c>
      <c r="W50" s="156"/>
    </row>
    <row r="51" spans="1:16384" ht="30" customHeight="1" thickBot="1">
      <c r="B51" s="630"/>
      <c r="C51" s="388" t="s">
        <v>185</v>
      </c>
      <c r="D51" s="149">
        <v>1</v>
      </c>
      <c r="E51" s="149" t="s">
        <v>213</v>
      </c>
      <c r="F51" s="149" t="s">
        <v>213</v>
      </c>
      <c r="K51" s="46"/>
      <c r="M51" s="659"/>
      <c r="N51" s="234" t="s">
        <v>187</v>
      </c>
      <c r="O51" s="172" t="str">
        <f>"LRFR"&amp;MID(B$48,1,3)&amp;MID(C49,1,3)</f>
        <v>LRFRLonStr</v>
      </c>
      <c r="P51" s="161">
        <f t="shared" si="2"/>
        <v>46</v>
      </c>
      <c r="Q51" s="159">
        <v>1.25</v>
      </c>
      <c r="R51" s="159">
        <v>1.75</v>
      </c>
      <c r="S51" s="159">
        <f>E49</f>
        <v>1.35</v>
      </c>
      <c r="T51" s="159">
        <f t="shared" si="9"/>
        <v>1.35</v>
      </c>
      <c r="U51" s="159">
        <f t="shared" si="9"/>
        <v>1.35</v>
      </c>
      <c r="V51" s="173">
        <v>1.3</v>
      </c>
      <c r="W51" s="156"/>
    </row>
    <row r="52" spans="1:16384" ht="30" customHeight="1">
      <c r="B52" s="629" t="s">
        <v>214</v>
      </c>
      <c r="C52" s="386" t="s">
        <v>186</v>
      </c>
      <c r="D52" s="62">
        <v>1.75</v>
      </c>
      <c r="E52" s="62">
        <v>1.35</v>
      </c>
      <c r="F52" s="62">
        <v>1.3</v>
      </c>
      <c r="K52" s="46"/>
      <c r="M52" s="659"/>
      <c r="N52" s="234" t="s">
        <v>184</v>
      </c>
      <c r="O52" s="172" t="str">
        <f>"LRFR"&amp;MID(B$48,1,3)&amp;MID(C50,1,3)</f>
        <v>LRFRLonSer</v>
      </c>
      <c r="P52" s="161">
        <f t="shared" si="2"/>
        <v>47</v>
      </c>
      <c r="Q52" s="159">
        <v>1</v>
      </c>
      <c r="R52" s="159">
        <v>0.8</v>
      </c>
      <c r="S52" s="159" t="str">
        <f>MID(E50,1,7)</f>
        <v>0.90 SL</v>
      </c>
      <c r="T52" s="159" t="str">
        <f t="shared" si="9"/>
        <v>0.90 SL</v>
      </c>
      <c r="U52" s="159" t="str">
        <f t="shared" si="9"/>
        <v>0.90 SL</v>
      </c>
      <c r="V52" s="173" t="str">
        <f t="shared" si="9"/>
        <v>0.90 SL</v>
      </c>
      <c r="W52" s="156"/>
    </row>
    <row r="53" spans="1:16384" ht="30" customHeight="1" thickBot="1">
      <c r="B53" s="630"/>
      <c r="C53" s="388" t="s">
        <v>190</v>
      </c>
      <c r="D53" s="149">
        <v>1</v>
      </c>
      <c r="E53" s="149">
        <v>1</v>
      </c>
      <c r="F53" s="149">
        <v>1</v>
      </c>
      <c r="K53" s="46"/>
      <c r="M53" s="660"/>
      <c r="N53" s="235" t="s">
        <v>185</v>
      </c>
      <c r="O53" s="172" t="str">
        <f>"LRFR"&amp;MID(B$48,1,3)&amp;MID(C51,1,3)</f>
        <v>LRFRLonSer</v>
      </c>
      <c r="P53" s="161">
        <f t="shared" si="2"/>
        <v>48</v>
      </c>
      <c r="Q53" s="159">
        <v>1</v>
      </c>
      <c r="R53" s="159">
        <v>0.8</v>
      </c>
      <c r="S53" s="159" t="str">
        <f>MID(E51,1,7)</f>
        <v>0.90 SL</v>
      </c>
      <c r="T53" s="159" t="str">
        <f t="shared" si="9"/>
        <v>0.90 SL</v>
      </c>
      <c r="U53" s="159" t="str">
        <f t="shared" si="9"/>
        <v>0.90 SL</v>
      </c>
      <c r="V53" s="173" t="str">
        <f t="shared" si="9"/>
        <v>0.90 SL</v>
      </c>
      <c r="W53" s="156"/>
    </row>
    <row r="54" spans="1:16384" ht="30" customHeight="1">
      <c r="B54" s="89" t="s">
        <v>409</v>
      </c>
      <c r="D54" s="46"/>
      <c r="F54" s="46"/>
      <c r="K54" s="46"/>
      <c r="M54" s="658" t="s">
        <v>214</v>
      </c>
      <c r="N54" s="233" t="s">
        <v>186</v>
      </c>
      <c r="O54" s="172" t="str">
        <f>"LRFR"&amp;MID(B$52,1,3)&amp;MID(C52,1,3)</f>
        <v>LRFRTraStr</v>
      </c>
      <c r="P54" s="161">
        <f t="shared" si="2"/>
        <v>49</v>
      </c>
      <c r="Q54" s="159">
        <v>1</v>
      </c>
      <c r="R54" s="159">
        <v>1.75</v>
      </c>
      <c r="S54" s="159">
        <f>E52</f>
        <v>1.35</v>
      </c>
      <c r="T54" s="159">
        <f t="shared" si="9"/>
        <v>1.35</v>
      </c>
      <c r="U54" s="159">
        <f t="shared" si="9"/>
        <v>1.35</v>
      </c>
      <c r="V54" s="173">
        <v>1.3</v>
      </c>
      <c r="W54" s="156"/>
    </row>
    <row r="55" spans="1:16384" ht="30" customHeight="1" thickBot="1">
      <c r="B55" s="89" t="s">
        <v>408</v>
      </c>
      <c r="D55" s="46"/>
      <c r="F55" s="46"/>
      <c r="K55" s="46"/>
      <c r="M55" s="660"/>
      <c r="N55" s="235" t="s">
        <v>190</v>
      </c>
      <c r="O55" s="174" t="str">
        <f>"LRFR"&amp;MID(B$52,1,3)&amp;MID(C53,1,3)</f>
        <v>LRFRTraSer</v>
      </c>
      <c r="P55" s="175">
        <f t="shared" si="2"/>
        <v>50</v>
      </c>
      <c r="Q55" s="176">
        <v>1</v>
      </c>
      <c r="R55" s="176">
        <v>1</v>
      </c>
      <c r="S55" s="176">
        <f>E53</f>
        <v>1</v>
      </c>
      <c r="T55" s="176">
        <f t="shared" si="9"/>
        <v>1</v>
      </c>
      <c r="U55" s="176">
        <f t="shared" si="9"/>
        <v>1</v>
      </c>
      <c r="V55" s="177">
        <f t="shared" si="9"/>
        <v>1</v>
      </c>
      <c r="W55" s="156"/>
    </row>
    <row r="56" spans="1:16384" ht="24.95" customHeight="1">
      <c r="B56" s="89" t="s">
        <v>544</v>
      </c>
      <c r="C56" s="135"/>
      <c r="D56" s="135"/>
      <c r="E56" s="135"/>
      <c r="F56" s="135"/>
      <c r="G56" s="135"/>
      <c r="H56" s="135"/>
      <c r="I56" s="135"/>
      <c r="J56" s="135"/>
      <c r="K56" s="135"/>
      <c r="L56" s="54"/>
      <c r="V56" s="117"/>
      <c r="W56" s="154"/>
      <c r="Y56" s="154"/>
    </row>
    <row r="57" spans="1:16384" ht="24.95" customHeight="1">
      <c r="C57" s="370"/>
      <c r="D57" s="370"/>
      <c r="E57" s="370"/>
      <c r="F57" s="370"/>
      <c r="G57" s="370"/>
      <c r="H57" s="370"/>
      <c r="I57" s="370"/>
      <c r="J57" s="370"/>
      <c r="K57" s="370"/>
      <c r="L57" s="54"/>
      <c r="V57" s="117"/>
      <c r="W57" s="154"/>
      <c r="Y57" s="154"/>
    </row>
    <row r="58" spans="1:16384" ht="24.95" customHeight="1">
      <c r="C58" s="370"/>
      <c r="D58" s="370"/>
      <c r="E58" s="370"/>
      <c r="F58" s="370"/>
      <c r="G58" s="370"/>
      <c r="H58" s="370"/>
      <c r="I58" s="370"/>
      <c r="J58" s="370"/>
      <c r="K58" s="370"/>
      <c r="L58" s="54"/>
      <c r="V58" s="117"/>
      <c r="W58" s="154"/>
      <c r="Y58" s="154"/>
    </row>
    <row r="59" spans="1:16384" ht="20.100000000000001" customHeight="1">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78"/>
      <c r="JS59" s="78"/>
      <c r="JT59" s="78"/>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78"/>
      <c r="NF59" s="78"/>
      <c r="NG59" s="78"/>
      <c r="NH59" s="78"/>
      <c r="NI59" s="78"/>
      <c r="NJ59" s="78"/>
      <c r="NK59" s="78"/>
      <c r="NL59" s="78"/>
      <c r="NM59" s="78"/>
      <c r="NN59" s="78"/>
      <c r="NO59" s="78"/>
      <c r="NP59" s="78"/>
      <c r="NQ59" s="78"/>
      <c r="NR59" s="78"/>
      <c r="NS59" s="78"/>
      <c r="NT59" s="78"/>
      <c r="NU59" s="78"/>
      <c r="NV59" s="78"/>
      <c r="NW59" s="78"/>
      <c r="NX59" s="78"/>
      <c r="NY59" s="78"/>
      <c r="NZ59" s="78"/>
      <c r="OA59" s="78"/>
      <c r="OB59" s="78"/>
      <c r="OC59" s="78"/>
      <c r="OD59" s="78"/>
      <c r="OE59" s="78"/>
      <c r="OF59" s="78"/>
      <c r="OG59" s="78"/>
      <c r="OH59" s="78"/>
      <c r="OI59" s="78"/>
      <c r="OJ59" s="78"/>
      <c r="OK59" s="78"/>
      <c r="OL59" s="78"/>
      <c r="OM59" s="78"/>
      <c r="ON59" s="78"/>
      <c r="OO59" s="78"/>
      <c r="OP59" s="78"/>
      <c r="OQ59" s="78"/>
      <c r="OR59" s="78"/>
      <c r="OS59" s="78"/>
      <c r="OT59" s="78"/>
      <c r="OU59" s="78"/>
      <c r="OV59" s="78"/>
      <c r="OW59" s="78"/>
      <c r="OX59" s="78"/>
      <c r="OY59" s="78"/>
      <c r="OZ59" s="78"/>
      <c r="PA59" s="78"/>
      <c r="PB59" s="78"/>
      <c r="PC59" s="78"/>
      <c r="PD59" s="78"/>
      <c r="PE59" s="78"/>
      <c r="PF59" s="78"/>
      <c r="PG59" s="78"/>
      <c r="PH59" s="78"/>
      <c r="PI59" s="78"/>
      <c r="PJ59" s="78"/>
      <c r="PK59" s="78"/>
      <c r="PL59" s="78"/>
      <c r="PM59" s="78"/>
      <c r="PN59" s="78"/>
      <c r="PO59" s="78"/>
      <c r="PP59" s="78"/>
      <c r="PQ59" s="78"/>
      <c r="PR59" s="78"/>
      <c r="PS59" s="78"/>
      <c r="PT59" s="78"/>
      <c r="PU59" s="78"/>
      <c r="PV59" s="78"/>
      <c r="PW59" s="78"/>
      <c r="PX59" s="78"/>
      <c r="PY59" s="78"/>
      <c r="PZ59" s="78"/>
      <c r="QA59" s="78"/>
      <c r="QB59" s="78"/>
      <c r="QC59" s="78"/>
      <c r="QD59" s="78"/>
      <c r="QE59" s="78"/>
      <c r="QF59" s="78"/>
      <c r="QG59" s="78"/>
      <c r="QH59" s="78"/>
      <c r="QI59" s="78"/>
      <c r="QJ59" s="78"/>
      <c r="QK59" s="78"/>
      <c r="QL59" s="78"/>
      <c r="QM59" s="78"/>
      <c r="QN59" s="78"/>
      <c r="QO59" s="78"/>
      <c r="QP59" s="78"/>
      <c r="QQ59" s="78"/>
      <c r="QR59" s="78"/>
      <c r="QS59" s="78"/>
      <c r="QT59" s="78"/>
      <c r="QU59" s="78"/>
      <c r="QV59" s="78"/>
      <c r="QW59" s="78"/>
      <c r="QX59" s="78"/>
      <c r="QY59" s="78"/>
      <c r="QZ59" s="78"/>
      <c r="RA59" s="78"/>
      <c r="RB59" s="78"/>
      <c r="RC59" s="78"/>
      <c r="RD59" s="78"/>
      <c r="RE59" s="78"/>
      <c r="RF59" s="78"/>
      <c r="RG59" s="78"/>
      <c r="RH59" s="78"/>
      <c r="RI59" s="78"/>
      <c r="RJ59" s="78"/>
      <c r="RK59" s="78"/>
      <c r="RL59" s="78"/>
      <c r="RM59" s="78"/>
      <c r="RN59" s="78"/>
      <c r="RO59" s="78"/>
      <c r="RP59" s="78"/>
      <c r="RQ59" s="78"/>
      <c r="RR59" s="78"/>
      <c r="RS59" s="78"/>
      <c r="RT59" s="78"/>
      <c r="RU59" s="78"/>
      <c r="RV59" s="78"/>
      <c r="RW59" s="78"/>
      <c r="RX59" s="78"/>
      <c r="RY59" s="78"/>
      <c r="RZ59" s="78"/>
      <c r="SA59" s="78"/>
      <c r="SB59" s="78"/>
      <c r="SC59" s="78"/>
      <c r="SD59" s="78"/>
      <c r="SE59" s="78"/>
      <c r="SF59" s="78"/>
      <c r="SG59" s="78"/>
      <c r="SH59" s="78"/>
      <c r="SI59" s="78"/>
      <c r="SJ59" s="78"/>
      <c r="SK59" s="78"/>
      <c r="SL59" s="78"/>
      <c r="SM59" s="78"/>
      <c r="SN59" s="78"/>
      <c r="SO59" s="78"/>
      <c r="SP59" s="78"/>
      <c r="SQ59" s="78"/>
      <c r="SR59" s="78"/>
      <c r="SS59" s="78"/>
      <c r="ST59" s="78"/>
      <c r="SU59" s="78"/>
      <c r="SV59" s="78"/>
      <c r="SW59" s="78"/>
      <c r="SX59" s="78"/>
      <c r="SY59" s="78"/>
      <c r="SZ59" s="78"/>
      <c r="TA59" s="78"/>
      <c r="TB59" s="78"/>
      <c r="TC59" s="78"/>
      <c r="TD59" s="78"/>
      <c r="TE59" s="78"/>
      <c r="TF59" s="78"/>
      <c r="TG59" s="78"/>
      <c r="TH59" s="78"/>
      <c r="TI59" s="78"/>
      <c r="TJ59" s="78"/>
      <c r="TK59" s="78"/>
      <c r="TL59" s="78"/>
      <c r="TM59" s="78"/>
      <c r="TN59" s="78"/>
      <c r="TO59" s="78"/>
      <c r="TP59" s="78"/>
      <c r="TQ59" s="78"/>
      <c r="TR59" s="78"/>
      <c r="TS59" s="78"/>
      <c r="TT59" s="78"/>
      <c r="TU59" s="78"/>
      <c r="TV59" s="78"/>
      <c r="TW59" s="78"/>
      <c r="TX59" s="78"/>
      <c r="TY59" s="78"/>
      <c r="TZ59" s="78"/>
      <c r="UA59" s="78"/>
      <c r="UB59" s="78"/>
      <c r="UC59" s="78"/>
      <c r="UD59" s="78"/>
      <c r="UE59" s="78"/>
      <c r="UF59" s="78"/>
      <c r="UG59" s="78"/>
      <c r="UH59" s="78"/>
      <c r="UI59" s="78"/>
      <c r="UJ59" s="78"/>
      <c r="UK59" s="78"/>
      <c r="UL59" s="78"/>
      <c r="UM59" s="78"/>
      <c r="UN59" s="78"/>
      <c r="UO59" s="78"/>
      <c r="UP59" s="78"/>
      <c r="UQ59" s="78"/>
      <c r="UR59" s="78"/>
      <c r="US59" s="78"/>
      <c r="UT59" s="78"/>
      <c r="UU59" s="78"/>
      <c r="UV59" s="78"/>
      <c r="UW59" s="78"/>
      <c r="UX59" s="78"/>
      <c r="UY59" s="78"/>
      <c r="UZ59" s="78"/>
      <c r="VA59" s="78"/>
      <c r="VB59" s="78"/>
      <c r="VC59" s="78"/>
      <c r="VD59" s="78"/>
      <c r="VE59" s="78"/>
      <c r="VF59" s="78"/>
      <c r="VG59" s="78"/>
      <c r="VH59" s="78"/>
      <c r="VI59" s="78"/>
      <c r="VJ59" s="78"/>
      <c r="VK59" s="78"/>
      <c r="VL59" s="78"/>
      <c r="VM59" s="78"/>
      <c r="VN59" s="78"/>
      <c r="VO59" s="78"/>
      <c r="VP59" s="78"/>
      <c r="VQ59" s="78"/>
      <c r="VR59" s="78"/>
      <c r="VS59" s="78"/>
      <c r="VT59" s="78"/>
      <c r="VU59" s="78"/>
      <c r="VV59" s="78"/>
      <c r="VW59" s="78"/>
      <c r="VX59" s="78"/>
      <c r="VY59" s="78"/>
      <c r="VZ59" s="78"/>
      <c r="WA59" s="78"/>
      <c r="WB59" s="78"/>
      <c r="WC59" s="78"/>
      <c r="WD59" s="78"/>
      <c r="WE59" s="78"/>
      <c r="WF59" s="78"/>
      <c r="WG59" s="78"/>
      <c r="WH59" s="78"/>
      <c r="WI59" s="78"/>
      <c r="WJ59" s="78"/>
      <c r="WK59" s="78"/>
      <c r="WL59" s="78"/>
      <c r="WM59" s="78"/>
      <c r="WN59" s="78"/>
      <c r="WO59" s="78"/>
      <c r="WP59" s="78"/>
      <c r="WQ59" s="78"/>
      <c r="WR59" s="78"/>
      <c r="WS59" s="78"/>
      <c r="WT59" s="78"/>
      <c r="WU59" s="78"/>
      <c r="WV59" s="78"/>
      <c r="WW59" s="78"/>
      <c r="WX59" s="78"/>
      <c r="WY59" s="78"/>
      <c r="WZ59" s="78"/>
      <c r="XA59" s="78"/>
      <c r="XB59" s="78"/>
      <c r="XC59" s="78"/>
      <c r="XD59" s="78"/>
      <c r="XE59" s="78"/>
      <c r="XF59" s="78"/>
      <c r="XG59" s="78"/>
      <c r="XH59" s="78"/>
      <c r="XI59" s="78"/>
      <c r="XJ59" s="78"/>
      <c r="XK59" s="78"/>
      <c r="XL59" s="78"/>
      <c r="XM59" s="78"/>
      <c r="XN59" s="78"/>
      <c r="XO59" s="78"/>
      <c r="XP59" s="78"/>
      <c r="XQ59" s="78"/>
      <c r="XR59" s="78"/>
      <c r="XS59" s="78"/>
      <c r="XT59" s="78"/>
      <c r="XU59" s="78"/>
      <c r="XV59" s="78"/>
      <c r="XW59" s="78"/>
      <c r="XX59" s="78"/>
      <c r="XY59" s="78"/>
      <c r="XZ59" s="78"/>
      <c r="YA59" s="78"/>
      <c r="YB59" s="78"/>
      <c r="YC59" s="78"/>
      <c r="YD59" s="78"/>
      <c r="YE59" s="78"/>
      <c r="YF59" s="78"/>
      <c r="YG59" s="78"/>
      <c r="YH59" s="78"/>
      <c r="YI59" s="78"/>
      <c r="YJ59" s="78"/>
      <c r="YK59" s="78"/>
      <c r="YL59" s="78"/>
      <c r="YM59" s="78"/>
      <c r="YN59" s="78"/>
      <c r="YO59" s="78"/>
      <c r="YP59" s="78"/>
      <c r="YQ59" s="78"/>
      <c r="YR59" s="78"/>
      <c r="YS59" s="78"/>
      <c r="YT59" s="78"/>
      <c r="YU59" s="78"/>
      <c r="YV59" s="78"/>
      <c r="YW59" s="78"/>
      <c r="YX59" s="78"/>
      <c r="YY59" s="78"/>
      <c r="YZ59" s="78"/>
      <c r="ZA59" s="78"/>
      <c r="ZB59" s="78"/>
      <c r="ZC59" s="78"/>
      <c r="ZD59" s="78"/>
      <c r="ZE59" s="78"/>
      <c r="ZF59" s="78"/>
      <c r="ZG59" s="78"/>
      <c r="ZH59" s="78"/>
      <c r="ZI59" s="78"/>
      <c r="ZJ59" s="78"/>
      <c r="ZK59" s="78"/>
      <c r="ZL59" s="78"/>
      <c r="ZM59" s="78"/>
      <c r="ZN59" s="78"/>
      <c r="ZO59" s="78"/>
      <c r="ZP59" s="78"/>
      <c r="ZQ59" s="78"/>
      <c r="ZR59" s="78"/>
      <c r="ZS59" s="78"/>
      <c r="ZT59" s="78"/>
      <c r="ZU59" s="78"/>
      <c r="ZV59" s="78"/>
      <c r="ZW59" s="78"/>
      <c r="ZX59" s="78"/>
      <c r="ZY59" s="78"/>
      <c r="ZZ59" s="78"/>
      <c r="AAA59" s="78"/>
      <c r="AAB59" s="78"/>
      <c r="AAC59" s="78"/>
      <c r="AAD59" s="78"/>
      <c r="AAE59" s="78"/>
      <c r="AAF59" s="78"/>
      <c r="AAG59" s="78"/>
      <c r="AAH59" s="78"/>
      <c r="AAI59" s="78"/>
      <c r="AAJ59" s="78"/>
      <c r="AAK59" s="78"/>
      <c r="AAL59" s="78"/>
      <c r="AAM59" s="78"/>
      <c r="AAN59" s="78"/>
      <c r="AAO59" s="78"/>
      <c r="AAP59" s="78"/>
      <c r="AAQ59" s="78"/>
      <c r="AAR59" s="78"/>
      <c r="AAS59" s="78"/>
      <c r="AAT59" s="78"/>
      <c r="AAU59" s="78"/>
      <c r="AAV59" s="78"/>
      <c r="AAW59" s="78"/>
      <c r="AAX59" s="78"/>
      <c r="AAY59" s="78"/>
      <c r="AAZ59" s="78"/>
      <c r="ABA59" s="78"/>
      <c r="ABB59" s="78"/>
      <c r="ABC59" s="78"/>
      <c r="ABD59" s="78"/>
      <c r="ABE59" s="78"/>
      <c r="ABF59" s="78"/>
      <c r="ABG59" s="78"/>
      <c r="ABH59" s="78"/>
      <c r="ABI59" s="78"/>
      <c r="ABJ59" s="78"/>
      <c r="ABK59" s="78"/>
      <c r="ABL59" s="78"/>
      <c r="ABM59" s="78"/>
      <c r="ABN59" s="78"/>
      <c r="ABO59" s="78"/>
      <c r="ABP59" s="78"/>
      <c r="ABQ59" s="78"/>
      <c r="ABR59" s="78"/>
      <c r="ABS59" s="78"/>
      <c r="ABT59" s="78"/>
      <c r="ABU59" s="78"/>
      <c r="ABV59" s="78"/>
      <c r="ABW59" s="78"/>
      <c r="ABX59" s="78"/>
      <c r="ABY59" s="78"/>
      <c r="ABZ59" s="78"/>
      <c r="ACA59" s="78"/>
      <c r="ACB59" s="78"/>
      <c r="ACC59" s="78"/>
      <c r="ACD59" s="78"/>
      <c r="ACE59" s="78"/>
      <c r="ACF59" s="78"/>
      <c r="ACG59" s="78"/>
      <c r="ACH59" s="78"/>
      <c r="ACI59" s="78"/>
      <c r="ACJ59" s="78"/>
      <c r="ACK59" s="78"/>
      <c r="ACL59" s="78"/>
      <c r="ACM59" s="78"/>
      <c r="ACN59" s="78"/>
      <c r="ACO59" s="78"/>
      <c r="ACP59" s="78"/>
      <c r="ACQ59" s="78"/>
      <c r="ACR59" s="78"/>
      <c r="ACS59" s="78"/>
      <c r="ACT59" s="78"/>
      <c r="ACU59" s="78"/>
      <c r="ACV59" s="78"/>
      <c r="ACW59" s="78"/>
      <c r="ACX59" s="78"/>
      <c r="ACY59" s="78"/>
      <c r="ACZ59" s="78"/>
      <c r="ADA59" s="78"/>
      <c r="ADB59" s="78"/>
      <c r="ADC59" s="78"/>
      <c r="ADD59" s="78"/>
      <c r="ADE59" s="78"/>
      <c r="ADF59" s="78"/>
      <c r="ADG59" s="78"/>
      <c r="ADH59" s="78"/>
      <c r="ADI59" s="78"/>
      <c r="ADJ59" s="78"/>
      <c r="ADK59" s="78"/>
      <c r="ADL59" s="78"/>
      <c r="ADM59" s="78"/>
      <c r="ADN59" s="78"/>
      <c r="ADO59" s="78"/>
      <c r="ADP59" s="78"/>
      <c r="ADQ59" s="78"/>
      <c r="ADR59" s="78"/>
      <c r="ADS59" s="78"/>
      <c r="ADT59" s="78"/>
      <c r="ADU59" s="78"/>
      <c r="ADV59" s="78"/>
      <c r="ADW59" s="78"/>
      <c r="ADX59" s="78"/>
      <c r="ADY59" s="78"/>
      <c r="ADZ59" s="78"/>
      <c r="AEA59" s="78"/>
      <c r="AEB59" s="78"/>
      <c r="AEC59" s="78"/>
      <c r="AED59" s="78"/>
      <c r="AEE59" s="78"/>
      <c r="AEF59" s="78"/>
      <c r="AEG59" s="78"/>
      <c r="AEH59" s="78"/>
      <c r="AEI59" s="78"/>
      <c r="AEJ59" s="78"/>
      <c r="AEK59" s="78"/>
      <c r="AEL59" s="78"/>
      <c r="AEM59" s="78"/>
      <c r="AEN59" s="78"/>
      <c r="AEO59" s="78"/>
      <c r="AEP59" s="78"/>
      <c r="AEQ59" s="78"/>
      <c r="AER59" s="78"/>
      <c r="AES59" s="78"/>
      <c r="AET59" s="78"/>
      <c r="AEU59" s="78"/>
      <c r="AEV59" s="78"/>
      <c r="AEW59" s="78"/>
      <c r="AEX59" s="78"/>
      <c r="AEY59" s="78"/>
      <c r="AEZ59" s="78"/>
      <c r="AFA59" s="78"/>
      <c r="AFB59" s="78"/>
      <c r="AFC59" s="78"/>
      <c r="AFD59" s="78"/>
      <c r="AFE59" s="78"/>
      <c r="AFF59" s="78"/>
      <c r="AFG59" s="78"/>
      <c r="AFH59" s="78"/>
      <c r="AFI59" s="78"/>
      <c r="AFJ59" s="78"/>
      <c r="AFK59" s="78"/>
      <c r="AFL59" s="78"/>
      <c r="AFM59" s="78"/>
      <c r="AFN59" s="78"/>
      <c r="AFO59" s="78"/>
      <c r="AFP59" s="78"/>
      <c r="AFQ59" s="78"/>
      <c r="AFR59" s="78"/>
      <c r="AFS59" s="78"/>
      <c r="AFT59" s="78"/>
      <c r="AFU59" s="78"/>
      <c r="AFV59" s="78"/>
      <c r="AFW59" s="78"/>
      <c r="AFX59" s="78"/>
      <c r="AFY59" s="78"/>
      <c r="AFZ59" s="78"/>
      <c r="AGA59" s="78"/>
      <c r="AGB59" s="78"/>
      <c r="AGC59" s="78"/>
      <c r="AGD59" s="78"/>
      <c r="AGE59" s="78"/>
      <c r="AGF59" s="78"/>
      <c r="AGG59" s="78"/>
      <c r="AGH59" s="78"/>
      <c r="AGI59" s="78"/>
      <c r="AGJ59" s="78"/>
      <c r="AGK59" s="78"/>
      <c r="AGL59" s="78"/>
      <c r="AGM59" s="78"/>
      <c r="AGN59" s="78"/>
      <c r="AGO59" s="78"/>
      <c r="AGP59" s="78"/>
      <c r="AGQ59" s="78"/>
      <c r="AGR59" s="78"/>
      <c r="AGS59" s="78"/>
      <c r="AGT59" s="78"/>
      <c r="AGU59" s="78"/>
      <c r="AGV59" s="78"/>
      <c r="AGW59" s="78"/>
      <c r="AGX59" s="78"/>
      <c r="AGY59" s="78"/>
      <c r="AGZ59" s="78"/>
      <c r="AHA59" s="78"/>
      <c r="AHB59" s="78"/>
      <c r="AHC59" s="78"/>
      <c r="AHD59" s="78"/>
      <c r="AHE59" s="78"/>
      <c r="AHF59" s="78"/>
      <c r="AHG59" s="78"/>
      <c r="AHH59" s="78"/>
      <c r="AHI59" s="78"/>
      <c r="AHJ59" s="78"/>
      <c r="AHK59" s="78"/>
      <c r="AHL59" s="78"/>
      <c r="AHM59" s="78"/>
      <c r="AHN59" s="78"/>
      <c r="AHO59" s="78"/>
      <c r="AHP59" s="78"/>
      <c r="AHQ59" s="78"/>
      <c r="AHR59" s="78"/>
      <c r="AHS59" s="78"/>
      <c r="AHT59" s="78"/>
      <c r="AHU59" s="78"/>
      <c r="AHV59" s="78"/>
      <c r="AHW59" s="78"/>
      <c r="AHX59" s="78"/>
      <c r="AHY59" s="78"/>
      <c r="AHZ59" s="78"/>
      <c r="AIA59" s="78"/>
      <c r="AIB59" s="78"/>
      <c r="AIC59" s="78"/>
      <c r="AID59" s="78"/>
      <c r="AIE59" s="78"/>
      <c r="AIF59" s="78"/>
      <c r="AIG59" s="78"/>
      <c r="AIH59" s="78"/>
      <c r="AII59" s="78"/>
      <c r="AIJ59" s="78"/>
      <c r="AIK59" s="78"/>
      <c r="AIL59" s="78"/>
      <c r="AIM59" s="78"/>
      <c r="AIN59" s="78"/>
      <c r="AIO59" s="78"/>
      <c r="AIP59" s="78"/>
      <c r="AIQ59" s="78"/>
      <c r="AIR59" s="78"/>
      <c r="AIS59" s="78"/>
      <c r="AIT59" s="78"/>
      <c r="AIU59" s="78"/>
      <c r="AIV59" s="78"/>
      <c r="AIW59" s="78"/>
      <c r="AIX59" s="78"/>
      <c r="AIY59" s="78"/>
      <c r="AIZ59" s="78"/>
      <c r="AJA59" s="78"/>
      <c r="AJB59" s="78"/>
      <c r="AJC59" s="78"/>
      <c r="AJD59" s="78"/>
      <c r="AJE59" s="78"/>
      <c r="AJF59" s="78"/>
      <c r="AJG59" s="78"/>
      <c r="AJH59" s="78"/>
      <c r="AJI59" s="78"/>
      <c r="AJJ59" s="78"/>
      <c r="AJK59" s="78"/>
      <c r="AJL59" s="78"/>
      <c r="AJM59" s="78"/>
      <c r="AJN59" s="78"/>
      <c r="AJO59" s="78"/>
      <c r="AJP59" s="78"/>
      <c r="AJQ59" s="78"/>
      <c r="AJR59" s="78"/>
      <c r="AJS59" s="78"/>
      <c r="AJT59" s="78"/>
      <c r="AJU59" s="78"/>
      <c r="AJV59" s="78"/>
      <c r="AJW59" s="78"/>
      <c r="AJX59" s="78"/>
      <c r="AJY59" s="78"/>
      <c r="AJZ59" s="78"/>
      <c r="AKA59" s="78"/>
      <c r="AKB59" s="78"/>
      <c r="AKC59" s="78"/>
      <c r="AKD59" s="78"/>
      <c r="AKE59" s="78"/>
      <c r="AKF59" s="78"/>
      <c r="AKG59" s="78"/>
      <c r="AKH59" s="78"/>
      <c r="AKI59" s="78"/>
      <c r="AKJ59" s="78"/>
      <c r="AKK59" s="78"/>
      <c r="AKL59" s="78"/>
      <c r="AKM59" s="78"/>
      <c r="AKN59" s="78"/>
      <c r="AKO59" s="78"/>
      <c r="AKP59" s="78"/>
      <c r="AKQ59" s="78"/>
      <c r="AKR59" s="78"/>
      <c r="AKS59" s="78"/>
      <c r="AKT59" s="78"/>
      <c r="AKU59" s="78"/>
      <c r="AKV59" s="78"/>
      <c r="AKW59" s="78"/>
      <c r="AKX59" s="78"/>
      <c r="AKY59" s="78"/>
      <c r="AKZ59" s="78"/>
      <c r="ALA59" s="78"/>
      <c r="ALB59" s="78"/>
      <c r="ALC59" s="78"/>
      <c r="ALD59" s="78"/>
      <c r="ALE59" s="78"/>
      <c r="ALF59" s="78"/>
      <c r="ALG59" s="78"/>
      <c r="ALH59" s="78"/>
      <c r="ALI59" s="78"/>
      <c r="ALJ59" s="78"/>
      <c r="ALK59" s="78"/>
      <c r="ALL59" s="78"/>
      <c r="ALM59" s="78"/>
      <c r="ALN59" s="78"/>
      <c r="ALO59" s="78"/>
      <c r="ALP59" s="78"/>
      <c r="ALQ59" s="78"/>
      <c r="ALR59" s="78"/>
      <c r="ALS59" s="78"/>
      <c r="ALT59" s="78"/>
      <c r="ALU59" s="78"/>
      <c r="ALV59" s="78"/>
      <c r="ALW59" s="78"/>
      <c r="ALX59" s="78"/>
      <c r="ALY59" s="78"/>
      <c r="ALZ59" s="78"/>
      <c r="AMA59" s="78"/>
      <c r="AMB59" s="78"/>
      <c r="AMC59" s="78"/>
      <c r="AMD59" s="78"/>
      <c r="AME59" s="78"/>
      <c r="AMF59" s="78"/>
      <c r="AMG59" s="78"/>
      <c r="AMH59" s="78"/>
      <c r="AMI59" s="78"/>
      <c r="AMJ59" s="78"/>
      <c r="AMK59" s="78"/>
      <c r="AML59" s="78"/>
      <c r="AMM59" s="78"/>
      <c r="AMN59" s="78"/>
      <c r="AMO59" s="78"/>
      <c r="AMP59" s="78"/>
      <c r="AMQ59" s="78"/>
      <c r="AMR59" s="78"/>
      <c r="AMS59" s="78"/>
      <c r="AMT59" s="78"/>
      <c r="AMU59" s="78"/>
      <c r="AMV59" s="78"/>
      <c r="AMW59" s="78"/>
      <c r="AMX59" s="78"/>
      <c r="AMY59" s="78"/>
      <c r="AMZ59" s="78"/>
      <c r="ANA59" s="78"/>
      <c r="ANB59" s="78"/>
      <c r="ANC59" s="78"/>
      <c r="AND59" s="78"/>
      <c r="ANE59" s="78"/>
      <c r="ANF59" s="78"/>
      <c r="ANG59" s="78"/>
      <c r="ANH59" s="78"/>
      <c r="ANI59" s="78"/>
      <c r="ANJ59" s="78"/>
      <c r="ANK59" s="78"/>
      <c r="ANL59" s="78"/>
      <c r="ANM59" s="78"/>
      <c r="ANN59" s="78"/>
      <c r="ANO59" s="78"/>
      <c r="ANP59" s="78"/>
      <c r="ANQ59" s="78"/>
      <c r="ANR59" s="78"/>
      <c r="ANS59" s="78"/>
      <c r="ANT59" s="78"/>
      <c r="ANU59" s="78"/>
      <c r="ANV59" s="78"/>
      <c r="ANW59" s="78"/>
      <c r="ANX59" s="78"/>
      <c r="ANY59" s="78"/>
      <c r="ANZ59" s="78"/>
      <c r="AOA59" s="78"/>
      <c r="AOB59" s="78"/>
      <c r="AOC59" s="78"/>
      <c r="AOD59" s="78"/>
      <c r="AOE59" s="78"/>
      <c r="AOF59" s="78"/>
      <c r="AOG59" s="78"/>
      <c r="AOH59" s="78"/>
      <c r="AOI59" s="78"/>
      <c r="AOJ59" s="78"/>
      <c r="AOK59" s="78"/>
      <c r="AOL59" s="78"/>
      <c r="AOM59" s="78"/>
      <c r="AON59" s="78"/>
      <c r="AOO59" s="78"/>
      <c r="AOP59" s="78"/>
      <c r="AOQ59" s="78"/>
      <c r="AOR59" s="78"/>
      <c r="AOS59" s="78"/>
      <c r="AOT59" s="78"/>
      <c r="AOU59" s="78"/>
      <c r="AOV59" s="78"/>
      <c r="AOW59" s="78"/>
      <c r="AOX59" s="78"/>
      <c r="AOY59" s="78"/>
      <c r="AOZ59" s="78"/>
      <c r="APA59" s="78"/>
      <c r="APB59" s="78"/>
      <c r="APC59" s="78"/>
      <c r="APD59" s="78"/>
      <c r="APE59" s="78"/>
      <c r="APF59" s="78"/>
      <c r="APG59" s="78"/>
      <c r="APH59" s="78"/>
      <c r="API59" s="78"/>
      <c r="APJ59" s="78"/>
      <c r="APK59" s="78"/>
      <c r="APL59" s="78"/>
      <c r="APM59" s="78"/>
      <c r="APN59" s="78"/>
      <c r="APO59" s="78"/>
      <c r="APP59" s="78"/>
      <c r="APQ59" s="78"/>
      <c r="APR59" s="78"/>
      <c r="APS59" s="78"/>
      <c r="APT59" s="78"/>
      <c r="APU59" s="78"/>
      <c r="APV59" s="78"/>
      <c r="APW59" s="78"/>
      <c r="APX59" s="78"/>
      <c r="APY59" s="78"/>
      <c r="APZ59" s="78"/>
      <c r="AQA59" s="78"/>
      <c r="AQB59" s="78"/>
      <c r="AQC59" s="78"/>
      <c r="AQD59" s="78"/>
      <c r="AQE59" s="78"/>
      <c r="AQF59" s="78"/>
      <c r="AQG59" s="78"/>
      <c r="AQH59" s="78"/>
      <c r="AQI59" s="78"/>
      <c r="AQJ59" s="78"/>
      <c r="AQK59" s="78"/>
      <c r="AQL59" s="78"/>
      <c r="AQM59" s="78"/>
      <c r="AQN59" s="78"/>
      <c r="AQO59" s="78"/>
      <c r="AQP59" s="78"/>
      <c r="AQQ59" s="78"/>
      <c r="AQR59" s="78"/>
      <c r="AQS59" s="78"/>
      <c r="AQT59" s="78"/>
      <c r="AQU59" s="78"/>
      <c r="AQV59" s="78"/>
      <c r="AQW59" s="78"/>
      <c r="AQX59" s="78"/>
      <c r="AQY59" s="78"/>
      <c r="AQZ59" s="78"/>
      <c r="ARA59" s="78"/>
      <c r="ARB59" s="78"/>
      <c r="ARC59" s="78"/>
      <c r="ARD59" s="78"/>
      <c r="ARE59" s="78"/>
      <c r="ARF59" s="78"/>
      <c r="ARG59" s="78"/>
      <c r="ARH59" s="78"/>
      <c r="ARI59" s="78"/>
      <c r="ARJ59" s="78"/>
      <c r="ARK59" s="78"/>
      <c r="ARL59" s="78"/>
      <c r="ARM59" s="78"/>
      <c r="ARN59" s="78"/>
      <c r="ARO59" s="78"/>
      <c r="ARP59" s="78"/>
      <c r="ARQ59" s="78"/>
      <c r="ARR59" s="78"/>
      <c r="ARS59" s="78"/>
      <c r="ART59" s="78"/>
      <c r="ARU59" s="78"/>
      <c r="ARV59" s="78"/>
      <c r="ARW59" s="78"/>
      <c r="ARX59" s="78"/>
      <c r="ARY59" s="78"/>
      <c r="ARZ59" s="78"/>
      <c r="ASA59" s="78"/>
      <c r="ASB59" s="78"/>
      <c r="ASC59" s="78"/>
      <c r="ASD59" s="78"/>
      <c r="ASE59" s="78"/>
      <c r="ASF59" s="78"/>
      <c r="ASG59" s="78"/>
      <c r="ASH59" s="78"/>
      <c r="ASI59" s="78"/>
      <c r="ASJ59" s="78"/>
      <c r="ASK59" s="78"/>
      <c r="ASL59" s="78"/>
      <c r="ASM59" s="78"/>
      <c r="ASN59" s="78"/>
      <c r="ASO59" s="78"/>
      <c r="ASP59" s="78"/>
      <c r="ASQ59" s="78"/>
      <c r="ASR59" s="78"/>
      <c r="ASS59" s="78"/>
      <c r="AST59" s="78"/>
      <c r="ASU59" s="78"/>
      <c r="ASV59" s="78"/>
      <c r="ASW59" s="78"/>
      <c r="ASX59" s="78"/>
      <c r="ASY59" s="78"/>
      <c r="ASZ59" s="78"/>
      <c r="ATA59" s="78"/>
      <c r="ATB59" s="78"/>
      <c r="ATC59" s="78"/>
      <c r="ATD59" s="78"/>
      <c r="ATE59" s="78"/>
      <c r="ATF59" s="78"/>
      <c r="ATG59" s="78"/>
      <c r="ATH59" s="78"/>
      <c r="ATI59" s="78"/>
      <c r="ATJ59" s="78"/>
      <c r="ATK59" s="78"/>
      <c r="ATL59" s="78"/>
      <c r="ATM59" s="78"/>
      <c r="ATN59" s="78"/>
      <c r="ATO59" s="78"/>
      <c r="ATP59" s="78"/>
      <c r="ATQ59" s="78"/>
      <c r="ATR59" s="78"/>
      <c r="ATS59" s="78"/>
      <c r="ATT59" s="78"/>
      <c r="ATU59" s="78"/>
      <c r="ATV59" s="78"/>
      <c r="ATW59" s="78"/>
      <c r="ATX59" s="78"/>
      <c r="ATY59" s="78"/>
      <c r="ATZ59" s="78"/>
      <c r="AUA59" s="78"/>
      <c r="AUB59" s="78"/>
      <c r="AUC59" s="78"/>
      <c r="AUD59" s="78"/>
      <c r="AUE59" s="78"/>
      <c r="AUF59" s="78"/>
      <c r="AUG59" s="78"/>
      <c r="AUH59" s="78"/>
      <c r="AUI59" s="78"/>
      <c r="AUJ59" s="78"/>
      <c r="AUK59" s="78"/>
      <c r="AUL59" s="78"/>
      <c r="AUM59" s="78"/>
      <c r="AUN59" s="78"/>
      <c r="AUO59" s="78"/>
      <c r="AUP59" s="78"/>
      <c r="AUQ59" s="78"/>
      <c r="AUR59" s="78"/>
      <c r="AUS59" s="78"/>
      <c r="AUT59" s="78"/>
      <c r="AUU59" s="78"/>
      <c r="AUV59" s="78"/>
      <c r="AUW59" s="78"/>
      <c r="AUX59" s="78"/>
      <c r="AUY59" s="78"/>
      <c r="AUZ59" s="78"/>
      <c r="AVA59" s="78"/>
      <c r="AVB59" s="78"/>
      <c r="AVC59" s="78"/>
      <c r="AVD59" s="78"/>
      <c r="AVE59" s="78"/>
      <c r="AVF59" s="78"/>
      <c r="AVG59" s="78"/>
      <c r="AVH59" s="78"/>
      <c r="AVI59" s="78"/>
      <c r="AVJ59" s="78"/>
      <c r="AVK59" s="78"/>
      <c r="AVL59" s="78"/>
      <c r="AVM59" s="78"/>
      <c r="AVN59" s="78"/>
      <c r="AVO59" s="78"/>
      <c r="AVP59" s="78"/>
      <c r="AVQ59" s="78"/>
      <c r="AVR59" s="78"/>
      <c r="AVS59" s="78"/>
      <c r="AVT59" s="78"/>
      <c r="AVU59" s="78"/>
      <c r="AVV59" s="78"/>
      <c r="AVW59" s="78"/>
      <c r="AVX59" s="78"/>
      <c r="AVY59" s="78"/>
      <c r="AVZ59" s="78"/>
      <c r="AWA59" s="78"/>
      <c r="AWB59" s="78"/>
      <c r="AWC59" s="78"/>
      <c r="AWD59" s="78"/>
      <c r="AWE59" s="78"/>
      <c r="AWF59" s="78"/>
      <c r="AWG59" s="78"/>
      <c r="AWH59" s="78"/>
      <c r="AWI59" s="78"/>
      <c r="AWJ59" s="78"/>
      <c r="AWK59" s="78"/>
      <c r="AWL59" s="78"/>
      <c r="AWM59" s="78"/>
      <c r="AWN59" s="78"/>
      <c r="AWO59" s="78"/>
      <c r="AWP59" s="78"/>
      <c r="AWQ59" s="78"/>
      <c r="AWR59" s="78"/>
      <c r="AWS59" s="78"/>
      <c r="AWT59" s="78"/>
      <c r="AWU59" s="78"/>
      <c r="AWV59" s="78"/>
      <c r="AWW59" s="78"/>
      <c r="AWX59" s="78"/>
      <c r="AWY59" s="78"/>
      <c r="AWZ59" s="78"/>
      <c r="AXA59" s="78"/>
      <c r="AXB59" s="78"/>
      <c r="AXC59" s="78"/>
      <c r="AXD59" s="78"/>
      <c r="AXE59" s="78"/>
      <c r="AXF59" s="78"/>
      <c r="AXG59" s="78"/>
      <c r="AXH59" s="78"/>
      <c r="AXI59" s="78"/>
      <c r="AXJ59" s="78"/>
      <c r="AXK59" s="78"/>
      <c r="AXL59" s="78"/>
      <c r="AXM59" s="78"/>
      <c r="AXN59" s="78"/>
      <c r="AXO59" s="78"/>
      <c r="AXP59" s="78"/>
      <c r="AXQ59" s="78"/>
      <c r="AXR59" s="78"/>
      <c r="AXS59" s="78"/>
      <c r="AXT59" s="78"/>
      <c r="AXU59" s="78"/>
      <c r="AXV59" s="78"/>
      <c r="AXW59" s="78"/>
      <c r="AXX59" s="78"/>
      <c r="AXY59" s="78"/>
      <c r="AXZ59" s="78"/>
      <c r="AYA59" s="78"/>
      <c r="AYB59" s="78"/>
      <c r="AYC59" s="78"/>
      <c r="AYD59" s="78"/>
      <c r="AYE59" s="78"/>
      <c r="AYF59" s="78"/>
      <c r="AYG59" s="78"/>
      <c r="AYH59" s="78"/>
      <c r="AYI59" s="78"/>
      <c r="AYJ59" s="78"/>
      <c r="AYK59" s="78"/>
      <c r="AYL59" s="78"/>
      <c r="AYM59" s="78"/>
      <c r="AYN59" s="78"/>
      <c r="AYO59" s="78"/>
      <c r="AYP59" s="78"/>
      <c r="AYQ59" s="78"/>
      <c r="AYR59" s="78"/>
      <c r="AYS59" s="78"/>
      <c r="AYT59" s="78"/>
      <c r="AYU59" s="78"/>
      <c r="AYV59" s="78"/>
      <c r="AYW59" s="78"/>
      <c r="AYX59" s="78"/>
      <c r="AYY59" s="78"/>
      <c r="AYZ59" s="78"/>
      <c r="AZA59" s="78"/>
      <c r="AZB59" s="78"/>
      <c r="AZC59" s="78"/>
      <c r="AZD59" s="78"/>
      <c r="AZE59" s="78"/>
      <c r="AZF59" s="78"/>
      <c r="AZG59" s="78"/>
      <c r="AZH59" s="78"/>
      <c r="AZI59" s="78"/>
      <c r="AZJ59" s="78"/>
      <c r="AZK59" s="78"/>
      <c r="AZL59" s="78"/>
      <c r="AZM59" s="78"/>
      <c r="AZN59" s="78"/>
      <c r="AZO59" s="78"/>
      <c r="AZP59" s="78"/>
      <c r="AZQ59" s="78"/>
      <c r="AZR59" s="78"/>
      <c r="AZS59" s="78"/>
      <c r="AZT59" s="78"/>
      <c r="AZU59" s="78"/>
      <c r="AZV59" s="78"/>
      <c r="AZW59" s="78"/>
      <c r="AZX59" s="78"/>
      <c r="AZY59" s="78"/>
      <c r="AZZ59" s="78"/>
      <c r="BAA59" s="78"/>
      <c r="BAB59" s="78"/>
      <c r="BAC59" s="78"/>
      <c r="BAD59" s="78"/>
      <c r="BAE59" s="78"/>
      <c r="BAF59" s="78"/>
      <c r="BAG59" s="78"/>
      <c r="BAH59" s="78"/>
      <c r="BAI59" s="78"/>
      <c r="BAJ59" s="78"/>
      <c r="BAK59" s="78"/>
      <c r="BAL59" s="78"/>
      <c r="BAM59" s="78"/>
      <c r="BAN59" s="78"/>
      <c r="BAO59" s="78"/>
      <c r="BAP59" s="78"/>
      <c r="BAQ59" s="78"/>
      <c r="BAR59" s="78"/>
      <c r="BAS59" s="78"/>
      <c r="BAT59" s="78"/>
      <c r="BAU59" s="78"/>
      <c r="BAV59" s="78"/>
      <c r="BAW59" s="78"/>
      <c r="BAX59" s="78"/>
      <c r="BAY59" s="78"/>
      <c r="BAZ59" s="78"/>
      <c r="BBA59" s="78"/>
      <c r="BBB59" s="78"/>
      <c r="BBC59" s="78"/>
      <c r="BBD59" s="78"/>
      <c r="BBE59" s="78"/>
      <c r="BBF59" s="78"/>
      <c r="BBG59" s="78"/>
      <c r="BBH59" s="78"/>
      <c r="BBI59" s="78"/>
      <c r="BBJ59" s="78"/>
      <c r="BBK59" s="78"/>
      <c r="BBL59" s="78"/>
      <c r="BBM59" s="78"/>
      <c r="BBN59" s="78"/>
      <c r="BBO59" s="78"/>
      <c r="BBP59" s="78"/>
      <c r="BBQ59" s="78"/>
      <c r="BBR59" s="78"/>
      <c r="BBS59" s="78"/>
      <c r="BBT59" s="78"/>
      <c r="BBU59" s="78"/>
      <c r="BBV59" s="78"/>
      <c r="BBW59" s="78"/>
      <c r="BBX59" s="78"/>
      <c r="BBY59" s="78"/>
      <c r="BBZ59" s="78"/>
      <c r="BCA59" s="78"/>
      <c r="BCB59" s="78"/>
      <c r="BCC59" s="78"/>
      <c r="BCD59" s="78"/>
      <c r="BCE59" s="78"/>
      <c r="BCF59" s="78"/>
      <c r="BCG59" s="78"/>
      <c r="BCH59" s="78"/>
      <c r="BCI59" s="78"/>
      <c r="BCJ59" s="78"/>
      <c r="BCK59" s="78"/>
      <c r="BCL59" s="78"/>
      <c r="BCM59" s="78"/>
      <c r="BCN59" s="78"/>
      <c r="BCO59" s="78"/>
      <c r="BCP59" s="78"/>
      <c r="BCQ59" s="78"/>
      <c r="BCR59" s="78"/>
      <c r="BCS59" s="78"/>
      <c r="BCT59" s="78"/>
      <c r="BCU59" s="78"/>
      <c r="BCV59" s="78"/>
      <c r="BCW59" s="78"/>
      <c r="BCX59" s="78"/>
      <c r="BCY59" s="78"/>
      <c r="BCZ59" s="78"/>
      <c r="BDA59" s="78"/>
      <c r="BDB59" s="78"/>
      <c r="BDC59" s="78"/>
      <c r="BDD59" s="78"/>
      <c r="BDE59" s="78"/>
      <c r="BDF59" s="78"/>
      <c r="BDG59" s="78"/>
      <c r="BDH59" s="78"/>
      <c r="BDI59" s="78"/>
      <c r="BDJ59" s="78"/>
      <c r="BDK59" s="78"/>
      <c r="BDL59" s="78"/>
      <c r="BDM59" s="78"/>
      <c r="BDN59" s="78"/>
      <c r="BDO59" s="78"/>
      <c r="BDP59" s="78"/>
      <c r="BDQ59" s="78"/>
      <c r="BDR59" s="78"/>
      <c r="BDS59" s="78"/>
      <c r="BDT59" s="78"/>
      <c r="BDU59" s="78"/>
      <c r="BDV59" s="78"/>
      <c r="BDW59" s="78"/>
      <c r="BDX59" s="78"/>
      <c r="BDY59" s="78"/>
      <c r="BDZ59" s="78"/>
      <c r="BEA59" s="78"/>
      <c r="BEB59" s="78"/>
      <c r="BEC59" s="78"/>
      <c r="BED59" s="78"/>
      <c r="BEE59" s="78"/>
      <c r="BEF59" s="78"/>
      <c r="BEG59" s="78"/>
      <c r="BEH59" s="78"/>
      <c r="BEI59" s="78"/>
      <c r="BEJ59" s="78"/>
      <c r="BEK59" s="78"/>
      <c r="BEL59" s="78"/>
      <c r="BEM59" s="78"/>
      <c r="BEN59" s="78"/>
      <c r="BEO59" s="78"/>
      <c r="BEP59" s="78"/>
      <c r="BEQ59" s="78"/>
      <c r="BER59" s="78"/>
      <c r="BES59" s="78"/>
      <c r="BET59" s="78"/>
      <c r="BEU59" s="78"/>
      <c r="BEV59" s="78"/>
      <c r="BEW59" s="78"/>
      <c r="BEX59" s="78"/>
      <c r="BEY59" s="78"/>
      <c r="BEZ59" s="78"/>
      <c r="BFA59" s="78"/>
      <c r="BFB59" s="78"/>
      <c r="BFC59" s="78"/>
      <c r="BFD59" s="78"/>
      <c r="BFE59" s="78"/>
      <c r="BFF59" s="78"/>
      <c r="BFG59" s="78"/>
      <c r="BFH59" s="78"/>
      <c r="BFI59" s="78"/>
      <c r="BFJ59" s="78"/>
      <c r="BFK59" s="78"/>
      <c r="BFL59" s="78"/>
      <c r="BFM59" s="78"/>
      <c r="BFN59" s="78"/>
      <c r="BFO59" s="78"/>
      <c r="BFP59" s="78"/>
      <c r="BFQ59" s="78"/>
      <c r="BFR59" s="78"/>
      <c r="BFS59" s="78"/>
      <c r="BFT59" s="78"/>
      <c r="BFU59" s="78"/>
      <c r="BFV59" s="78"/>
      <c r="BFW59" s="78"/>
      <c r="BFX59" s="78"/>
      <c r="BFY59" s="78"/>
      <c r="BFZ59" s="78"/>
      <c r="BGA59" s="78"/>
      <c r="BGB59" s="78"/>
      <c r="BGC59" s="78"/>
      <c r="BGD59" s="78"/>
      <c r="BGE59" s="78"/>
      <c r="BGF59" s="78"/>
      <c r="BGG59" s="78"/>
      <c r="BGH59" s="78"/>
      <c r="BGI59" s="78"/>
      <c r="BGJ59" s="78"/>
      <c r="BGK59" s="78"/>
      <c r="BGL59" s="78"/>
      <c r="BGM59" s="78"/>
      <c r="BGN59" s="78"/>
      <c r="BGO59" s="78"/>
      <c r="BGP59" s="78"/>
      <c r="BGQ59" s="78"/>
      <c r="BGR59" s="78"/>
      <c r="BGS59" s="78"/>
      <c r="BGT59" s="78"/>
      <c r="BGU59" s="78"/>
      <c r="BGV59" s="78"/>
      <c r="BGW59" s="78"/>
      <c r="BGX59" s="78"/>
      <c r="BGY59" s="78"/>
      <c r="BGZ59" s="78"/>
      <c r="BHA59" s="78"/>
      <c r="BHB59" s="78"/>
      <c r="BHC59" s="78"/>
      <c r="BHD59" s="78"/>
      <c r="BHE59" s="78"/>
      <c r="BHF59" s="78"/>
      <c r="BHG59" s="78"/>
      <c r="BHH59" s="78"/>
      <c r="BHI59" s="78"/>
      <c r="BHJ59" s="78"/>
      <c r="BHK59" s="78"/>
      <c r="BHL59" s="78"/>
      <c r="BHM59" s="78"/>
      <c r="BHN59" s="78"/>
      <c r="BHO59" s="78"/>
      <c r="BHP59" s="78"/>
      <c r="BHQ59" s="78"/>
      <c r="BHR59" s="78"/>
      <c r="BHS59" s="78"/>
      <c r="BHT59" s="78"/>
      <c r="BHU59" s="78"/>
      <c r="BHV59" s="78"/>
      <c r="BHW59" s="78"/>
      <c r="BHX59" s="78"/>
      <c r="BHY59" s="78"/>
      <c r="BHZ59" s="78"/>
      <c r="BIA59" s="78"/>
      <c r="BIB59" s="78"/>
      <c r="BIC59" s="78"/>
      <c r="BID59" s="78"/>
      <c r="BIE59" s="78"/>
      <c r="BIF59" s="78"/>
      <c r="BIG59" s="78"/>
      <c r="BIH59" s="78"/>
      <c r="BII59" s="78"/>
      <c r="BIJ59" s="78"/>
      <c r="BIK59" s="78"/>
      <c r="BIL59" s="78"/>
      <c r="BIM59" s="78"/>
      <c r="BIN59" s="78"/>
      <c r="BIO59" s="78"/>
      <c r="BIP59" s="78"/>
      <c r="BIQ59" s="78"/>
      <c r="BIR59" s="78"/>
      <c r="BIS59" s="78"/>
      <c r="BIT59" s="78"/>
      <c r="BIU59" s="78"/>
      <c r="BIV59" s="78"/>
      <c r="BIW59" s="78"/>
      <c r="BIX59" s="78"/>
      <c r="BIY59" s="78"/>
      <c r="BIZ59" s="78"/>
      <c r="BJA59" s="78"/>
      <c r="BJB59" s="78"/>
      <c r="BJC59" s="78"/>
      <c r="BJD59" s="78"/>
      <c r="BJE59" s="78"/>
      <c r="BJF59" s="78"/>
      <c r="BJG59" s="78"/>
      <c r="BJH59" s="78"/>
      <c r="BJI59" s="78"/>
      <c r="BJJ59" s="78"/>
      <c r="BJK59" s="78"/>
      <c r="BJL59" s="78"/>
      <c r="BJM59" s="78"/>
      <c r="BJN59" s="78"/>
      <c r="BJO59" s="78"/>
      <c r="BJP59" s="78"/>
      <c r="BJQ59" s="78"/>
      <c r="BJR59" s="78"/>
      <c r="BJS59" s="78"/>
      <c r="BJT59" s="78"/>
      <c r="BJU59" s="78"/>
      <c r="BJV59" s="78"/>
      <c r="BJW59" s="78"/>
      <c r="BJX59" s="78"/>
      <c r="BJY59" s="78"/>
      <c r="BJZ59" s="78"/>
      <c r="BKA59" s="78"/>
      <c r="BKB59" s="78"/>
      <c r="BKC59" s="78"/>
      <c r="BKD59" s="78"/>
      <c r="BKE59" s="78"/>
      <c r="BKF59" s="78"/>
      <c r="BKG59" s="78"/>
      <c r="BKH59" s="78"/>
      <c r="BKI59" s="78"/>
      <c r="BKJ59" s="78"/>
      <c r="BKK59" s="78"/>
      <c r="BKL59" s="78"/>
      <c r="BKM59" s="78"/>
      <c r="BKN59" s="78"/>
      <c r="BKO59" s="78"/>
      <c r="BKP59" s="78"/>
      <c r="BKQ59" s="78"/>
      <c r="BKR59" s="78"/>
      <c r="BKS59" s="78"/>
      <c r="BKT59" s="78"/>
      <c r="BKU59" s="78"/>
      <c r="BKV59" s="78"/>
      <c r="BKW59" s="78"/>
      <c r="BKX59" s="78"/>
      <c r="BKY59" s="78"/>
      <c r="BKZ59" s="78"/>
      <c r="BLA59" s="78"/>
      <c r="BLB59" s="78"/>
      <c r="BLC59" s="78"/>
      <c r="BLD59" s="78"/>
      <c r="BLE59" s="78"/>
      <c r="BLF59" s="78"/>
      <c r="BLG59" s="78"/>
      <c r="BLH59" s="78"/>
      <c r="BLI59" s="78"/>
      <c r="BLJ59" s="78"/>
      <c r="BLK59" s="78"/>
      <c r="BLL59" s="78"/>
      <c r="BLM59" s="78"/>
      <c r="BLN59" s="78"/>
      <c r="BLO59" s="78"/>
      <c r="BLP59" s="78"/>
      <c r="BLQ59" s="78"/>
      <c r="BLR59" s="78"/>
      <c r="BLS59" s="78"/>
      <c r="BLT59" s="78"/>
      <c r="BLU59" s="78"/>
      <c r="BLV59" s="78"/>
      <c r="BLW59" s="78"/>
      <c r="BLX59" s="78"/>
      <c r="BLY59" s="78"/>
      <c r="BLZ59" s="78"/>
      <c r="BMA59" s="78"/>
      <c r="BMB59" s="78"/>
      <c r="BMC59" s="78"/>
      <c r="BMD59" s="78"/>
      <c r="BME59" s="78"/>
      <c r="BMF59" s="78"/>
      <c r="BMG59" s="78"/>
      <c r="BMH59" s="78"/>
      <c r="BMI59" s="78"/>
      <c r="BMJ59" s="78"/>
      <c r="BMK59" s="78"/>
      <c r="BML59" s="78"/>
      <c r="BMM59" s="78"/>
      <c r="BMN59" s="78"/>
      <c r="BMO59" s="78"/>
      <c r="BMP59" s="78"/>
      <c r="BMQ59" s="78"/>
      <c r="BMR59" s="78"/>
      <c r="BMS59" s="78"/>
      <c r="BMT59" s="78"/>
      <c r="BMU59" s="78"/>
      <c r="BMV59" s="78"/>
      <c r="BMW59" s="78"/>
      <c r="BMX59" s="78"/>
      <c r="BMY59" s="78"/>
      <c r="BMZ59" s="78"/>
      <c r="BNA59" s="78"/>
      <c r="BNB59" s="78"/>
      <c r="BNC59" s="78"/>
      <c r="BND59" s="78"/>
      <c r="BNE59" s="78"/>
      <c r="BNF59" s="78"/>
      <c r="BNG59" s="78"/>
      <c r="BNH59" s="78"/>
      <c r="BNI59" s="78"/>
      <c r="BNJ59" s="78"/>
      <c r="BNK59" s="78"/>
      <c r="BNL59" s="78"/>
      <c r="BNM59" s="78"/>
      <c r="BNN59" s="78"/>
      <c r="BNO59" s="78"/>
      <c r="BNP59" s="78"/>
      <c r="BNQ59" s="78"/>
      <c r="BNR59" s="78"/>
      <c r="BNS59" s="78"/>
      <c r="BNT59" s="78"/>
      <c r="BNU59" s="78"/>
      <c r="BNV59" s="78"/>
      <c r="BNW59" s="78"/>
      <c r="BNX59" s="78"/>
      <c r="BNY59" s="78"/>
      <c r="BNZ59" s="78"/>
      <c r="BOA59" s="78"/>
      <c r="BOB59" s="78"/>
      <c r="BOC59" s="78"/>
      <c r="BOD59" s="78"/>
      <c r="BOE59" s="78"/>
      <c r="BOF59" s="78"/>
      <c r="BOG59" s="78"/>
      <c r="BOH59" s="78"/>
      <c r="BOI59" s="78"/>
      <c r="BOJ59" s="78"/>
      <c r="BOK59" s="78"/>
      <c r="BOL59" s="78"/>
      <c r="BOM59" s="78"/>
      <c r="BON59" s="78"/>
      <c r="BOO59" s="78"/>
      <c r="BOP59" s="78"/>
      <c r="BOQ59" s="78"/>
      <c r="BOR59" s="78"/>
      <c r="BOS59" s="78"/>
      <c r="BOT59" s="78"/>
      <c r="BOU59" s="78"/>
      <c r="BOV59" s="78"/>
      <c r="BOW59" s="78"/>
      <c r="BOX59" s="78"/>
      <c r="BOY59" s="78"/>
      <c r="BOZ59" s="78"/>
      <c r="BPA59" s="78"/>
      <c r="BPB59" s="78"/>
      <c r="BPC59" s="78"/>
      <c r="BPD59" s="78"/>
      <c r="BPE59" s="78"/>
      <c r="BPF59" s="78"/>
      <c r="BPG59" s="78"/>
      <c r="BPH59" s="78"/>
      <c r="BPI59" s="78"/>
      <c r="BPJ59" s="78"/>
      <c r="BPK59" s="78"/>
      <c r="BPL59" s="78"/>
      <c r="BPM59" s="78"/>
      <c r="BPN59" s="78"/>
      <c r="BPO59" s="78"/>
      <c r="BPP59" s="78"/>
      <c r="BPQ59" s="78"/>
      <c r="BPR59" s="78"/>
      <c r="BPS59" s="78"/>
      <c r="BPT59" s="78"/>
      <c r="BPU59" s="78"/>
      <c r="BPV59" s="78"/>
      <c r="BPW59" s="78"/>
      <c r="BPX59" s="78"/>
      <c r="BPY59" s="78"/>
      <c r="BPZ59" s="78"/>
      <c r="BQA59" s="78"/>
      <c r="BQB59" s="78"/>
      <c r="BQC59" s="78"/>
      <c r="BQD59" s="78"/>
      <c r="BQE59" s="78"/>
      <c r="BQF59" s="78"/>
      <c r="BQG59" s="78"/>
      <c r="BQH59" s="78"/>
      <c r="BQI59" s="78"/>
      <c r="BQJ59" s="78"/>
      <c r="BQK59" s="78"/>
      <c r="BQL59" s="78"/>
      <c r="BQM59" s="78"/>
      <c r="BQN59" s="78"/>
      <c r="BQO59" s="78"/>
      <c r="BQP59" s="78"/>
      <c r="BQQ59" s="78"/>
      <c r="BQR59" s="78"/>
      <c r="BQS59" s="78"/>
      <c r="BQT59" s="78"/>
      <c r="BQU59" s="78"/>
      <c r="BQV59" s="78"/>
      <c r="BQW59" s="78"/>
      <c r="BQX59" s="78"/>
      <c r="BQY59" s="78"/>
      <c r="BQZ59" s="78"/>
      <c r="BRA59" s="78"/>
      <c r="BRB59" s="78"/>
      <c r="BRC59" s="78"/>
      <c r="BRD59" s="78"/>
      <c r="BRE59" s="78"/>
      <c r="BRF59" s="78"/>
      <c r="BRG59" s="78"/>
      <c r="BRH59" s="78"/>
      <c r="BRI59" s="78"/>
      <c r="BRJ59" s="78"/>
      <c r="BRK59" s="78"/>
      <c r="BRL59" s="78"/>
      <c r="BRM59" s="78"/>
      <c r="BRN59" s="78"/>
      <c r="BRO59" s="78"/>
      <c r="BRP59" s="78"/>
      <c r="BRQ59" s="78"/>
      <c r="BRR59" s="78"/>
      <c r="BRS59" s="78"/>
      <c r="BRT59" s="78"/>
      <c r="BRU59" s="78"/>
      <c r="BRV59" s="78"/>
      <c r="BRW59" s="78"/>
      <c r="BRX59" s="78"/>
      <c r="BRY59" s="78"/>
      <c r="BRZ59" s="78"/>
      <c r="BSA59" s="78"/>
      <c r="BSB59" s="78"/>
      <c r="BSC59" s="78"/>
      <c r="BSD59" s="78"/>
      <c r="BSE59" s="78"/>
      <c r="BSF59" s="78"/>
      <c r="BSG59" s="78"/>
      <c r="BSH59" s="78"/>
      <c r="BSI59" s="78"/>
      <c r="BSJ59" s="78"/>
      <c r="BSK59" s="78"/>
      <c r="BSL59" s="78"/>
      <c r="BSM59" s="78"/>
      <c r="BSN59" s="78"/>
      <c r="BSO59" s="78"/>
      <c r="BSP59" s="78"/>
      <c r="BSQ59" s="78"/>
      <c r="BSR59" s="78"/>
      <c r="BSS59" s="78"/>
      <c r="BST59" s="78"/>
      <c r="BSU59" s="78"/>
      <c r="BSV59" s="78"/>
      <c r="BSW59" s="78"/>
      <c r="BSX59" s="78"/>
      <c r="BSY59" s="78"/>
      <c r="BSZ59" s="78"/>
      <c r="BTA59" s="78"/>
      <c r="BTB59" s="78"/>
      <c r="BTC59" s="78"/>
      <c r="BTD59" s="78"/>
      <c r="BTE59" s="78"/>
      <c r="BTF59" s="78"/>
      <c r="BTG59" s="78"/>
      <c r="BTH59" s="78"/>
      <c r="BTI59" s="78"/>
      <c r="BTJ59" s="78"/>
      <c r="BTK59" s="78"/>
      <c r="BTL59" s="78"/>
      <c r="BTM59" s="78"/>
      <c r="BTN59" s="78"/>
      <c r="BTO59" s="78"/>
      <c r="BTP59" s="78"/>
      <c r="BTQ59" s="78"/>
      <c r="BTR59" s="78"/>
      <c r="BTS59" s="78"/>
      <c r="BTT59" s="78"/>
      <c r="BTU59" s="78"/>
      <c r="BTV59" s="78"/>
      <c r="BTW59" s="78"/>
      <c r="BTX59" s="78"/>
      <c r="BTY59" s="78"/>
      <c r="BTZ59" s="78"/>
      <c r="BUA59" s="78"/>
      <c r="BUB59" s="78"/>
      <c r="BUC59" s="78"/>
      <c r="BUD59" s="78"/>
      <c r="BUE59" s="78"/>
      <c r="BUF59" s="78"/>
      <c r="BUG59" s="78"/>
      <c r="BUH59" s="78"/>
      <c r="BUI59" s="78"/>
      <c r="BUJ59" s="78"/>
      <c r="BUK59" s="78"/>
      <c r="BUL59" s="78"/>
      <c r="BUM59" s="78"/>
      <c r="BUN59" s="78"/>
      <c r="BUO59" s="78"/>
      <c r="BUP59" s="78"/>
      <c r="BUQ59" s="78"/>
      <c r="BUR59" s="78"/>
      <c r="BUS59" s="78"/>
      <c r="BUT59" s="78"/>
      <c r="BUU59" s="78"/>
      <c r="BUV59" s="78"/>
      <c r="BUW59" s="78"/>
      <c r="BUX59" s="78"/>
      <c r="BUY59" s="78"/>
      <c r="BUZ59" s="78"/>
      <c r="BVA59" s="78"/>
      <c r="BVB59" s="78"/>
      <c r="BVC59" s="78"/>
      <c r="BVD59" s="78"/>
      <c r="BVE59" s="78"/>
      <c r="BVF59" s="78"/>
      <c r="BVG59" s="78"/>
      <c r="BVH59" s="78"/>
      <c r="BVI59" s="78"/>
      <c r="BVJ59" s="78"/>
      <c r="BVK59" s="78"/>
      <c r="BVL59" s="78"/>
      <c r="BVM59" s="78"/>
      <c r="BVN59" s="78"/>
      <c r="BVO59" s="78"/>
      <c r="BVP59" s="78"/>
      <c r="BVQ59" s="78"/>
      <c r="BVR59" s="78"/>
      <c r="BVS59" s="78"/>
      <c r="BVT59" s="78"/>
      <c r="BVU59" s="78"/>
      <c r="BVV59" s="78"/>
      <c r="BVW59" s="78"/>
      <c r="BVX59" s="78"/>
      <c r="BVY59" s="78"/>
      <c r="BVZ59" s="78"/>
      <c r="BWA59" s="78"/>
      <c r="BWB59" s="78"/>
      <c r="BWC59" s="78"/>
      <c r="BWD59" s="78"/>
      <c r="BWE59" s="78"/>
      <c r="BWF59" s="78"/>
      <c r="BWG59" s="78"/>
      <c r="BWH59" s="78"/>
      <c r="BWI59" s="78"/>
      <c r="BWJ59" s="78"/>
      <c r="BWK59" s="78"/>
      <c r="BWL59" s="78"/>
      <c r="BWM59" s="78"/>
      <c r="BWN59" s="78"/>
      <c r="BWO59" s="78"/>
      <c r="BWP59" s="78"/>
      <c r="BWQ59" s="78"/>
      <c r="BWR59" s="78"/>
      <c r="BWS59" s="78"/>
      <c r="BWT59" s="78"/>
      <c r="BWU59" s="78"/>
      <c r="BWV59" s="78"/>
      <c r="BWW59" s="78"/>
      <c r="BWX59" s="78"/>
      <c r="BWY59" s="78"/>
      <c r="BWZ59" s="78"/>
      <c r="BXA59" s="78"/>
      <c r="BXB59" s="78"/>
      <c r="BXC59" s="78"/>
      <c r="BXD59" s="78"/>
      <c r="BXE59" s="78"/>
      <c r="BXF59" s="78"/>
      <c r="BXG59" s="78"/>
      <c r="BXH59" s="78"/>
      <c r="BXI59" s="78"/>
      <c r="BXJ59" s="78"/>
      <c r="BXK59" s="78"/>
      <c r="BXL59" s="78"/>
      <c r="BXM59" s="78"/>
      <c r="BXN59" s="78"/>
      <c r="BXO59" s="78"/>
      <c r="BXP59" s="78"/>
      <c r="BXQ59" s="78"/>
      <c r="BXR59" s="78"/>
      <c r="BXS59" s="78"/>
      <c r="BXT59" s="78"/>
      <c r="BXU59" s="78"/>
      <c r="BXV59" s="78"/>
      <c r="BXW59" s="78"/>
      <c r="BXX59" s="78"/>
      <c r="BXY59" s="78"/>
      <c r="BXZ59" s="78"/>
      <c r="BYA59" s="78"/>
      <c r="BYB59" s="78"/>
      <c r="BYC59" s="78"/>
      <c r="BYD59" s="78"/>
      <c r="BYE59" s="78"/>
      <c r="BYF59" s="78"/>
      <c r="BYG59" s="78"/>
      <c r="BYH59" s="78"/>
      <c r="BYI59" s="78"/>
      <c r="BYJ59" s="78"/>
      <c r="BYK59" s="78"/>
      <c r="BYL59" s="78"/>
      <c r="BYM59" s="78"/>
      <c r="BYN59" s="78"/>
      <c r="BYO59" s="78"/>
      <c r="BYP59" s="78"/>
      <c r="BYQ59" s="78"/>
      <c r="BYR59" s="78"/>
      <c r="BYS59" s="78"/>
      <c r="BYT59" s="78"/>
      <c r="BYU59" s="78"/>
      <c r="BYV59" s="78"/>
      <c r="BYW59" s="78"/>
      <c r="BYX59" s="78"/>
      <c r="BYY59" s="78"/>
      <c r="BYZ59" s="78"/>
      <c r="BZA59" s="78"/>
      <c r="BZB59" s="78"/>
      <c r="BZC59" s="78"/>
      <c r="BZD59" s="78"/>
      <c r="BZE59" s="78"/>
      <c r="BZF59" s="78"/>
      <c r="BZG59" s="78"/>
      <c r="BZH59" s="78"/>
      <c r="BZI59" s="78"/>
      <c r="BZJ59" s="78"/>
      <c r="BZK59" s="78"/>
      <c r="BZL59" s="78"/>
      <c r="BZM59" s="78"/>
      <c r="BZN59" s="78"/>
      <c r="BZO59" s="78"/>
      <c r="BZP59" s="78"/>
      <c r="BZQ59" s="78"/>
      <c r="BZR59" s="78"/>
      <c r="BZS59" s="78"/>
      <c r="BZT59" s="78"/>
      <c r="BZU59" s="78"/>
      <c r="BZV59" s="78"/>
      <c r="BZW59" s="78"/>
      <c r="BZX59" s="78"/>
      <c r="BZY59" s="78"/>
      <c r="BZZ59" s="78"/>
      <c r="CAA59" s="78"/>
      <c r="CAB59" s="78"/>
      <c r="CAC59" s="78"/>
      <c r="CAD59" s="78"/>
      <c r="CAE59" s="78"/>
      <c r="CAF59" s="78"/>
      <c r="CAG59" s="78"/>
      <c r="CAH59" s="78"/>
      <c r="CAI59" s="78"/>
      <c r="CAJ59" s="78"/>
      <c r="CAK59" s="78"/>
      <c r="CAL59" s="78"/>
      <c r="CAM59" s="78"/>
      <c r="CAN59" s="78"/>
      <c r="CAO59" s="78"/>
      <c r="CAP59" s="78"/>
      <c r="CAQ59" s="78"/>
      <c r="CAR59" s="78"/>
      <c r="CAS59" s="78"/>
      <c r="CAT59" s="78"/>
      <c r="CAU59" s="78"/>
      <c r="CAV59" s="78"/>
      <c r="CAW59" s="78"/>
      <c r="CAX59" s="78"/>
      <c r="CAY59" s="78"/>
      <c r="CAZ59" s="78"/>
      <c r="CBA59" s="78"/>
      <c r="CBB59" s="78"/>
      <c r="CBC59" s="78"/>
      <c r="CBD59" s="78"/>
      <c r="CBE59" s="78"/>
      <c r="CBF59" s="78"/>
      <c r="CBG59" s="78"/>
      <c r="CBH59" s="78"/>
      <c r="CBI59" s="78"/>
      <c r="CBJ59" s="78"/>
      <c r="CBK59" s="78"/>
      <c r="CBL59" s="78"/>
      <c r="CBM59" s="78"/>
      <c r="CBN59" s="78"/>
      <c r="CBO59" s="78"/>
      <c r="CBP59" s="78"/>
      <c r="CBQ59" s="78"/>
      <c r="CBR59" s="78"/>
      <c r="CBS59" s="78"/>
      <c r="CBT59" s="78"/>
      <c r="CBU59" s="78"/>
      <c r="CBV59" s="78"/>
      <c r="CBW59" s="78"/>
      <c r="CBX59" s="78"/>
      <c r="CBY59" s="78"/>
      <c r="CBZ59" s="78"/>
      <c r="CCA59" s="78"/>
      <c r="CCB59" s="78"/>
      <c r="CCC59" s="78"/>
      <c r="CCD59" s="78"/>
      <c r="CCE59" s="78"/>
      <c r="CCF59" s="78"/>
      <c r="CCG59" s="78"/>
      <c r="CCH59" s="78"/>
      <c r="CCI59" s="78"/>
      <c r="CCJ59" s="78"/>
      <c r="CCK59" s="78"/>
      <c r="CCL59" s="78"/>
      <c r="CCM59" s="78"/>
      <c r="CCN59" s="78"/>
      <c r="CCO59" s="78"/>
      <c r="CCP59" s="78"/>
      <c r="CCQ59" s="78"/>
      <c r="CCR59" s="78"/>
      <c r="CCS59" s="78"/>
      <c r="CCT59" s="78"/>
      <c r="CCU59" s="78"/>
      <c r="CCV59" s="78"/>
      <c r="CCW59" s="78"/>
      <c r="CCX59" s="78"/>
      <c r="CCY59" s="78"/>
      <c r="CCZ59" s="78"/>
      <c r="CDA59" s="78"/>
      <c r="CDB59" s="78"/>
      <c r="CDC59" s="78"/>
      <c r="CDD59" s="78"/>
      <c r="CDE59" s="78"/>
      <c r="CDF59" s="78"/>
      <c r="CDG59" s="78"/>
      <c r="CDH59" s="78"/>
      <c r="CDI59" s="78"/>
      <c r="CDJ59" s="78"/>
      <c r="CDK59" s="78"/>
      <c r="CDL59" s="78"/>
      <c r="CDM59" s="78"/>
      <c r="CDN59" s="78"/>
      <c r="CDO59" s="78"/>
      <c r="CDP59" s="78"/>
      <c r="CDQ59" s="78"/>
      <c r="CDR59" s="78"/>
      <c r="CDS59" s="78"/>
      <c r="CDT59" s="78"/>
      <c r="CDU59" s="78"/>
      <c r="CDV59" s="78"/>
      <c r="CDW59" s="78"/>
      <c r="CDX59" s="78"/>
      <c r="CDY59" s="78"/>
      <c r="CDZ59" s="78"/>
      <c r="CEA59" s="78"/>
      <c r="CEB59" s="78"/>
      <c r="CEC59" s="78"/>
      <c r="CED59" s="78"/>
      <c r="CEE59" s="78"/>
      <c r="CEF59" s="78"/>
      <c r="CEG59" s="78"/>
      <c r="CEH59" s="78"/>
      <c r="CEI59" s="78"/>
      <c r="CEJ59" s="78"/>
      <c r="CEK59" s="78"/>
      <c r="CEL59" s="78"/>
      <c r="CEM59" s="78"/>
      <c r="CEN59" s="78"/>
      <c r="CEO59" s="78"/>
      <c r="CEP59" s="78"/>
      <c r="CEQ59" s="78"/>
      <c r="CER59" s="78"/>
      <c r="CES59" s="78"/>
      <c r="CET59" s="78"/>
      <c r="CEU59" s="78"/>
      <c r="CEV59" s="78"/>
      <c r="CEW59" s="78"/>
      <c r="CEX59" s="78"/>
      <c r="CEY59" s="78"/>
      <c r="CEZ59" s="78"/>
      <c r="CFA59" s="78"/>
      <c r="CFB59" s="78"/>
      <c r="CFC59" s="78"/>
      <c r="CFD59" s="78"/>
      <c r="CFE59" s="78"/>
      <c r="CFF59" s="78"/>
      <c r="CFG59" s="78"/>
      <c r="CFH59" s="78"/>
      <c r="CFI59" s="78"/>
      <c r="CFJ59" s="78"/>
      <c r="CFK59" s="78"/>
      <c r="CFL59" s="78"/>
      <c r="CFM59" s="78"/>
      <c r="CFN59" s="78"/>
      <c r="CFO59" s="78"/>
      <c r="CFP59" s="78"/>
      <c r="CFQ59" s="78"/>
      <c r="CFR59" s="78"/>
      <c r="CFS59" s="78"/>
      <c r="CFT59" s="78"/>
      <c r="CFU59" s="78"/>
      <c r="CFV59" s="78"/>
      <c r="CFW59" s="78"/>
      <c r="CFX59" s="78"/>
      <c r="CFY59" s="78"/>
      <c r="CFZ59" s="78"/>
      <c r="CGA59" s="78"/>
      <c r="CGB59" s="78"/>
      <c r="CGC59" s="78"/>
      <c r="CGD59" s="78"/>
      <c r="CGE59" s="78"/>
      <c r="CGF59" s="78"/>
      <c r="CGG59" s="78"/>
      <c r="CGH59" s="78"/>
      <c r="CGI59" s="78"/>
      <c r="CGJ59" s="78"/>
      <c r="CGK59" s="78"/>
      <c r="CGL59" s="78"/>
      <c r="CGM59" s="78"/>
      <c r="CGN59" s="78"/>
      <c r="CGO59" s="78"/>
      <c r="CGP59" s="78"/>
      <c r="CGQ59" s="78"/>
      <c r="CGR59" s="78"/>
      <c r="CGS59" s="78"/>
      <c r="CGT59" s="78"/>
      <c r="CGU59" s="78"/>
      <c r="CGV59" s="78"/>
      <c r="CGW59" s="78"/>
      <c r="CGX59" s="78"/>
      <c r="CGY59" s="78"/>
      <c r="CGZ59" s="78"/>
      <c r="CHA59" s="78"/>
      <c r="CHB59" s="78"/>
      <c r="CHC59" s="78"/>
      <c r="CHD59" s="78"/>
      <c r="CHE59" s="78"/>
      <c r="CHF59" s="78"/>
      <c r="CHG59" s="78"/>
      <c r="CHH59" s="78"/>
      <c r="CHI59" s="78"/>
      <c r="CHJ59" s="78"/>
      <c r="CHK59" s="78"/>
      <c r="CHL59" s="78"/>
      <c r="CHM59" s="78"/>
      <c r="CHN59" s="78"/>
      <c r="CHO59" s="78"/>
      <c r="CHP59" s="78"/>
      <c r="CHQ59" s="78"/>
      <c r="CHR59" s="78"/>
      <c r="CHS59" s="78"/>
      <c r="CHT59" s="78"/>
      <c r="CHU59" s="78"/>
      <c r="CHV59" s="78"/>
      <c r="CHW59" s="78"/>
      <c r="CHX59" s="78"/>
      <c r="CHY59" s="78"/>
      <c r="CHZ59" s="78"/>
      <c r="CIA59" s="78"/>
      <c r="CIB59" s="78"/>
      <c r="CIC59" s="78"/>
      <c r="CID59" s="78"/>
      <c r="CIE59" s="78"/>
      <c r="CIF59" s="78"/>
      <c r="CIG59" s="78"/>
      <c r="CIH59" s="78"/>
      <c r="CII59" s="78"/>
      <c r="CIJ59" s="78"/>
      <c r="CIK59" s="78"/>
      <c r="CIL59" s="78"/>
      <c r="CIM59" s="78"/>
      <c r="CIN59" s="78"/>
      <c r="CIO59" s="78"/>
      <c r="CIP59" s="78"/>
      <c r="CIQ59" s="78"/>
      <c r="CIR59" s="78"/>
      <c r="CIS59" s="78"/>
      <c r="CIT59" s="78"/>
      <c r="CIU59" s="78"/>
      <c r="CIV59" s="78"/>
      <c r="CIW59" s="78"/>
      <c r="CIX59" s="78"/>
      <c r="CIY59" s="78"/>
      <c r="CIZ59" s="78"/>
      <c r="CJA59" s="78"/>
      <c r="CJB59" s="78"/>
      <c r="CJC59" s="78"/>
      <c r="CJD59" s="78"/>
      <c r="CJE59" s="78"/>
      <c r="CJF59" s="78"/>
      <c r="CJG59" s="78"/>
      <c r="CJH59" s="78"/>
      <c r="CJI59" s="78"/>
      <c r="CJJ59" s="78"/>
      <c r="CJK59" s="78"/>
      <c r="CJL59" s="78"/>
      <c r="CJM59" s="78"/>
      <c r="CJN59" s="78"/>
      <c r="CJO59" s="78"/>
      <c r="CJP59" s="78"/>
      <c r="CJQ59" s="78"/>
      <c r="CJR59" s="78"/>
      <c r="CJS59" s="78"/>
      <c r="CJT59" s="78"/>
      <c r="CJU59" s="78"/>
      <c r="CJV59" s="78"/>
      <c r="CJW59" s="78"/>
      <c r="CJX59" s="78"/>
      <c r="CJY59" s="78"/>
      <c r="CJZ59" s="78"/>
      <c r="CKA59" s="78"/>
      <c r="CKB59" s="78"/>
      <c r="CKC59" s="78"/>
      <c r="CKD59" s="78"/>
      <c r="CKE59" s="78"/>
      <c r="CKF59" s="78"/>
      <c r="CKG59" s="78"/>
      <c r="CKH59" s="78"/>
      <c r="CKI59" s="78"/>
      <c r="CKJ59" s="78"/>
      <c r="CKK59" s="78"/>
      <c r="CKL59" s="78"/>
      <c r="CKM59" s="78"/>
      <c r="CKN59" s="78"/>
      <c r="CKO59" s="78"/>
      <c r="CKP59" s="78"/>
      <c r="CKQ59" s="78"/>
      <c r="CKR59" s="78"/>
      <c r="CKS59" s="78"/>
      <c r="CKT59" s="78"/>
      <c r="CKU59" s="78"/>
      <c r="CKV59" s="78"/>
      <c r="CKW59" s="78"/>
      <c r="CKX59" s="78"/>
      <c r="CKY59" s="78"/>
      <c r="CKZ59" s="78"/>
      <c r="CLA59" s="78"/>
      <c r="CLB59" s="78"/>
      <c r="CLC59" s="78"/>
      <c r="CLD59" s="78"/>
      <c r="CLE59" s="78"/>
      <c r="CLF59" s="78"/>
      <c r="CLG59" s="78"/>
      <c r="CLH59" s="78"/>
      <c r="CLI59" s="78"/>
      <c r="CLJ59" s="78"/>
      <c r="CLK59" s="78"/>
      <c r="CLL59" s="78"/>
      <c r="CLM59" s="78"/>
      <c r="CLN59" s="78"/>
      <c r="CLO59" s="78"/>
      <c r="CLP59" s="78"/>
      <c r="CLQ59" s="78"/>
      <c r="CLR59" s="78"/>
      <c r="CLS59" s="78"/>
      <c r="CLT59" s="78"/>
      <c r="CLU59" s="78"/>
      <c r="CLV59" s="78"/>
      <c r="CLW59" s="78"/>
      <c r="CLX59" s="78"/>
      <c r="CLY59" s="78"/>
      <c r="CLZ59" s="78"/>
      <c r="CMA59" s="78"/>
      <c r="CMB59" s="78"/>
      <c r="CMC59" s="78"/>
      <c r="CMD59" s="78"/>
      <c r="CME59" s="78"/>
      <c r="CMF59" s="78"/>
      <c r="CMG59" s="78"/>
      <c r="CMH59" s="78"/>
      <c r="CMI59" s="78"/>
      <c r="CMJ59" s="78"/>
      <c r="CMK59" s="78"/>
      <c r="CML59" s="78"/>
      <c r="CMM59" s="78"/>
      <c r="CMN59" s="78"/>
      <c r="CMO59" s="78"/>
      <c r="CMP59" s="78"/>
      <c r="CMQ59" s="78"/>
      <c r="CMR59" s="78"/>
      <c r="CMS59" s="78"/>
      <c r="CMT59" s="78"/>
      <c r="CMU59" s="78"/>
      <c r="CMV59" s="78"/>
      <c r="CMW59" s="78"/>
      <c r="CMX59" s="78"/>
      <c r="CMY59" s="78"/>
      <c r="CMZ59" s="78"/>
      <c r="CNA59" s="78"/>
      <c r="CNB59" s="78"/>
      <c r="CNC59" s="78"/>
      <c r="CND59" s="78"/>
      <c r="CNE59" s="78"/>
      <c r="CNF59" s="78"/>
      <c r="CNG59" s="78"/>
      <c r="CNH59" s="78"/>
      <c r="CNI59" s="78"/>
      <c r="CNJ59" s="78"/>
      <c r="CNK59" s="78"/>
      <c r="CNL59" s="78"/>
      <c r="CNM59" s="78"/>
      <c r="CNN59" s="78"/>
      <c r="CNO59" s="78"/>
      <c r="CNP59" s="78"/>
      <c r="CNQ59" s="78"/>
      <c r="CNR59" s="78"/>
      <c r="CNS59" s="78"/>
      <c r="CNT59" s="78"/>
      <c r="CNU59" s="78"/>
      <c r="CNV59" s="78"/>
      <c r="CNW59" s="78"/>
      <c r="CNX59" s="78"/>
      <c r="CNY59" s="78"/>
      <c r="CNZ59" s="78"/>
      <c r="COA59" s="78"/>
      <c r="COB59" s="78"/>
      <c r="COC59" s="78"/>
      <c r="COD59" s="78"/>
      <c r="COE59" s="78"/>
      <c r="COF59" s="78"/>
      <c r="COG59" s="78"/>
      <c r="COH59" s="78"/>
      <c r="COI59" s="78"/>
      <c r="COJ59" s="78"/>
      <c r="COK59" s="78"/>
      <c r="COL59" s="78"/>
      <c r="COM59" s="78"/>
      <c r="CON59" s="78"/>
      <c r="COO59" s="78"/>
      <c r="COP59" s="78"/>
      <c r="COQ59" s="78"/>
      <c r="COR59" s="78"/>
      <c r="COS59" s="78"/>
      <c r="COT59" s="78"/>
      <c r="COU59" s="78"/>
      <c r="COV59" s="78"/>
      <c r="COW59" s="78"/>
      <c r="COX59" s="78"/>
      <c r="COY59" s="78"/>
      <c r="COZ59" s="78"/>
      <c r="CPA59" s="78"/>
      <c r="CPB59" s="78"/>
      <c r="CPC59" s="78"/>
      <c r="CPD59" s="78"/>
      <c r="CPE59" s="78"/>
      <c r="CPF59" s="78"/>
      <c r="CPG59" s="78"/>
      <c r="CPH59" s="78"/>
      <c r="CPI59" s="78"/>
      <c r="CPJ59" s="78"/>
      <c r="CPK59" s="78"/>
      <c r="CPL59" s="78"/>
      <c r="CPM59" s="78"/>
      <c r="CPN59" s="78"/>
      <c r="CPO59" s="78"/>
      <c r="CPP59" s="78"/>
      <c r="CPQ59" s="78"/>
      <c r="CPR59" s="78"/>
      <c r="CPS59" s="78"/>
      <c r="CPT59" s="78"/>
      <c r="CPU59" s="78"/>
      <c r="CPV59" s="78"/>
      <c r="CPW59" s="78"/>
      <c r="CPX59" s="78"/>
      <c r="CPY59" s="78"/>
      <c r="CPZ59" s="78"/>
      <c r="CQA59" s="78"/>
      <c r="CQB59" s="78"/>
      <c r="CQC59" s="78"/>
      <c r="CQD59" s="78"/>
      <c r="CQE59" s="78"/>
      <c r="CQF59" s="78"/>
      <c r="CQG59" s="78"/>
      <c r="CQH59" s="78"/>
      <c r="CQI59" s="78"/>
      <c r="CQJ59" s="78"/>
      <c r="CQK59" s="78"/>
      <c r="CQL59" s="78"/>
      <c r="CQM59" s="78"/>
      <c r="CQN59" s="78"/>
      <c r="CQO59" s="78"/>
      <c r="CQP59" s="78"/>
      <c r="CQQ59" s="78"/>
      <c r="CQR59" s="78"/>
      <c r="CQS59" s="78"/>
      <c r="CQT59" s="78"/>
      <c r="CQU59" s="78"/>
      <c r="CQV59" s="78"/>
      <c r="CQW59" s="78"/>
      <c r="CQX59" s="78"/>
      <c r="CQY59" s="78"/>
      <c r="CQZ59" s="78"/>
      <c r="CRA59" s="78"/>
      <c r="CRB59" s="78"/>
      <c r="CRC59" s="78"/>
      <c r="CRD59" s="78"/>
      <c r="CRE59" s="78"/>
      <c r="CRF59" s="78"/>
      <c r="CRG59" s="78"/>
      <c r="CRH59" s="78"/>
      <c r="CRI59" s="78"/>
      <c r="CRJ59" s="78"/>
      <c r="CRK59" s="78"/>
      <c r="CRL59" s="78"/>
      <c r="CRM59" s="78"/>
      <c r="CRN59" s="78"/>
      <c r="CRO59" s="78"/>
      <c r="CRP59" s="78"/>
      <c r="CRQ59" s="78"/>
      <c r="CRR59" s="78"/>
      <c r="CRS59" s="78"/>
      <c r="CRT59" s="78"/>
      <c r="CRU59" s="78"/>
      <c r="CRV59" s="78"/>
      <c r="CRW59" s="78"/>
      <c r="CRX59" s="78"/>
      <c r="CRY59" s="78"/>
      <c r="CRZ59" s="78"/>
      <c r="CSA59" s="78"/>
      <c r="CSB59" s="78"/>
      <c r="CSC59" s="78"/>
      <c r="CSD59" s="78"/>
      <c r="CSE59" s="78"/>
      <c r="CSF59" s="78"/>
      <c r="CSG59" s="78"/>
      <c r="CSH59" s="78"/>
      <c r="CSI59" s="78"/>
      <c r="CSJ59" s="78"/>
      <c r="CSK59" s="78"/>
      <c r="CSL59" s="78"/>
      <c r="CSM59" s="78"/>
      <c r="CSN59" s="78"/>
      <c r="CSO59" s="78"/>
      <c r="CSP59" s="78"/>
      <c r="CSQ59" s="78"/>
      <c r="CSR59" s="78"/>
      <c r="CSS59" s="78"/>
      <c r="CST59" s="78"/>
      <c r="CSU59" s="78"/>
      <c r="CSV59" s="78"/>
      <c r="CSW59" s="78"/>
      <c r="CSX59" s="78"/>
      <c r="CSY59" s="78"/>
      <c r="CSZ59" s="78"/>
      <c r="CTA59" s="78"/>
      <c r="CTB59" s="78"/>
      <c r="CTC59" s="78"/>
      <c r="CTD59" s="78"/>
      <c r="CTE59" s="78"/>
      <c r="CTF59" s="78"/>
      <c r="CTG59" s="78"/>
      <c r="CTH59" s="78"/>
      <c r="CTI59" s="78"/>
      <c r="CTJ59" s="78"/>
      <c r="CTK59" s="78"/>
      <c r="CTL59" s="78"/>
      <c r="CTM59" s="78"/>
      <c r="CTN59" s="78"/>
      <c r="CTO59" s="78"/>
      <c r="CTP59" s="78"/>
      <c r="CTQ59" s="78"/>
      <c r="CTR59" s="78"/>
      <c r="CTS59" s="78"/>
      <c r="CTT59" s="78"/>
      <c r="CTU59" s="78"/>
      <c r="CTV59" s="78"/>
      <c r="CTW59" s="78"/>
      <c r="CTX59" s="78"/>
      <c r="CTY59" s="78"/>
      <c r="CTZ59" s="78"/>
      <c r="CUA59" s="78"/>
      <c r="CUB59" s="78"/>
      <c r="CUC59" s="78"/>
      <c r="CUD59" s="78"/>
      <c r="CUE59" s="78"/>
      <c r="CUF59" s="78"/>
      <c r="CUG59" s="78"/>
      <c r="CUH59" s="78"/>
      <c r="CUI59" s="78"/>
      <c r="CUJ59" s="78"/>
      <c r="CUK59" s="78"/>
      <c r="CUL59" s="78"/>
      <c r="CUM59" s="78"/>
      <c r="CUN59" s="78"/>
      <c r="CUO59" s="78"/>
      <c r="CUP59" s="78"/>
      <c r="CUQ59" s="78"/>
      <c r="CUR59" s="78"/>
      <c r="CUS59" s="78"/>
      <c r="CUT59" s="78"/>
      <c r="CUU59" s="78"/>
      <c r="CUV59" s="78"/>
      <c r="CUW59" s="78"/>
      <c r="CUX59" s="78"/>
      <c r="CUY59" s="78"/>
      <c r="CUZ59" s="78"/>
      <c r="CVA59" s="78"/>
      <c r="CVB59" s="78"/>
      <c r="CVC59" s="78"/>
      <c r="CVD59" s="78"/>
      <c r="CVE59" s="78"/>
      <c r="CVF59" s="78"/>
      <c r="CVG59" s="78"/>
      <c r="CVH59" s="78"/>
      <c r="CVI59" s="78"/>
      <c r="CVJ59" s="78"/>
      <c r="CVK59" s="78"/>
      <c r="CVL59" s="78"/>
      <c r="CVM59" s="78"/>
      <c r="CVN59" s="78"/>
      <c r="CVO59" s="78"/>
      <c r="CVP59" s="78"/>
      <c r="CVQ59" s="78"/>
      <c r="CVR59" s="78"/>
      <c r="CVS59" s="78"/>
      <c r="CVT59" s="78"/>
      <c r="CVU59" s="78"/>
      <c r="CVV59" s="78"/>
      <c r="CVW59" s="78"/>
      <c r="CVX59" s="78"/>
      <c r="CVY59" s="78"/>
      <c r="CVZ59" s="78"/>
      <c r="CWA59" s="78"/>
      <c r="CWB59" s="78"/>
      <c r="CWC59" s="78"/>
      <c r="CWD59" s="78"/>
      <c r="CWE59" s="78"/>
      <c r="CWF59" s="78"/>
      <c r="CWG59" s="78"/>
      <c r="CWH59" s="78"/>
      <c r="CWI59" s="78"/>
      <c r="CWJ59" s="78"/>
      <c r="CWK59" s="78"/>
      <c r="CWL59" s="78"/>
      <c r="CWM59" s="78"/>
      <c r="CWN59" s="78"/>
      <c r="CWO59" s="78"/>
      <c r="CWP59" s="78"/>
      <c r="CWQ59" s="78"/>
      <c r="CWR59" s="78"/>
      <c r="CWS59" s="78"/>
      <c r="CWT59" s="78"/>
      <c r="CWU59" s="78"/>
      <c r="CWV59" s="78"/>
      <c r="CWW59" s="78"/>
      <c r="CWX59" s="78"/>
      <c r="CWY59" s="78"/>
      <c r="CWZ59" s="78"/>
      <c r="CXA59" s="78"/>
      <c r="CXB59" s="78"/>
      <c r="CXC59" s="78"/>
      <c r="CXD59" s="78"/>
      <c r="CXE59" s="78"/>
      <c r="CXF59" s="78"/>
      <c r="CXG59" s="78"/>
      <c r="CXH59" s="78"/>
      <c r="CXI59" s="78"/>
      <c r="CXJ59" s="78"/>
      <c r="CXK59" s="78"/>
      <c r="CXL59" s="78"/>
      <c r="CXM59" s="78"/>
      <c r="CXN59" s="78"/>
      <c r="CXO59" s="78"/>
      <c r="CXP59" s="78"/>
      <c r="CXQ59" s="78"/>
      <c r="CXR59" s="78"/>
      <c r="CXS59" s="78"/>
      <c r="CXT59" s="78"/>
      <c r="CXU59" s="78"/>
      <c r="CXV59" s="78"/>
      <c r="CXW59" s="78"/>
      <c r="CXX59" s="78"/>
      <c r="CXY59" s="78"/>
      <c r="CXZ59" s="78"/>
      <c r="CYA59" s="78"/>
      <c r="CYB59" s="78"/>
      <c r="CYC59" s="78"/>
      <c r="CYD59" s="78"/>
      <c r="CYE59" s="78"/>
      <c r="CYF59" s="78"/>
      <c r="CYG59" s="78"/>
      <c r="CYH59" s="78"/>
      <c r="CYI59" s="78"/>
      <c r="CYJ59" s="78"/>
      <c r="CYK59" s="78"/>
      <c r="CYL59" s="78"/>
      <c r="CYM59" s="78"/>
      <c r="CYN59" s="78"/>
      <c r="CYO59" s="78"/>
      <c r="CYP59" s="78"/>
      <c r="CYQ59" s="78"/>
      <c r="CYR59" s="78"/>
      <c r="CYS59" s="78"/>
      <c r="CYT59" s="78"/>
      <c r="CYU59" s="78"/>
      <c r="CYV59" s="78"/>
      <c r="CYW59" s="78"/>
      <c r="CYX59" s="78"/>
      <c r="CYY59" s="78"/>
      <c r="CYZ59" s="78"/>
      <c r="CZA59" s="78"/>
      <c r="CZB59" s="78"/>
      <c r="CZC59" s="78"/>
      <c r="CZD59" s="78"/>
      <c r="CZE59" s="78"/>
      <c r="CZF59" s="78"/>
      <c r="CZG59" s="78"/>
      <c r="CZH59" s="78"/>
      <c r="CZI59" s="78"/>
      <c r="CZJ59" s="78"/>
      <c r="CZK59" s="78"/>
      <c r="CZL59" s="78"/>
      <c r="CZM59" s="78"/>
      <c r="CZN59" s="78"/>
      <c r="CZO59" s="78"/>
      <c r="CZP59" s="78"/>
      <c r="CZQ59" s="78"/>
      <c r="CZR59" s="78"/>
      <c r="CZS59" s="78"/>
      <c r="CZT59" s="78"/>
      <c r="CZU59" s="78"/>
      <c r="CZV59" s="78"/>
      <c r="CZW59" s="78"/>
      <c r="CZX59" s="78"/>
      <c r="CZY59" s="78"/>
      <c r="CZZ59" s="78"/>
      <c r="DAA59" s="78"/>
      <c r="DAB59" s="78"/>
      <c r="DAC59" s="78"/>
      <c r="DAD59" s="78"/>
      <c r="DAE59" s="78"/>
      <c r="DAF59" s="78"/>
      <c r="DAG59" s="78"/>
      <c r="DAH59" s="78"/>
      <c r="DAI59" s="78"/>
      <c r="DAJ59" s="78"/>
      <c r="DAK59" s="78"/>
      <c r="DAL59" s="78"/>
      <c r="DAM59" s="78"/>
      <c r="DAN59" s="78"/>
      <c r="DAO59" s="78"/>
      <c r="DAP59" s="78"/>
      <c r="DAQ59" s="78"/>
      <c r="DAR59" s="78"/>
      <c r="DAS59" s="78"/>
      <c r="DAT59" s="78"/>
      <c r="DAU59" s="78"/>
      <c r="DAV59" s="78"/>
      <c r="DAW59" s="78"/>
      <c r="DAX59" s="78"/>
      <c r="DAY59" s="78"/>
      <c r="DAZ59" s="78"/>
      <c r="DBA59" s="78"/>
      <c r="DBB59" s="78"/>
      <c r="DBC59" s="78"/>
      <c r="DBD59" s="78"/>
      <c r="DBE59" s="78"/>
      <c r="DBF59" s="78"/>
      <c r="DBG59" s="78"/>
      <c r="DBH59" s="78"/>
      <c r="DBI59" s="78"/>
      <c r="DBJ59" s="78"/>
      <c r="DBK59" s="78"/>
      <c r="DBL59" s="78"/>
      <c r="DBM59" s="78"/>
      <c r="DBN59" s="78"/>
      <c r="DBO59" s="78"/>
      <c r="DBP59" s="78"/>
      <c r="DBQ59" s="78"/>
      <c r="DBR59" s="78"/>
      <c r="DBS59" s="78"/>
      <c r="DBT59" s="78"/>
      <c r="DBU59" s="78"/>
      <c r="DBV59" s="78"/>
      <c r="DBW59" s="78"/>
      <c r="DBX59" s="78"/>
      <c r="DBY59" s="78"/>
      <c r="DBZ59" s="78"/>
      <c r="DCA59" s="78"/>
      <c r="DCB59" s="78"/>
      <c r="DCC59" s="78"/>
      <c r="DCD59" s="78"/>
      <c r="DCE59" s="78"/>
      <c r="DCF59" s="78"/>
      <c r="DCG59" s="78"/>
      <c r="DCH59" s="78"/>
      <c r="DCI59" s="78"/>
      <c r="DCJ59" s="78"/>
      <c r="DCK59" s="78"/>
      <c r="DCL59" s="78"/>
      <c r="DCM59" s="78"/>
      <c r="DCN59" s="78"/>
      <c r="DCO59" s="78"/>
      <c r="DCP59" s="78"/>
      <c r="DCQ59" s="78"/>
      <c r="DCR59" s="78"/>
      <c r="DCS59" s="78"/>
      <c r="DCT59" s="78"/>
      <c r="DCU59" s="78"/>
      <c r="DCV59" s="78"/>
      <c r="DCW59" s="78"/>
      <c r="DCX59" s="78"/>
      <c r="DCY59" s="78"/>
      <c r="DCZ59" s="78"/>
      <c r="DDA59" s="78"/>
      <c r="DDB59" s="78"/>
      <c r="DDC59" s="78"/>
      <c r="DDD59" s="78"/>
      <c r="DDE59" s="78"/>
      <c r="DDF59" s="78"/>
      <c r="DDG59" s="78"/>
      <c r="DDH59" s="78"/>
      <c r="DDI59" s="78"/>
      <c r="DDJ59" s="78"/>
      <c r="DDK59" s="78"/>
      <c r="DDL59" s="78"/>
      <c r="DDM59" s="78"/>
      <c r="DDN59" s="78"/>
      <c r="DDO59" s="78"/>
      <c r="DDP59" s="78"/>
      <c r="DDQ59" s="78"/>
      <c r="DDR59" s="78"/>
      <c r="DDS59" s="78"/>
      <c r="DDT59" s="78"/>
      <c r="DDU59" s="78"/>
      <c r="DDV59" s="78"/>
      <c r="DDW59" s="78"/>
      <c r="DDX59" s="78"/>
      <c r="DDY59" s="78"/>
      <c r="DDZ59" s="78"/>
      <c r="DEA59" s="78"/>
      <c r="DEB59" s="78"/>
      <c r="DEC59" s="78"/>
      <c r="DED59" s="78"/>
      <c r="DEE59" s="78"/>
      <c r="DEF59" s="78"/>
      <c r="DEG59" s="78"/>
      <c r="DEH59" s="78"/>
      <c r="DEI59" s="78"/>
      <c r="DEJ59" s="78"/>
      <c r="DEK59" s="78"/>
      <c r="DEL59" s="78"/>
      <c r="DEM59" s="78"/>
      <c r="DEN59" s="78"/>
      <c r="DEO59" s="78"/>
      <c r="DEP59" s="78"/>
      <c r="DEQ59" s="78"/>
      <c r="DER59" s="78"/>
      <c r="DES59" s="78"/>
      <c r="DET59" s="78"/>
      <c r="DEU59" s="78"/>
      <c r="DEV59" s="78"/>
      <c r="DEW59" s="78"/>
      <c r="DEX59" s="78"/>
      <c r="DEY59" s="78"/>
      <c r="DEZ59" s="78"/>
      <c r="DFA59" s="78"/>
      <c r="DFB59" s="78"/>
      <c r="DFC59" s="78"/>
      <c r="DFD59" s="78"/>
      <c r="DFE59" s="78"/>
      <c r="DFF59" s="78"/>
      <c r="DFG59" s="78"/>
      <c r="DFH59" s="78"/>
      <c r="DFI59" s="78"/>
      <c r="DFJ59" s="78"/>
      <c r="DFK59" s="78"/>
      <c r="DFL59" s="78"/>
      <c r="DFM59" s="78"/>
      <c r="DFN59" s="78"/>
      <c r="DFO59" s="78"/>
      <c r="DFP59" s="78"/>
      <c r="DFQ59" s="78"/>
      <c r="DFR59" s="78"/>
      <c r="DFS59" s="78"/>
      <c r="DFT59" s="78"/>
      <c r="DFU59" s="78"/>
      <c r="DFV59" s="78"/>
      <c r="DFW59" s="78"/>
      <c r="DFX59" s="78"/>
      <c r="DFY59" s="78"/>
      <c r="DFZ59" s="78"/>
      <c r="DGA59" s="78"/>
      <c r="DGB59" s="78"/>
      <c r="DGC59" s="78"/>
      <c r="DGD59" s="78"/>
      <c r="DGE59" s="78"/>
      <c r="DGF59" s="78"/>
      <c r="DGG59" s="78"/>
      <c r="DGH59" s="78"/>
      <c r="DGI59" s="78"/>
      <c r="DGJ59" s="78"/>
      <c r="DGK59" s="78"/>
      <c r="DGL59" s="78"/>
      <c r="DGM59" s="78"/>
      <c r="DGN59" s="78"/>
      <c r="DGO59" s="78"/>
      <c r="DGP59" s="78"/>
      <c r="DGQ59" s="78"/>
      <c r="DGR59" s="78"/>
      <c r="DGS59" s="78"/>
      <c r="DGT59" s="78"/>
      <c r="DGU59" s="78"/>
      <c r="DGV59" s="78"/>
      <c r="DGW59" s="78"/>
      <c r="DGX59" s="78"/>
      <c r="DGY59" s="78"/>
      <c r="DGZ59" s="78"/>
      <c r="DHA59" s="78"/>
      <c r="DHB59" s="78"/>
      <c r="DHC59" s="78"/>
      <c r="DHD59" s="78"/>
      <c r="DHE59" s="78"/>
      <c r="DHF59" s="78"/>
      <c r="DHG59" s="78"/>
      <c r="DHH59" s="78"/>
      <c r="DHI59" s="78"/>
      <c r="DHJ59" s="78"/>
      <c r="DHK59" s="78"/>
      <c r="DHL59" s="78"/>
      <c r="DHM59" s="78"/>
      <c r="DHN59" s="78"/>
      <c r="DHO59" s="78"/>
      <c r="DHP59" s="78"/>
      <c r="DHQ59" s="78"/>
      <c r="DHR59" s="78"/>
      <c r="DHS59" s="78"/>
      <c r="DHT59" s="78"/>
      <c r="DHU59" s="78"/>
      <c r="DHV59" s="78"/>
      <c r="DHW59" s="78"/>
      <c r="DHX59" s="78"/>
      <c r="DHY59" s="78"/>
      <c r="DHZ59" s="78"/>
      <c r="DIA59" s="78"/>
      <c r="DIB59" s="78"/>
      <c r="DIC59" s="78"/>
      <c r="DID59" s="78"/>
      <c r="DIE59" s="78"/>
      <c r="DIF59" s="78"/>
      <c r="DIG59" s="78"/>
      <c r="DIH59" s="78"/>
      <c r="DII59" s="78"/>
      <c r="DIJ59" s="78"/>
      <c r="DIK59" s="78"/>
      <c r="DIL59" s="78"/>
      <c r="DIM59" s="78"/>
      <c r="DIN59" s="78"/>
      <c r="DIO59" s="78"/>
      <c r="DIP59" s="78"/>
      <c r="DIQ59" s="78"/>
      <c r="DIR59" s="78"/>
      <c r="DIS59" s="78"/>
      <c r="DIT59" s="78"/>
      <c r="DIU59" s="78"/>
      <c r="DIV59" s="78"/>
      <c r="DIW59" s="78"/>
      <c r="DIX59" s="78"/>
      <c r="DIY59" s="78"/>
      <c r="DIZ59" s="78"/>
      <c r="DJA59" s="78"/>
      <c r="DJB59" s="78"/>
      <c r="DJC59" s="78"/>
      <c r="DJD59" s="78"/>
      <c r="DJE59" s="78"/>
      <c r="DJF59" s="78"/>
      <c r="DJG59" s="78"/>
      <c r="DJH59" s="78"/>
      <c r="DJI59" s="78"/>
      <c r="DJJ59" s="78"/>
      <c r="DJK59" s="78"/>
      <c r="DJL59" s="78"/>
      <c r="DJM59" s="78"/>
      <c r="DJN59" s="78"/>
      <c r="DJO59" s="78"/>
      <c r="DJP59" s="78"/>
      <c r="DJQ59" s="78"/>
      <c r="DJR59" s="78"/>
      <c r="DJS59" s="78"/>
      <c r="DJT59" s="78"/>
      <c r="DJU59" s="78"/>
      <c r="DJV59" s="78"/>
      <c r="DJW59" s="78"/>
      <c r="DJX59" s="78"/>
      <c r="DJY59" s="78"/>
      <c r="DJZ59" s="78"/>
      <c r="DKA59" s="78"/>
      <c r="DKB59" s="78"/>
      <c r="DKC59" s="78"/>
      <c r="DKD59" s="78"/>
      <c r="DKE59" s="78"/>
      <c r="DKF59" s="78"/>
      <c r="DKG59" s="78"/>
      <c r="DKH59" s="78"/>
      <c r="DKI59" s="78"/>
      <c r="DKJ59" s="78"/>
      <c r="DKK59" s="78"/>
      <c r="DKL59" s="78"/>
      <c r="DKM59" s="78"/>
      <c r="DKN59" s="78"/>
      <c r="DKO59" s="78"/>
      <c r="DKP59" s="78"/>
      <c r="DKQ59" s="78"/>
      <c r="DKR59" s="78"/>
      <c r="DKS59" s="78"/>
      <c r="DKT59" s="78"/>
      <c r="DKU59" s="78"/>
      <c r="DKV59" s="78"/>
      <c r="DKW59" s="78"/>
      <c r="DKX59" s="78"/>
      <c r="DKY59" s="78"/>
      <c r="DKZ59" s="78"/>
      <c r="DLA59" s="78"/>
      <c r="DLB59" s="78"/>
      <c r="DLC59" s="78"/>
      <c r="DLD59" s="78"/>
      <c r="DLE59" s="78"/>
      <c r="DLF59" s="78"/>
      <c r="DLG59" s="78"/>
      <c r="DLH59" s="78"/>
      <c r="DLI59" s="78"/>
      <c r="DLJ59" s="78"/>
      <c r="DLK59" s="78"/>
      <c r="DLL59" s="78"/>
      <c r="DLM59" s="78"/>
      <c r="DLN59" s="78"/>
      <c r="DLO59" s="78"/>
      <c r="DLP59" s="78"/>
      <c r="DLQ59" s="78"/>
      <c r="DLR59" s="78"/>
      <c r="DLS59" s="78"/>
      <c r="DLT59" s="78"/>
      <c r="DLU59" s="78"/>
      <c r="DLV59" s="78"/>
      <c r="DLW59" s="78"/>
      <c r="DLX59" s="78"/>
      <c r="DLY59" s="78"/>
      <c r="DLZ59" s="78"/>
      <c r="DMA59" s="78"/>
      <c r="DMB59" s="78"/>
      <c r="DMC59" s="78"/>
      <c r="DMD59" s="78"/>
      <c r="DME59" s="78"/>
      <c r="DMF59" s="78"/>
      <c r="DMG59" s="78"/>
      <c r="DMH59" s="78"/>
      <c r="DMI59" s="78"/>
      <c r="DMJ59" s="78"/>
      <c r="DMK59" s="78"/>
      <c r="DML59" s="78"/>
      <c r="DMM59" s="78"/>
      <c r="DMN59" s="78"/>
      <c r="DMO59" s="78"/>
      <c r="DMP59" s="78"/>
      <c r="DMQ59" s="78"/>
      <c r="DMR59" s="78"/>
      <c r="DMS59" s="78"/>
      <c r="DMT59" s="78"/>
      <c r="DMU59" s="78"/>
      <c r="DMV59" s="78"/>
      <c r="DMW59" s="78"/>
      <c r="DMX59" s="78"/>
      <c r="DMY59" s="78"/>
      <c r="DMZ59" s="78"/>
      <c r="DNA59" s="78"/>
      <c r="DNB59" s="78"/>
      <c r="DNC59" s="78"/>
      <c r="DND59" s="78"/>
      <c r="DNE59" s="78"/>
      <c r="DNF59" s="78"/>
      <c r="DNG59" s="78"/>
      <c r="DNH59" s="78"/>
      <c r="DNI59" s="78"/>
      <c r="DNJ59" s="78"/>
      <c r="DNK59" s="78"/>
      <c r="DNL59" s="78"/>
      <c r="DNM59" s="78"/>
      <c r="DNN59" s="78"/>
      <c r="DNO59" s="78"/>
      <c r="DNP59" s="78"/>
      <c r="DNQ59" s="78"/>
      <c r="DNR59" s="78"/>
      <c r="DNS59" s="78"/>
      <c r="DNT59" s="78"/>
      <c r="DNU59" s="78"/>
      <c r="DNV59" s="78"/>
      <c r="DNW59" s="78"/>
      <c r="DNX59" s="78"/>
      <c r="DNY59" s="78"/>
      <c r="DNZ59" s="78"/>
      <c r="DOA59" s="78"/>
      <c r="DOB59" s="78"/>
      <c r="DOC59" s="78"/>
      <c r="DOD59" s="78"/>
      <c r="DOE59" s="78"/>
      <c r="DOF59" s="78"/>
      <c r="DOG59" s="78"/>
      <c r="DOH59" s="78"/>
      <c r="DOI59" s="78"/>
      <c r="DOJ59" s="78"/>
      <c r="DOK59" s="78"/>
      <c r="DOL59" s="78"/>
      <c r="DOM59" s="78"/>
      <c r="DON59" s="78"/>
      <c r="DOO59" s="78"/>
      <c r="DOP59" s="78"/>
      <c r="DOQ59" s="78"/>
      <c r="DOR59" s="78"/>
      <c r="DOS59" s="78"/>
      <c r="DOT59" s="78"/>
      <c r="DOU59" s="78"/>
      <c r="DOV59" s="78"/>
      <c r="DOW59" s="78"/>
      <c r="DOX59" s="78"/>
      <c r="DOY59" s="78"/>
      <c r="DOZ59" s="78"/>
      <c r="DPA59" s="78"/>
      <c r="DPB59" s="78"/>
      <c r="DPC59" s="78"/>
      <c r="DPD59" s="78"/>
      <c r="DPE59" s="78"/>
      <c r="DPF59" s="78"/>
      <c r="DPG59" s="78"/>
      <c r="DPH59" s="78"/>
      <c r="DPI59" s="78"/>
      <c r="DPJ59" s="78"/>
      <c r="DPK59" s="78"/>
      <c r="DPL59" s="78"/>
      <c r="DPM59" s="78"/>
      <c r="DPN59" s="78"/>
      <c r="DPO59" s="78"/>
      <c r="DPP59" s="78"/>
      <c r="DPQ59" s="78"/>
      <c r="DPR59" s="78"/>
      <c r="DPS59" s="78"/>
      <c r="DPT59" s="78"/>
      <c r="DPU59" s="78"/>
      <c r="DPV59" s="78"/>
      <c r="DPW59" s="78"/>
      <c r="DPX59" s="78"/>
      <c r="DPY59" s="78"/>
      <c r="DPZ59" s="78"/>
      <c r="DQA59" s="78"/>
      <c r="DQB59" s="78"/>
      <c r="DQC59" s="78"/>
      <c r="DQD59" s="78"/>
      <c r="DQE59" s="78"/>
      <c r="DQF59" s="78"/>
      <c r="DQG59" s="78"/>
      <c r="DQH59" s="78"/>
      <c r="DQI59" s="78"/>
      <c r="DQJ59" s="78"/>
      <c r="DQK59" s="78"/>
      <c r="DQL59" s="78"/>
      <c r="DQM59" s="78"/>
      <c r="DQN59" s="78"/>
      <c r="DQO59" s="78"/>
      <c r="DQP59" s="78"/>
      <c r="DQQ59" s="78"/>
      <c r="DQR59" s="78"/>
      <c r="DQS59" s="78"/>
      <c r="DQT59" s="78"/>
      <c r="DQU59" s="78"/>
      <c r="DQV59" s="78"/>
      <c r="DQW59" s="78"/>
      <c r="DQX59" s="78"/>
      <c r="DQY59" s="78"/>
      <c r="DQZ59" s="78"/>
      <c r="DRA59" s="78"/>
      <c r="DRB59" s="78"/>
      <c r="DRC59" s="78"/>
      <c r="DRD59" s="78"/>
      <c r="DRE59" s="78"/>
      <c r="DRF59" s="78"/>
      <c r="DRG59" s="78"/>
      <c r="DRH59" s="78"/>
      <c r="DRI59" s="78"/>
      <c r="DRJ59" s="78"/>
      <c r="DRK59" s="78"/>
      <c r="DRL59" s="78"/>
      <c r="DRM59" s="78"/>
      <c r="DRN59" s="78"/>
      <c r="DRO59" s="78"/>
      <c r="DRP59" s="78"/>
      <c r="DRQ59" s="78"/>
      <c r="DRR59" s="78"/>
      <c r="DRS59" s="78"/>
      <c r="DRT59" s="78"/>
      <c r="DRU59" s="78"/>
      <c r="DRV59" s="78"/>
      <c r="DRW59" s="78"/>
      <c r="DRX59" s="78"/>
      <c r="DRY59" s="78"/>
      <c r="DRZ59" s="78"/>
      <c r="DSA59" s="78"/>
      <c r="DSB59" s="78"/>
      <c r="DSC59" s="78"/>
      <c r="DSD59" s="78"/>
      <c r="DSE59" s="78"/>
      <c r="DSF59" s="78"/>
      <c r="DSG59" s="78"/>
      <c r="DSH59" s="78"/>
      <c r="DSI59" s="78"/>
      <c r="DSJ59" s="78"/>
      <c r="DSK59" s="78"/>
      <c r="DSL59" s="78"/>
      <c r="DSM59" s="78"/>
      <c r="DSN59" s="78"/>
      <c r="DSO59" s="78"/>
      <c r="DSP59" s="78"/>
      <c r="DSQ59" s="78"/>
      <c r="DSR59" s="78"/>
      <c r="DSS59" s="78"/>
      <c r="DST59" s="78"/>
      <c r="DSU59" s="78"/>
      <c r="DSV59" s="78"/>
      <c r="DSW59" s="78"/>
      <c r="DSX59" s="78"/>
      <c r="DSY59" s="78"/>
      <c r="DSZ59" s="78"/>
      <c r="DTA59" s="78"/>
      <c r="DTB59" s="78"/>
      <c r="DTC59" s="78"/>
      <c r="DTD59" s="78"/>
      <c r="DTE59" s="78"/>
      <c r="DTF59" s="78"/>
      <c r="DTG59" s="78"/>
      <c r="DTH59" s="78"/>
      <c r="DTI59" s="78"/>
      <c r="DTJ59" s="78"/>
      <c r="DTK59" s="78"/>
      <c r="DTL59" s="78"/>
      <c r="DTM59" s="78"/>
      <c r="DTN59" s="78"/>
      <c r="DTO59" s="78"/>
      <c r="DTP59" s="78"/>
      <c r="DTQ59" s="78"/>
      <c r="DTR59" s="78"/>
      <c r="DTS59" s="78"/>
      <c r="DTT59" s="78"/>
      <c r="DTU59" s="78"/>
      <c r="DTV59" s="78"/>
      <c r="DTW59" s="78"/>
      <c r="DTX59" s="78"/>
      <c r="DTY59" s="78"/>
      <c r="DTZ59" s="78"/>
      <c r="DUA59" s="78"/>
      <c r="DUB59" s="78"/>
      <c r="DUC59" s="78"/>
      <c r="DUD59" s="78"/>
      <c r="DUE59" s="78"/>
      <c r="DUF59" s="78"/>
      <c r="DUG59" s="78"/>
      <c r="DUH59" s="78"/>
      <c r="DUI59" s="78"/>
      <c r="DUJ59" s="78"/>
      <c r="DUK59" s="78"/>
      <c r="DUL59" s="78"/>
      <c r="DUM59" s="78"/>
      <c r="DUN59" s="78"/>
      <c r="DUO59" s="78"/>
      <c r="DUP59" s="78"/>
      <c r="DUQ59" s="78"/>
      <c r="DUR59" s="78"/>
      <c r="DUS59" s="78"/>
      <c r="DUT59" s="78"/>
      <c r="DUU59" s="78"/>
      <c r="DUV59" s="78"/>
      <c r="DUW59" s="78"/>
      <c r="DUX59" s="78"/>
      <c r="DUY59" s="78"/>
      <c r="DUZ59" s="78"/>
      <c r="DVA59" s="78"/>
      <c r="DVB59" s="78"/>
      <c r="DVC59" s="78"/>
      <c r="DVD59" s="78"/>
      <c r="DVE59" s="78"/>
      <c r="DVF59" s="78"/>
      <c r="DVG59" s="78"/>
      <c r="DVH59" s="78"/>
      <c r="DVI59" s="78"/>
      <c r="DVJ59" s="78"/>
      <c r="DVK59" s="78"/>
      <c r="DVL59" s="78"/>
      <c r="DVM59" s="78"/>
      <c r="DVN59" s="78"/>
      <c r="DVO59" s="78"/>
      <c r="DVP59" s="78"/>
      <c r="DVQ59" s="78"/>
      <c r="DVR59" s="78"/>
      <c r="DVS59" s="78"/>
      <c r="DVT59" s="78"/>
      <c r="DVU59" s="78"/>
      <c r="DVV59" s="78"/>
      <c r="DVW59" s="78"/>
      <c r="DVX59" s="78"/>
      <c r="DVY59" s="78"/>
      <c r="DVZ59" s="78"/>
      <c r="DWA59" s="78"/>
      <c r="DWB59" s="78"/>
      <c r="DWC59" s="78"/>
      <c r="DWD59" s="78"/>
      <c r="DWE59" s="78"/>
      <c r="DWF59" s="78"/>
      <c r="DWG59" s="78"/>
      <c r="DWH59" s="78"/>
      <c r="DWI59" s="78"/>
      <c r="DWJ59" s="78"/>
      <c r="DWK59" s="78"/>
      <c r="DWL59" s="78"/>
      <c r="DWM59" s="78"/>
      <c r="DWN59" s="78"/>
      <c r="DWO59" s="78"/>
      <c r="DWP59" s="78"/>
      <c r="DWQ59" s="78"/>
      <c r="DWR59" s="78"/>
      <c r="DWS59" s="78"/>
      <c r="DWT59" s="78"/>
      <c r="DWU59" s="78"/>
      <c r="DWV59" s="78"/>
      <c r="DWW59" s="78"/>
      <c r="DWX59" s="78"/>
      <c r="DWY59" s="78"/>
      <c r="DWZ59" s="78"/>
      <c r="DXA59" s="78"/>
      <c r="DXB59" s="78"/>
      <c r="DXC59" s="78"/>
      <c r="DXD59" s="78"/>
      <c r="DXE59" s="78"/>
      <c r="DXF59" s="78"/>
      <c r="DXG59" s="78"/>
      <c r="DXH59" s="78"/>
      <c r="DXI59" s="78"/>
      <c r="DXJ59" s="78"/>
      <c r="DXK59" s="78"/>
      <c r="DXL59" s="78"/>
      <c r="DXM59" s="78"/>
      <c r="DXN59" s="78"/>
      <c r="DXO59" s="78"/>
      <c r="DXP59" s="78"/>
      <c r="DXQ59" s="78"/>
      <c r="DXR59" s="78"/>
      <c r="DXS59" s="78"/>
      <c r="DXT59" s="78"/>
      <c r="DXU59" s="78"/>
      <c r="DXV59" s="78"/>
      <c r="DXW59" s="78"/>
      <c r="DXX59" s="78"/>
      <c r="DXY59" s="78"/>
      <c r="DXZ59" s="78"/>
      <c r="DYA59" s="78"/>
      <c r="DYB59" s="78"/>
      <c r="DYC59" s="78"/>
      <c r="DYD59" s="78"/>
      <c r="DYE59" s="78"/>
      <c r="DYF59" s="78"/>
      <c r="DYG59" s="78"/>
      <c r="DYH59" s="78"/>
      <c r="DYI59" s="78"/>
      <c r="DYJ59" s="78"/>
      <c r="DYK59" s="78"/>
      <c r="DYL59" s="78"/>
      <c r="DYM59" s="78"/>
      <c r="DYN59" s="78"/>
      <c r="DYO59" s="78"/>
      <c r="DYP59" s="78"/>
      <c r="DYQ59" s="78"/>
      <c r="DYR59" s="78"/>
      <c r="DYS59" s="78"/>
      <c r="DYT59" s="78"/>
      <c r="DYU59" s="78"/>
      <c r="DYV59" s="78"/>
      <c r="DYW59" s="78"/>
      <c r="DYX59" s="78"/>
      <c r="DYY59" s="78"/>
      <c r="DYZ59" s="78"/>
      <c r="DZA59" s="78"/>
      <c r="DZB59" s="78"/>
      <c r="DZC59" s="78"/>
      <c r="DZD59" s="78"/>
      <c r="DZE59" s="78"/>
      <c r="DZF59" s="78"/>
      <c r="DZG59" s="78"/>
      <c r="DZH59" s="78"/>
      <c r="DZI59" s="78"/>
      <c r="DZJ59" s="78"/>
      <c r="DZK59" s="78"/>
      <c r="DZL59" s="78"/>
      <c r="DZM59" s="78"/>
      <c r="DZN59" s="78"/>
      <c r="DZO59" s="78"/>
      <c r="DZP59" s="78"/>
      <c r="DZQ59" s="78"/>
      <c r="DZR59" s="78"/>
      <c r="DZS59" s="78"/>
      <c r="DZT59" s="78"/>
      <c r="DZU59" s="78"/>
      <c r="DZV59" s="78"/>
      <c r="DZW59" s="78"/>
      <c r="DZX59" s="78"/>
      <c r="DZY59" s="78"/>
      <c r="DZZ59" s="78"/>
      <c r="EAA59" s="78"/>
      <c r="EAB59" s="78"/>
      <c r="EAC59" s="78"/>
      <c r="EAD59" s="78"/>
      <c r="EAE59" s="78"/>
      <c r="EAF59" s="78"/>
      <c r="EAG59" s="78"/>
      <c r="EAH59" s="78"/>
      <c r="EAI59" s="78"/>
      <c r="EAJ59" s="78"/>
      <c r="EAK59" s="78"/>
      <c r="EAL59" s="78"/>
      <c r="EAM59" s="78"/>
      <c r="EAN59" s="78"/>
      <c r="EAO59" s="78"/>
      <c r="EAP59" s="78"/>
      <c r="EAQ59" s="78"/>
      <c r="EAR59" s="78"/>
      <c r="EAS59" s="78"/>
      <c r="EAT59" s="78"/>
      <c r="EAU59" s="78"/>
      <c r="EAV59" s="78"/>
      <c r="EAW59" s="78"/>
      <c r="EAX59" s="78"/>
      <c r="EAY59" s="78"/>
      <c r="EAZ59" s="78"/>
      <c r="EBA59" s="78"/>
      <c r="EBB59" s="78"/>
      <c r="EBC59" s="78"/>
      <c r="EBD59" s="78"/>
      <c r="EBE59" s="78"/>
      <c r="EBF59" s="78"/>
      <c r="EBG59" s="78"/>
      <c r="EBH59" s="78"/>
      <c r="EBI59" s="78"/>
      <c r="EBJ59" s="78"/>
      <c r="EBK59" s="78"/>
      <c r="EBL59" s="78"/>
      <c r="EBM59" s="78"/>
      <c r="EBN59" s="78"/>
      <c r="EBO59" s="78"/>
      <c r="EBP59" s="78"/>
      <c r="EBQ59" s="78"/>
      <c r="EBR59" s="78"/>
      <c r="EBS59" s="78"/>
      <c r="EBT59" s="78"/>
      <c r="EBU59" s="78"/>
      <c r="EBV59" s="78"/>
      <c r="EBW59" s="78"/>
      <c r="EBX59" s="78"/>
      <c r="EBY59" s="78"/>
      <c r="EBZ59" s="78"/>
      <c r="ECA59" s="78"/>
      <c r="ECB59" s="78"/>
      <c r="ECC59" s="78"/>
      <c r="ECD59" s="78"/>
      <c r="ECE59" s="78"/>
      <c r="ECF59" s="78"/>
      <c r="ECG59" s="78"/>
      <c r="ECH59" s="78"/>
      <c r="ECI59" s="78"/>
      <c r="ECJ59" s="78"/>
      <c r="ECK59" s="78"/>
      <c r="ECL59" s="78"/>
      <c r="ECM59" s="78"/>
      <c r="ECN59" s="78"/>
      <c r="ECO59" s="78"/>
      <c r="ECP59" s="78"/>
      <c r="ECQ59" s="78"/>
      <c r="ECR59" s="78"/>
      <c r="ECS59" s="78"/>
      <c r="ECT59" s="78"/>
      <c r="ECU59" s="78"/>
      <c r="ECV59" s="78"/>
      <c r="ECW59" s="78"/>
      <c r="ECX59" s="78"/>
      <c r="ECY59" s="78"/>
      <c r="ECZ59" s="78"/>
      <c r="EDA59" s="78"/>
      <c r="EDB59" s="78"/>
      <c r="EDC59" s="78"/>
      <c r="EDD59" s="78"/>
      <c r="EDE59" s="78"/>
      <c r="EDF59" s="78"/>
      <c r="EDG59" s="78"/>
      <c r="EDH59" s="78"/>
      <c r="EDI59" s="78"/>
      <c r="EDJ59" s="78"/>
      <c r="EDK59" s="78"/>
      <c r="EDL59" s="78"/>
      <c r="EDM59" s="78"/>
      <c r="EDN59" s="78"/>
      <c r="EDO59" s="78"/>
      <c r="EDP59" s="78"/>
      <c r="EDQ59" s="78"/>
      <c r="EDR59" s="78"/>
      <c r="EDS59" s="78"/>
      <c r="EDT59" s="78"/>
      <c r="EDU59" s="78"/>
      <c r="EDV59" s="78"/>
      <c r="EDW59" s="78"/>
      <c r="EDX59" s="78"/>
      <c r="EDY59" s="78"/>
      <c r="EDZ59" s="78"/>
      <c r="EEA59" s="78"/>
      <c r="EEB59" s="78"/>
      <c r="EEC59" s="78"/>
      <c r="EED59" s="78"/>
      <c r="EEE59" s="78"/>
      <c r="EEF59" s="78"/>
      <c r="EEG59" s="78"/>
      <c r="EEH59" s="78"/>
      <c r="EEI59" s="78"/>
      <c r="EEJ59" s="78"/>
      <c r="EEK59" s="78"/>
      <c r="EEL59" s="78"/>
      <c r="EEM59" s="78"/>
      <c r="EEN59" s="78"/>
      <c r="EEO59" s="78"/>
      <c r="EEP59" s="78"/>
      <c r="EEQ59" s="78"/>
      <c r="EER59" s="78"/>
      <c r="EES59" s="78"/>
      <c r="EET59" s="78"/>
      <c r="EEU59" s="78"/>
      <c r="EEV59" s="78"/>
      <c r="EEW59" s="78"/>
      <c r="EEX59" s="78"/>
      <c r="EEY59" s="78"/>
      <c r="EEZ59" s="78"/>
      <c r="EFA59" s="78"/>
      <c r="EFB59" s="78"/>
      <c r="EFC59" s="78"/>
      <c r="EFD59" s="78"/>
      <c r="EFE59" s="78"/>
      <c r="EFF59" s="78"/>
      <c r="EFG59" s="78"/>
      <c r="EFH59" s="78"/>
      <c r="EFI59" s="78"/>
      <c r="EFJ59" s="78"/>
      <c r="EFK59" s="78"/>
      <c r="EFL59" s="78"/>
      <c r="EFM59" s="78"/>
      <c r="EFN59" s="78"/>
      <c r="EFO59" s="78"/>
      <c r="EFP59" s="78"/>
      <c r="EFQ59" s="78"/>
      <c r="EFR59" s="78"/>
      <c r="EFS59" s="78"/>
      <c r="EFT59" s="78"/>
      <c r="EFU59" s="78"/>
      <c r="EFV59" s="78"/>
      <c r="EFW59" s="78"/>
      <c r="EFX59" s="78"/>
      <c r="EFY59" s="78"/>
      <c r="EFZ59" s="78"/>
      <c r="EGA59" s="78"/>
      <c r="EGB59" s="78"/>
      <c r="EGC59" s="78"/>
      <c r="EGD59" s="78"/>
      <c r="EGE59" s="78"/>
      <c r="EGF59" s="78"/>
      <c r="EGG59" s="78"/>
      <c r="EGH59" s="78"/>
      <c r="EGI59" s="78"/>
      <c r="EGJ59" s="78"/>
      <c r="EGK59" s="78"/>
      <c r="EGL59" s="78"/>
      <c r="EGM59" s="78"/>
      <c r="EGN59" s="78"/>
      <c r="EGO59" s="78"/>
      <c r="EGP59" s="78"/>
      <c r="EGQ59" s="78"/>
      <c r="EGR59" s="78"/>
      <c r="EGS59" s="78"/>
      <c r="EGT59" s="78"/>
      <c r="EGU59" s="78"/>
      <c r="EGV59" s="78"/>
      <c r="EGW59" s="78"/>
      <c r="EGX59" s="78"/>
      <c r="EGY59" s="78"/>
      <c r="EGZ59" s="78"/>
      <c r="EHA59" s="78"/>
      <c r="EHB59" s="78"/>
      <c r="EHC59" s="78"/>
      <c r="EHD59" s="78"/>
      <c r="EHE59" s="78"/>
      <c r="EHF59" s="78"/>
      <c r="EHG59" s="78"/>
      <c r="EHH59" s="78"/>
      <c r="EHI59" s="78"/>
      <c r="EHJ59" s="78"/>
      <c r="EHK59" s="78"/>
      <c r="EHL59" s="78"/>
      <c r="EHM59" s="78"/>
      <c r="EHN59" s="78"/>
      <c r="EHO59" s="78"/>
      <c r="EHP59" s="78"/>
      <c r="EHQ59" s="78"/>
      <c r="EHR59" s="78"/>
      <c r="EHS59" s="78"/>
      <c r="EHT59" s="78"/>
      <c r="EHU59" s="78"/>
      <c r="EHV59" s="78"/>
      <c r="EHW59" s="78"/>
      <c r="EHX59" s="78"/>
      <c r="EHY59" s="78"/>
      <c r="EHZ59" s="78"/>
      <c r="EIA59" s="78"/>
      <c r="EIB59" s="78"/>
      <c r="EIC59" s="78"/>
      <c r="EID59" s="78"/>
      <c r="EIE59" s="78"/>
      <c r="EIF59" s="78"/>
      <c r="EIG59" s="78"/>
      <c r="EIH59" s="78"/>
      <c r="EII59" s="78"/>
      <c r="EIJ59" s="78"/>
      <c r="EIK59" s="78"/>
      <c r="EIL59" s="78"/>
      <c r="EIM59" s="78"/>
      <c r="EIN59" s="78"/>
      <c r="EIO59" s="78"/>
      <c r="EIP59" s="78"/>
      <c r="EIQ59" s="78"/>
      <c r="EIR59" s="78"/>
      <c r="EIS59" s="78"/>
      <c r="EIT59" s="78"/>
      <c r="EIU59" s="78"/>
      <c r="EIV59" s="78"/>
      <c r="EIW59" s="78"/>
      <c r="EIX59" s="78"/>
      <c r="EIY59" s="78"/>
      <c r="EIZ59" s="78"/>
      <c r="EJA59" s="78"/>
      <c r="EJB59" s="78"/>
      <c r="EJC59" s="78"/>
      <c r="EJD59" s="78"/>
      <c r="EJE59" s="78"/>
      <c r="EJF59" s="78"/>
      <c r="EJG59" s="78"/>
      <c r="EJH59" s="78"/>
      <c r="EJI59" s="78"/>
      <c r="EJJ59" s="78"/>
      <c r="EJK59" s="78"/>
      <c r="EJL59" s="78"/>
      <c r="EJM59" s="78"/>
      <c r="EJN59" s="78"/>
      <c r="EJO59" s="78"/>
      <c r="EJP59" s="78"/>
      <c r="EJQ59" s="78"/>
      <c r="EJR59" s="78"/>
      <c r="EJS59" s="78"/>
      <c r="EJT59" s="78"/>
      <c r="EJU59" s="78"/>
      <c r="EJV59" s="78"/>
      <c r="EJW59" s="78"/>
      <c r="EJX59" s="78"/>
      <c r="EJY59" s="78"/>
      <c r="EJZ59" s="78"/>
      <c r="EKA59" s="78"/>
      <c r="EKB59" s="78"/>
      <c r="EKC59" s="78"/>
      <c r="EKD59" s="78"/>
      <c r="EKE59" s="78"/>
      <c r="EKF59" s="78"/>
      <c r="EKG59" s="78"/>
      <c r="EKH59" s="78"/>
      <c r="EKI59" s="78"/>
      <c r="EKJ59" s="78"/>
      <c r="EKK59" s="78"/>
      <c r="EKL59" s="78"/>
      <c r="EKM59" s="78"/>
      <c r="EKN59" s="78"/>
      <c r="EKO59" s="78"/>
      <c r="EKP59" s="78"/>
      <c r="EKQ59" s="78"/>
      <c r="EKR59" s="78"/>
      <c r="EKS59" s="78"/>
      <c r="EKT59" s="78"/>
      <c r="EKU59" s="78"/>
      <c r="EKV59" s="78"/>
      <c r="EKW59" s="78"/>
      <c r="EKX59" s="78"/>
      <c r="EKY59" s="78"/>
      <c r="EKZ59" s="78"/>
      <c r="ELA59" s="78"/>
      <c r="ELB59" s="78"/>
      <c r="ELC59" s="78"/>
      <c r="ELD59" s="78"/>
      <c r="ELE59" s="78"/>
      <c r="ELF59" s="78"/>
      <c r="ELG59" s="78"/>
      <c r="ELH59" s="78"/>
      <c r="ELI59" s="78"/>
      <c r="ELJ59" s="78"/>
      <c r="ELK59" s="78"/>
      <c r="ELL59" s="78"/>
      <c r="ELM59" s="78"/>
      <c r="ELN59" s="78"/>
      <c r="ELO59" s="78"/>
      <c r="ELP59" s="78"/>
      <c r="ELQ59" s="78"/>
      <c r="ELR59" s="78"/>
      <c r="ELS59" s="78"/>
      <c r="ELT59" s="78"/>
      <c r="ELU59" s="78"/>
      <c r="ELV59" s="78"/>
      <c r="ELW59" s="78"/>
      <c r="ELX59" s="78"/>
      <c r="ELY59" s="78"/>
      <c r="ELZ59" s="78"/>
      <c r="EMA59" s="78"/>
      <c r="EMB59" s="78"/>
      <c r="EMC59" s="78"/>
      <c r="EMD59" s="78"/>
      <c r="EME59" s="78"/>
      <c r="EMF59" s="78"/>
      <c r="EMG59" s="78"/>
      <c r="EMH59" s="78"/>
      <c r="EMI59" s="78"/>
      <c r="EMJ59" s="78"/>
      <c r="EMK59" s="78"/>
      <c r="EML59" s="78"/>
      <c r="EMM59" s="78"/>
      <c r="EMN59" s="78"/>
      <c r="EMO59" s="78"/>
      <c r="EMP59" s="78"/>
      <c r="EMQ59" s="78"/>
      <c r="EMR59" s="78"/>
      <c r="EMS59" s="78"/>
      <c r="EMT59" s="78"/>
      <c r="EMU59" s="78"/>
      <c r="EMV59" s="78"/>
      <c r="EMW59" s="78"/>
      <c r="EMX59" s="78"/>
      <c r="EMY59" s="78"/>
      <c r="EMZ59" s="78"/>
      <c r="ENA59" s="78"/>
      <c r="ENB59" s="78"/>
      <c r="ENC59" s="78"/>
      <c r="END59" s="78"/>
      <c r="ENE59" s="78"/>
      <c r="ENF59" s="78"/>
      <c r="ENG59" s="78"/>
      <c r="ENH59" s="78"/>
      <c r="ENI59" s="78"/>
      <c r="ENJ59" s="78"/>
      <c r="ENK59" s="78"/>
      <c r="ENL59" s="78"/>
      <c r="ENM59" s="78"/>
      <c r="ENN59" s="78"/>
      <c r="ENO59" s="78"/>
      <c r="ENP59" s="78"/>
      <c r="ENQ59" s="78"/>
      <c r="ENR59" s="78"/>
      <c r="ENS59" s="78"/>
      <c r="ENT59" s="78"/>
      <c r="ENU59" s="78"/>
      <c r="ENV59" s="78"/>
      <c r="ENW59" s="78"/>
      <c r="ENX59" s="78"/>
      <c r="ENY59" s="78"/>
      <c r="ENZ59" s="78"/>
      <c r="EOA59" s="78"/>
      <c r="EOB59" s="78"/>
      <c r="EOC59" s="78"/>
      <c r="EOD59" s="78"/>
      <c r="EOE59" s="78"/>
      <c r="EOF59" s="78"/>
      <c r="EOG59" s="78"/>
      <c r="EOH59" s="78"/>
      <c r="EOI59" s="78"/>
      <c r="EOJ59" s="78"/>
      <c r="EOK59" s="78"/>
      <c r="EOL59" s="78"/>
      <c r="EOM59" s="78"/>
      <c r="EON59" s="78"/>
      <c r="EOO59" s="78"/>
      <c r="EOP59" s="78"/>
      <c r="EOQ59" s="78"/>
      <c r="EOR59" s="78"/>
      <c r="EOS59" s="78"/>
      <c r="EOT59" s="78"/>
      <c r="EOU59" s="78"/>
      <c r="EOV59" s="78"/>
      <c r="EOW59" s="78"/>
      <c r="EOX59" s="78"/>
      <c r="EOY59" s="78"/>
      <c r="EOZ59" s="78"/>
      <c r="EPA59" s="78"/>
      <c r="EPB59" s="78"/>
      <c r="EPC59" s="78"/>
      <c r="EPD59" s="78"/>
      <c r="EPE59" s="78"/>
      <c r="EPF59" s="78"/>
      <c r="EPG59" s="78"/>
      <c r="EPH59" s="78"/>
      <c r="EPI59" s="78"/>
      <c r="EPJ59" s="78"/>
      <c r="EPK59" s="78"/>
      <c r="EPL59" s="78"/>
      <c r="EPM59" s="78"/>
      <c r="EPN59" s="78"/>
      <c r="EPO59" s="78"/>
      <c r="EPP59" s="78"/>
      <c r="EPQ59" s="78"/>
      <c r="EPR59" s="78"/>
      <c r="EPS59" s="78"/>
      <c r="EPT59" s="78"/>
      <c r="EPU59" s="78"/>
      <c r="EPV59" s="78"/>
      <c r="EPW59" s="78"/>
      <c r="EPX59" s="78"/>
      <c r="EPY59" s="78"/>
      <c r="EPZ59" s="78"/>
      <c r="EQA59" s="78"/>
      <c r="EQB59" s="78"/>
      <c r="EQC59" s="78"/>
      <c r="EQD59" s="78"/>
      <c r="EQE59" s="78"/>
      <c r="EQF59" s="78"/>
      <c r="EQG59" s="78"/>
      <c r="EQH59" s="78"/>
      <c r="EQI59" s="78"/>
      <c r="EQJ59" s="78"/>
      <c r="EQK59" s="78"/>
      <c r="EQL59" s="78"/>
      <c r="EQM59" s="78"/>
      <c r="EQN59" s="78"/>
      <c r="EQO59" s="78"/>
      <c r="EQP59" s="78"/>
      <c r="EQQ59" s="78"/>
      <c r="EQR59" s="78"/>
      <c r="EQS59" s="78"/>
      <c r="EQT59" s="78"/>
      <c r="EQU59" s="78"/>
      <c r="EQV59" s="78"/>
      <c r="EQW59" s="78"/>
      <c r="EQX59" s="78"/>
      <c r="EQY59" s="78"/>
      <c r="EQZ59" s="78"/>
      <c r="ERA59" s="78"/>
      <c r="ERB59" s="78"/>
      <c r="ERC59" s="78"/>
      <c r="ERD59" s="78"/>
      <c r="ERE59" s="78"/>
      <c r="ERF59" s="78"/>
      <c r="ERG59" s="78"/>
      <c r="ERH59" s="78"/>
      <c r="ERI59" s="78"/>
      <c r="ERJ59" s="78"/>
      <c r="ERK59" s="78"/>
      <c r="ERL59" s="78"/>
      <c r="ERM59" s="78"/>
      <c r="ERN59" s="78"/>
      <c r="ERO59" s="78"/>
      <c r="ERP59" s="78"/>
      <c r="ERQ59" s="78"/>
      <c r="ERR59" s="78"/>
      <c r="ERS59" s="78"/>
      <c r="ERT59" s="78"/>
      <c r="ERU59" s="78"/>
      <c r="ERV59" s="78"/>
      <c r="ERW59" s="78"/>
      <c r="ERX59" s="78"/>
      <c r="ERY59" s="78"/>
      <c r="ERZ59" s="78"/>
      <c r="ESA59" s="78"/>
      <c r="ESB59" s="78"/>
      <c r="ESC59" s="78"/>
      <c r="ESD59" s="78"/>
      <c r="ESE59" s="78"/>
      <c r="ESF59" s="78"/>
      <c r="ESG59" s="78"/>
      <c r="ESH59" s="78"/>
      <c r="ESI59" s="78"/>
      <c r="ESJ59" s="78"/>
      <c r="ESK59" s="78"/>
      <c r="ESL59" s="78"/>
      <c r="ESM59" s="78"/>
      <c r="ESN59" s="78"/>
      <c r="ESO59" s="78"/>
      <c r="ESP59" s="78"/>
      <c r="ESQ59" s="78"/>
      <c r="ESR59" s="78"/>
      <c r="ESS59" s="78"/>
      <c r="EST59" s="78"/>
      <c r="ESU59" s="78"/>
      <c r="ESV59" s="78"/>
      <c r="ESW59" s="78"/>
      <c r="ESX59" s="78"/>
      <c r="ESY59" s="78"/>
      <c r="ESZ59" s="78"/>
      <c r="ETA59" s="78"/>
      <c r="ETB59" s="78"/>
      <c r="ETC59" s="78"/>
      <c r="ETD59" s="78"/>
      <c r="ETE59" s="78"/>
      <c r="ETF59" s="78"/>
      <c r="ETG59" s="78"/>
      <c r="ETH59" s="78"/>
      <c r="ETI59" s="78"/>
      <c r="ETJ59" s="78"/>
      <c r="ETK59" s="78"/>
      <c r="ETL59" s="78"/>
      <c r="ETM59" s="78"/>
      <c r="ETN59" s="78"/>
      <c r="ETO59" s="78"/>
      <c r="ETP59" s="78"/>
      <c r="ETQ59" s="78"/>
      <c r="ETR59" s="78"/>
      <c r="ETS59" s="78"/>
      <c r="ETT59" s="78"/>
      <c r="ETU59" s="78"/>
      <c r="ETV59" s="78"/>
      <c r="ETW59" s="78"/>
      <c r="ETX59" s="78"/>
      <c r="ETY59" s="78"/>
      <c r="ETZ59" s="78"/>
      <c r="EUA59" s="78"/>
      <c r="EUB59" s="78"/>
      <c r="EUC59" s="78"/>
      <c r="EUD59" s="78"/>
      <c r="EUE59" s="78"/>
      <c r="EUF59" s="78"/>
      <c r="EUG59" s="78"/>
      <c r="EUH59" s="78"/>
      <c r="EUI59" s="78"/>
      <c r="EUJ59" s="78"/>
      <c r="EUK59" s="78"/>
      <c r="EUL59" s="78"/>
      <c r="EUM59" s="78"/>
      <c r="EUN59" s="78"/>
      <c r="EUO59" s="78"/>
      <c r="EUP59" s="78"/>
      <c r="EUQ59" s="78"/>
      <c r="EUR59" s="78"/>
      <c r="EUS59" s="78"/>
      <c r="EUT59" s="78"/>
      <c r="EUU59" s="78"/>
      <c r="EUV59" s="78"/>
      <c r="EUW59" s="78"/>
      <c r="EUX59" s="78"/>
      <c r="EUY59" s="78"/>
      <c r="EUZ59" s="78"/>
      <c r="EVA59" s="78"/>
      <c r="EVB59" s="78"/>
      <c r="EVC59" s="78"/>
      <c r="EVD59" s="78"/>
      <c r="EVE59" s="78"/>
      <c r="EVF59" s="78"/>
      <c r="EVG59" s="78"/>
      <c r="EVH59" s="78"/>
      <c r="EVI59" s="78"/>
      <c r="EVJ59" s="78"/>
      <c r="EVK59" s="78"/>
      <c r="EVL59" s="78"/>
      <c r="EVM59" s="78"/>
      <c r="EVN59" s="78"/>
      <c r="EVO59" s="78"/>
      <c r="EVP59" s="78"/>
      <c r="EVQ59" s="78"/>
      <c r="EVR59" s="78"/>
      <c r="EVS59" s="78"/>
      <c r="EVT59" s="78"/>
      <c r="EVU59" s="78"/>
      <c r="EVV59" s="78"/>
      <c r="EVW59" s="78"/>
      <c r="EVX59" s="78"/>
      <c r="EVY59" s="78"/>
      <c r="EVZ59" s="78"/>
      <c r="EWA59" s="78"/>
      <c r="EWB59" s="78"/>
      <c r="EWC59" s="78"/>
      <c r="EWD59" s="78"/>
      <c r="EWE59" s="78"/>
      <c r="EWF59" s="78"/>
      <c r="EWG59" s="78"/>
      <c r="EWH59" s="78"/>
      <c r="EWI59" s="78"/>
      <c r="EWJ59" s="78"/>
      <c r="EWK59" s="78"/>
      <c r="EWL59" s="78"/>
      <c r="EWM59" s="78"/>
      <c r="EWN59" s="78"/>
      <c r="EWO59" s="78"/>
      <c r="EWP59" s="78"/>
      <c r="EWQ59" s="78"/>
      <c r="EWR59" s="78"/>
      <c r="EWS59" s="78"/>
      <c r="EWT59" s="78"/>
      <c r="EWU59" s="78"/>
      <c r="EWV59" s="78"/>
      <c r="EWW59" s="78"/>
      <c r="EWX59" s="78"/>
      <c r="EWY59" s="78"/>
      <c r="EWZ59" s="78"/>
      <c r="EXA59" s="78"/>
      <c r="EXB59" s="78"/>
      <c r="EXC59" s="78"/>
      <c r="EXD59" s="78"/>
      <c r="EXE59" s="78"/>
      <c r="EXF59" s="78"/>
      <c r="EXG59" s="78"/>
      <c r="EXH59" s="78"/>
      <c r="EXI59" s="78"/>
      <c r="EXJ59" s="78"/>
      <c r="EXK59" s="78"/>
      <c r="EXL59" s="78"/>
      <c r="EXM59" s="78"/>
      <c r="EXN59" s="78"/>
      <c r="EXO59" s="78"/>
      <c r="EXP59" s="78"/>
      <c r="EXQ59" s="78"/>
      <c r="EXR59" s="78"/>
      <c r="EXS59" s="78"/>
      <c r="EXT59" s="78"/>
      <c r="EXU59" s="78"/>
      <c r="EXV59" s="78"/>
      <c r="EXW59" s="78"/>
      <c r="EXX59" s="78"/>
      <c r="EXY59" s="78"/>
      <c r="EXZ59" s="78"/>
      <c r="EYA59" s="78"/>
      <c r="EYB59" s="78"/>
      <c r="EYC59" s="78"/>
      <c r="EYD59" s="78"/>
      <c r="EYE59" s="78"/>
      <c r="EYF59" s="78"/>
      <c r="EYG59" s="78"/>
      <c r="EYH59" s="78"/>
      <c r="EYI59" s="78"/>
      <c r="EYJ59" s="78"/>
      <c r="EYK59" s="78"/>
      <c r="EYL59" s="78"/>
      <c r="EYM59" s="78"/>
      <c r="EYN59" s="78"/>
      <c r="EYO59" s="78"/>
      <c r="EYP59" s="78"/>
      <c r="EYQ59" s="78"/>
      <c r="EYR59" s="78"/>
      <c r="EYS59" s="78"/>
      <c r="EYT59" s="78"/>
      <c r="EYU59" s="78"/>
      <c r="EYV59" s="78"/>
      <c r="EYW59" s="78"/>
      <c r="EYX59" s="78"/>
      <c r="EYY59" s="78"/>
      <c r="EYZ59" s="78"/>
      <c r="EZA59" s="78"/>
      <c r="EZB59" s="78"/>
      <c r="EZC59" s="78"/>
      <c r="EZD59" s="78"/>
      <c r="EZE59" s="78"/>
      <c r="EZF59" s="78"/>
      <c r="EZG59" s="78"/>
      <c r="EZH59" s="78"/>
      <c r="EZI59" s="78"/>
      <c r="EZJ59" s="78"/>
      <c r="EZK59" s="78"/>
      <c r="EZL59" s="78"/>
      <c r="EZM59" s="78"/>
      <c r="EZN59" s="78"/>
      <c r="EZO59" s="78"/>
      <c r="EZP59" s="78"/>
      <c r="EZQ59" s="78"/>
      <c r="EZR59" s="78"/>
      <c r="EZS59" s="78"/>
      <c r="EZT59" s="78"/>
      <c r="EZU59" s="78"/>
      <c r="EZV59" s="78"/>
      <c r="EZW59" s="78"/>
      <c r="EZX59" s="78"/>
      <c r="EZY59" s="78"/>
      <c r="EZZ59" s="78"/>
      <c r="FAA59" s="78"/>
      <c r="FAB59" s="78"/>
      <c r="FAC59" s="78"/>
      <c r="FAD59" s="78"/>
      <c r="FAE59" s="78"/>
      <c r="FAF59" s="78"/>
      <c r="FAG59" s="78"/>
      <c r="FAH59" s="78"/>
      <c r="FAI59" s="78"/>
      <c r="FAJ59" s="78"/>
      <c r="FAK59" s="78"/>
      <c r="FAL59" s="78"/>
      <c r="FAM59" s="78"/>
      <c r="FAN59" s="78"/>
      <c r="FAO59" s="78"/>
      <c r="FAP59" s="78"/>
      <c r="FAQ59" s="78"/>
      <c r="FAR59" s="78"/>
      <c r="FAS59" s="78"/>
      <c r="FAT59" s="78"/>
      <c r="FAU59" s="78"/>
      <c r="FAV59" s="78"/>
      <c r="FAW59" s="78"/>
      <c r="FAX59" s="78"/>
      <c r="FAY59" s="78"/>
      <c r="FAZ59" s="78"/>
      <c r="FBA59" s="78"/>
      <c r="FBB59" s="78"/>
      <c r="FBC59" s="78"/>
      <c r="FBD59" s="78"/>
      <c r="FBE59" s="78"/>
      <c r="FBF59" s="78"/>
      <c r="FBG59" s="78"/>
      <c r="FBH59" s="78"/>
      <c r="FBI59" s="78"/>
      <c r="FBJ59" s="78"/>
      <c r="FBK59" s="78"/>
      <c r="FBL59" s="78"/>
      <c r="FBM59" s="78"/>
      <c r="FBN59" s="78"/>
      <c r="FBO59" s="78"/>
      <c r="FBP59" s="78"/>
      <c r="FBQ59" s="78"/>
      <c r="FBR59" s="78"/>
      <c r="FBS59" s="78"/>
      <c r="FBT59" s="78"/>
      <c r="FBU59" s="78"/>
      <c r="FBV59" s="78"/>
      <c r="FBW59" s="78"/>
      <c r="FBX59" s="78"/>
      <c r="FBY59" s="78"/>
      <c r="FBZ59" s="78"/>
      <c r="FCA59" s="78"/>
      <c r="FCB59" s="78"/>
      <c r="FCC59" s="78"/>
      <c r="FCD59" s="78"/>
      <c r="FCE59" s="78"/>
      <c r="FCF59" s="78"/>
      <c r="FCG59" s="78"/>
      <c r="FCH59" s="78"/>
      <c r="FCI59" s="78"/>
      <c r="FCJ59" s="78"/>
      <c r="FCK59" s="78"/>
      <c r="FCL59" s="78"/>
      <c r="FCM59" s="78"/>
      <c r="FCN59" s="78"/>
      <c r="FCO59" s="78"/>
      <c r="FCP59" s="78"/>
      <c r="FCQ59" s="78"/>
      <c r="FCR59" s="78"/>
      <c r="FCS59" s="78"/>
      <c r="FCT59" s="78"/>
      <c r="FCU59" s="78"/>
      <c r="FCV59" s="78"/>
      <c r="FCW59" s="78"/>
      <c r="FCX59" s="78"/>
      <c r="FCY59" s="78"/>
      <c r="FCZ59" s="78"/>
      <c r="FDA59" s="78"/>
      <c r="FDB59" s="78"/>
      <c r="FDC59" s="78"/>
      <c r="FDD59" s="78"/>
      <c r="FDE59" s="78"/>
      <c r="FDF59" s="78"/>
      <c r="FDG59" s="78"/>
      <c r="FDH59" s="78"/>
      <c r="FDI59" s="78"/>
      <c r="FDJ59" s="78"/>
      <c r="FDK59" s="78"/>
      <c r="FDL59" s="78"/>
      <c r="FDM59" s="78"/>
      <c r="FDN59" s="78"/>
      <c r="FDO59" s="78"/>
      <c r="FDP59" s="78"/>
      <c r="FDQ59" s="78"/>
      <c r="FDR59" s="78"/>
      <c r="FDS59" s="78"/>
      <c r="FDT59" s="78"/>
      <c r="FDU59" s="78"/>
      <c r="FDV59" s="78"/>
      <c r="FDW59" s="78"/>
      <c r="FDX59" s="78"/>
      <c r="FDY59" s="78"/>
      <c r="FDZ59" s="78"/>
      <c r="FEA59" s="78"/>
      <c r="FEB59" s="78"/>
      <c r="FEC59" s="78"/>
      <c r="FED59" s="78"/>
      <c r="FEE59" s="78"/>
      <c r="FEF59" s="78"/>
      <c r="FEG59" s="78"/>
      <c r="FEH59" s="78"/>
      <c r="FEI59" s="78"/>
      <c r="FEJ59" s="78"/>
      <c r="FEK59" s="78"/>
      <c r="FEL59" s="78"/>
      <c r="FEM59" s="78"/>
      <c r="FEN59" s="78"/>
      <c r="FEO59" s="78"/>
      <c r="FEP59" s="78"/>
      <c r="FEQ59" s="78"/>
      <c r="FER59" s="78"/>
      <c r="FES59" s="78"/>
      <c r="FET59" s="78"/>
      <c r="FEU59" s="78"/>
      <c r="FEV59" s="78"/>
      <c r="FEW59" s="78"/>
      <c r="FEX59" s="78"/>
      <c r="FEY59" s="78"/>
      <c r="FEZ59" s="78"/>
      <c r="FFA59" s="78"/>
      <c r="FFB59" s="78"/>
      <c r="FFC59" s="78"/>
      <c r="FFD59" s="78"/>
      <c r="FFE59" s="78"/>
      <c r="FFF59" s="78"/>
      <c r="FFG59" s="78"/>
      <c r="FFH59" s="78"/>
      <c r="FFI59" s="78"/>
      <c r="FFJ59" s="78"/>
      <c r="FFK59" s="78"/>
      <c r="FFL59" s="78"/>
      <c r="FFM59" s="78"/>
      <c r="FFN59" s="78"/>
      <c r="FFO59" s="78"/>
      <c r="FFP59" s="78"/>
      <c r="FFQ59" s="78"/>
      <c r="FFR59" s="78"/>
      <c r="FFS59" s="78"/>
      <c r="FFT59" s="78"/>
      <c r="FFU59" s="78"/>
      <c r="FFV59" s="78"/>
      <c r="FFW59" s="78"/>
      <c r="FFX59" s="78"/>
      <c r="FFY59" s="78"/>
      <c r="FFZ59" s="78"/>
      <c r="FGA59" s="78"/>
      <c r="FGB59" s="78"/>
      <c r="FGC59" s="78"/>
      <c r="FGD59" s="78"/>
      <c r="FGE59" s="78"/>
      <c r="FGF59" s="78"/>
      <c r="FGG59" s="78"/>
      <c r="FGH59" s="78"/>
      <c r="FGI59" s="78"/>
      <c r="FGJ59" s="78"/>
      <c r="FGK59" s="78"/>
      <c r="FGL59" s="78"/>
      <c r="FGM59" s="78"/>
      <c r="FGN59" s="78"/>
      <c r="FGO59" s="78"/>
      <c r="FGP59" s="78"/>
      <c r="FGQ59" s="78"/>
      <c r="FGR59" s="78"/>
      <c r="FGS59" s="78"/>
      <c r="FGT59" s="78"/>
      <c r="FGU59" s="78"/>
      <c r="FGV59" s="78"/>
      <c r="FGW59" s="78"/>
      <c r="FGX59" s="78"/>
      <c r="FGY59" s="78"/>
      <c r="FGZ59" s="78"/>
      <c r="FHA59" s="78"/>
      <c r="FHB59" s="78"/>
      <c r="FHC59" s="78"/>
      <c r="FHD59" s="78"/>
      <c r="FHE59" s="78"/>
      <c r="FHF59" s="78"/>
      <c r="FHG59" s="78"/>
      <c r="FHH59" s="78"/>
      <c r="FHI59" s="78"/>
      <c r="FHJ59" s="78"/>
      <c r="FHK59" s="78"/>
      <c r="FHL59" s="78"/>
      <c r="FHM59" s="78"/>
      <c r="FHN59" s="78"/>
      <c r="FHO59" s="78"/>
      <c r="FHP59" s="78"/>
      <c r="FHQ59" s="78"/>
      <c r="FHR59" s="78"/>
      <c r="FHS59" s="78"/>
      <c r="FHT59" s="78"/>
      <c r="FHU59" s="78"/>
      <c r="FHV59" s="78"/>
      <c r="FHW59" s="78"/>
      <c r="FHX59" s="78"/>
      <c r="FHY59" s="78"/>
      <c r="FHZ59" s="78"/>
      <c r="FIA59" s="78"/>
      <c r="FIB59" s="78"/>
      <c r="FIC59" s="78"/>
      <c r="FID59" s="78"/>
      <c r="FIE59" s="78"/>
      <c r="FIF59" s="78"/>
      <c r="FIG59" s="78"/>
      <c r="FIH59" s="78"/>
      <c r="FII59" s="78"/>
      <c r="FIJ59" s="78"/>
      <c r="FIK59" s="78"/>
      <c r="FIL59" s="78"/>
      <c r="FIM59" s="78"/>
      <c r="FIN59" s="78"/>
      <c r="FIO59" s="78"/>
      <c r="FIP59" s="78"/>
      <c r="FIQ59" s="78"/>
      <c r="FIR59" s="78"/>
      <c r="FIS59" s="78"/>
      <c r="FIT59" s="78"/>
      <c r="FIU59" s="78"/>
      <c r="FIV59" s="78"/>
      <c r="FIW59" s="78"/>
      <c r="FIX59" s="78"/>
      <c r="FIY59" s="78"/>
      <c r="FIZ59" s="78"/>
      <c r="FJA59" s="78"/>
      <c r="FJB59" s="78"/>
      <c r="FJC59" s="78"/>
      <c r="FJD59" s="78"/>
      <c r="FJE59" s="78"/>
      <c r="FJF59" s="78"/>
      <c r="FJG59" s="78"/>
      <c r="FJH59" s="78"/>
      <c r="FJI59" s="78"/>
      <c r="FJJ59" s="78"/>
      <c r="FJK59" s="78"/>
      <c r="FJL59" s="78"/>
      <c r="FJM59" s="78"/>
      <c r="FJN59" s="78"/>
      <c r="FJO59" s="78"/>
      <c r="FJP59" s="78"/>
      <c r="FJQ59" s="78"/>
      <c r="FJR59" s="78"/>
      <c r="FJS59" s="78"/>
      <c r="FJT59" s="78"/>
      <c r="FJU59" s="78"/>
      <c r="FJV59" s="78"/>
      <c r="FJW59" s="78"/>
      <c r="FJX59" s="78"/>
      <c r="FJY59" s="78"/>
      <c r="FJZ59" s="78"/>
      <c r="FKA59" s="78"/>
      <c r="FKB59" s="78"/>
      <c r="FKC59" s="78"/>
      <c r="FKD59" s="78"/>
      <c r="FKE59" s="78"/>
      <c r="FKF59" s="78"/>
      <c r="FKG59" s="78"/>
      <c r="FKH59" s="78"/>
      <c r="FKI59" s="78"/>
      <c r="FKJ59" s="78"/>
      <c r="FKK59" s="78"/>
      <c r="FKL59" s="78"/>
      <c r="FKM59" s="78"/>
      <c r="FKN59" s="78"/>
      <c r="FKO59" s="78"/>
      <c r="FKP59" s="78"/>
      <c r="FKQ59" s="78"/>
      <c r="FKR59" s="78"/>
      <c r="FKS59" s="78"/>
      <c r="FKT59" s="78"/>
      <c r="FKU59" s="78"/>
      <c r="FKV59" s="78"/>
      <c r="FKW59" s="78"/>
      <c r="FKX59" s="78"/>
      <c r="FKY59" s="78"/>
      <c r="FKZ59" s="78"/>
      <c r="FLA59" s="78"/>
      <c r="FLB59" s="78"/>
      <c r="FLC59" s="78"/>
      <c r="FLD59" s="78"/>
      <c r="FLE59" s="78"/>
      <c r="FLF59" s="78"/>
      <c r="FLG59" s="78"/>
      <c r="FLH59" s="78"/>
      <c r="FLI59" s="78"/>
      <c r="FLJ59" s="78"/>
      <c r="FLK59" s="78"/>
      <c r="FLL59" s="78"/>
      <c r="FLM59" s="78"/>
      <c r="FLN59" s="78"/>
      <c r="FLO59" s="78"/>
      <c r="FLP59" s="78"/>
      <c r="FLQ59" s="78"/>
      <c r="FLR59" s="78"/>
      <c r="FLS59" s="78"/>
      <c r="FLT59" s="78"/>
      <c r="FLU59" s="78"/>
      <c r="FLV59" s="78"/>
      <c r="FLW59" s="78"/>
      <c r="FLX59" s="78"/>
      <c r="FLY59" s="78"/>
      <c r="FLZ59" s="78"/>
      <c r="FMA59" s="78"/>
      <c r="FMB59" s="78"/>
      <c r="FMC59" s="78"/>
      <c r="FMD59" s="78"/>
      <c r="FME59" s="78"/>
      <c r="FMF59" s="78"/>
      <c r="FMG59" s="78"/>
      <c r="FMH59" s="78"/>
      <c r="FMI59" s="78"/>
      <c r="FMJ59" s="78"/>
      <c r="FMK59" s="78"/>
      <c r="FML59" s="78"/>
      <c r="FMM59" s="78"/>
      <c r="FMN59" s="78"/>
      <c r="FMO59" s="78"/>
      <c r="FMP59" s="78"/>
      <c r="FMQ59" s="78"/>
      <c r="FMR59" s="78"/>
      <c r="FMS59" s="78"/>
      <c r="FMT59" s="78"/>
      <c r="FMU59" s="78"/>
      <c r="FMV59" s="78"/>
      <c r="FMW59" s="78"/>
      <c r="FMX59" s="78"/>
      <c r="FMY59" s="78"/>
      <c r="FMZ59" s="78"/>
      <c r="FNA59" s="78"/>
      <c r="FNB59" s="78"/>
      <c r="FNC59" s="78"/>
      <c r="FND59" s="78"/>
      <c r="FNE59" s="78"/>
      <c r="FNF59" s="78"/>
      <c r="FNG59" s="78"/>
      <c r="FNH59" s="78"/>
      <c r="FNI59" s="78"/>
      <c r="FNJ59" s="78"/>
      <c r="FNK59" s="78"/>
      <c r="FNL59" s="78"/>
      <c r="FNM59" s="78"/>
      <c r="FNN59" s="78"/>
      <c r="FNO59" s="78"/>
      <c r="FNP59" s="78"/>
      <c r="FNQ59" s="78"/>
      <c r="FNR59" s="78"/>
      <c r="FNS59" s="78"/>
      <c r="FNT59" s="78"/>
      <c r="FNU59" s="78"/>
      <c r="FNV59" s="78"/>
      <c r="FNW59" s="78"/>
      <c r="FNX59" s="78"/>
      <c r="FNY59" s="78"/>
      <c r="FNZ59" s="78"/>
      <c r="FOA59" s="78"/>
      <c r="FOB59" s="78"/>
      <c r="FOC59" s="78"/>
      <c r="FOD59" s="78"/>
      <c r="FOE59" s="78"/>
      <c r="FOF59" s="78"/>
      <c r="FOG59" s="78"/>
      <c r="FOH59" s="78"/>
      <c r="FOI59" s="78"/>
      <c r="FOJ59" s="78"/>
      <c r="FOK59" s="78"/>
      <c r="FOL59" s="78"/>
      <c r="FOM59" s="78"/>
      <c r="FON59" s="78"/>
      <c r="FOO59" s="78"/>
      <c r="FOP59" s="78"/>
      <c r="FOQ59" s="78"/>
      <c r="FOR59" s="78"/>
      <c r="FOS59" s="78"/>
      <c r="FOT59" s="78"/>
      <c r="FOU59" s="78"/>
      <c r="FOV59" s="78"/>
      <c r="FOW59" s="78"/>
      <c r="FOX59" s="78"/>
      <c r="FOY59" s="78"/>
      <c r="FOZ59" s="78"/>
      <c r="FPA59" s="78"/>
      <c r="FPB59" s="78"/>
      <c r="FPC59" s="78"/>
      <c r="FPD59" s="78"/>
      <c r="FPE59" s="78"/>
      <c r="FPF59" s="78"/>
      <c r="FPG59" s="78"/>
      <c r="FPH59" s="78"/>
      <c r="FPI59" s="78"/>
      <c r="FPJ59" s="78"/>
      <c r="FPK59" s="78"/>
      <c r="FPL59" s="78"/>
      <c r="FPM59" s="78"/>
      <c r="FPN59" s="78"/>
      <c r="FPO59" s="78"/>
      <c r="FPP59" s="78"/>
      <c r="FPQ59" s="78"/>
      <c r="FPR59" s="78"/>
      <c r="FPS59" s="78"/>
      <c r="FPT59" s="78"/>
      <c r="FPU59" s="78"/>
      <c r="FPV59" s="78"/>
      <c r="FPW59" s="78"/>
      <c r="FPX59" s="78"/>
      <c r="FPY59" s="78"/>
      <c r="FPZ59" s="78"/>
      <c r="FQA59" s="78"/>
      <c r="FQB59" s="78"/>
      <c r="FQC59" s="78"/>
      <c r="FQD59" s="78"/>
      <c r="FQE59" s="78"/>
      <c r="FQF59" s="78"/>
      <c r="FQG59" s="78"/>
      <c r="FQH59" s="78"/>
      <c r="FQI59" s="78"/>
      <c r="FQJ59" s="78"/>
      <c r="FQK59" s="78"/>
      <c r="FQL59" s="78"/>
      <c r="FQM59" s="78"/>
      <c r="FQN59" s="78"/>
      <c r="FQO59" s="78"/>
      <c r="FQP59" s="78"/>
      <c r="FQQ59" s="78"/>
      <c r="FQR59" s="78"/>
      <c r="FQS59" s="78"/>
      <c r="FQT59" s="78"/>
      <c r="FQU59" s="78"/>
      <c r="FQV59" s="78"/>
      <c r="FQW59" s="78"/>
      <c r="FQX59" s="78"/>
      <c r="FQY59" s="78"/>
      <c r="FQZ59" s="78"/>
      <c r="FRA59" s="78"/>
      <c r="FRB59" s="78"/>
      <c r="FRC59" s="78"/>
      <c r="FRD59" s="78"/>
      <c r="FRE59" s="78"/>
      <c r="FRF59" s="78"/>
      <c r="FRG59" s="78"/>
      <c r="FRH59" s="78"/>
      <c r="FRI59" s="78"/>
      <c r="FRJ59" s="78"/>
      <c r="FRK59" s="78"/>
      <c r="FRL59" s="78"/>
      <c r="FRM59" s="78"/>
      <c r="FRN59" s="78"/>
      <c r="FRO59" s="78"/>
      <c r="FRP59" s="78"/>
      <c r="FRQ59" s="78"/>
      <c r="FRR59" s="78"/>
      <c r="FRS59" s="78"/>
      <c r="FRT59" s="78"/>
      <c r="FRU59" s="78"/>
      <c r="FRV59" s="78"/>
      <c r="FRW59" s="78"/>
      <c r="FRX59" s="78"/>
      <c r="FRY59" s="78"/>
      <c r="FRZ59" s="78"/>
      <c r="FSA59" s="78"/>
      <c r="FSB59" s="78"/>
      <c r="FSC59" s="78"/>
      <c r="FSD59" s="78"/>
      <c r="FSE59" s="78"/>
      <c r="FSF59" s="78"/>
      <c r="FSG59" s="78"/>
      <c r="FSH59" s="78"/>
      <c r="FSI59" s="78"/>
      <c r="FSJ59" s="78"/>
      <c r="FSK59" s="78"/>
      <c r="FSL59" s="78"/>
      <c r="FSM59" s="78"/>
      <c r="FSN59" s="78"/>
      <c r="FSO59" s="78"/>
      <c r="FSP59" s="78"/>
      <c r="FSQ59" s="78"/>
      <c r="FSR59" s="78"/>
      <c r="FSS59" s="78"/>
      <c r="FST59" s="78"/>
      <c r="FSU59" s="78"/>
      <c r="FSV59" s="78"/>
      <c r="FSW59" s="78"/>
      <c r="FSX59" s="78"/>
      <c r="FSY59" s="78"/>
      <c r="FSZ59" s="78"/>
      <c r="FTA59" s="78"/>
      <c r="FTB59" s="78"/>
      <c r="FTC59" s="78"/>
      <c r="FTD59" s="78"/>
      <c r="FTE59" s="78"/>
      <c r="FTF59" s="78"/>
      <c r="FTG59" s="78"/>
      <c r="FTH59" s="78"/>
      <c r="FTI59" s="78"/>
      <c r="FTJ59" s="78"/>
      <c r="FTK59" s="78"/>
      <c r="FTL59" s="78"/>
      <c r="FTM59" s="78"/>
      <c r="FTN59" s="78"/>
      <c r="FTO59" s="78"/>
      <c r="FTP59" s="78"/>
      <c r="FTQ59" s="78"/>
      <c r="FTR59" s="78"/>
      <c r="FTS59" s="78"/>
      <c r="FTT59" s="78"/>
      <c r="FTU59" s="78"/>
      <c r="FTV59" s="78"/>
      <c r="FTW59" s="78"/>
      <c r="FTX59" s="78"/>
      <c r="FTY59" s="78"/>
      <c r="FTZ59" s="78"/>
      <c r="FUA59" s="78"/>
      <c r="FUB59" s="78"/>
      <c r="FUC59" s="78"/>
      <c r="FUD59" s="78"/>
      <c r="FUE59" s="78"/>
      <c r="FUF59" s="78"/>
      <c r="FUG59" s="78"/>
      <c r="FUH59" s="78"/>
      <c r="FUI59" s="78"/>
      <c r="FUJ59" s="78"/>
      <c r="FUK59" s="78"/>
      <c r="FUL59" s="78"/>
      <c r="FUM59" s="78"/>
      <c r="FUN59" s="78"/>
      <c r="FUO59" s="78"/>
      <c r="FUP59" s="78"/>
      <c r="FUQ59" s="78"/>
      <c r="FUR59" s="78"/>
      <c r="FUS59" s="78"/>
      <c r="FUT59" s="78"/>
      <c r="FUU59" s="78"/>
      <c r="FUV59" s="78"/>
      <c r="FUW59" s="78"/>
      <c r="FUX59" s="78"/>
      <c r="FUY59" s="78"/>
      <c r="FUZ59" s="78"/>
      <c r="FVA59" s="78"/>
      <c r="FVB59" s="78"/>
      <c r="FVC59" s="78"/>
      <c r="FVD59" s="78"/>
      <c r="FVE59" s="78"/>
      <c r="FVF59" s="78"/>
      <c r="FVG59" s="78"/>
      <c r="FVH59" s="78"/>
      <c r="FVI59" s="78"/>
      <c r="FVJ59" s="78"/>
      <c r="FVK59" s="78"/>
      <c r="FVL59" s="78"/>
      <c r="FVM59" s="78"/>
      <c r="FVN59" s="78"/>
      <c r="FVO59" s="78"/>
      <c r="FVP59" s="78"/>
      <c r="FVQ59" s="78"/>
      <c r="FVR59" s="78"/>
      <c r="FVS59" s="78"/>
      <c r="FVT59" s="78"/>
      <c r="FVU59" s="78"/>
      <c r="FVV59" s="78"/>
      <c r="FVW59" s="78"/>
      <c r="FVX59" s="78"/>
      <c r="FVY59" s="78"/>
      <c r="FVZ59" s="78"/>
      <c r="FWA59" s="78"/>
      <c r="FWB59" s="78"/>
      <c r="FWC59" s="78"/>
      <c r="FWD59" s="78"/>
      <c r="FWE59" s="78"/>
      <c r="FWF59" s="78"/>
      <c r="FWG59" s="78"/>
      <c r="FWH59" s="78"/>
      <c r="FWI59" s="78"/>
      <c r="FWJ59" s="78"/>
      <c r="FWK59" s="78"/>
      <c r="FWL59" s="78"/>
      <c r="FWM59" s="78"/>
      <c r="FWN59" s="78"/>
      <c r="FWO59" s="78"/>
      <c r="FWP59" s="78"/>
      <c r="FWQ59" s="78"/>
      <c r="FWR59" s="78"/>
      <c r="FWS59" s="78"/>
      <c r="FWT59" s="78"/>
      <c r="FWU59" s="78"/>
      <c r="FWV59" s="78"/>
      <c r="FWW59" s="78"/>
      <c r="FWX59" s="78"/>
      <c r="FWY59" s="78"/>
      <c r="FWZ59" s="78"/>
      <c r="FXA59" s="78"/>
      <c r="FXB59" s="78"/>
      <c r="FXC59" s="78"/>
      <c r="FXD59" s="78"/>
      <c r="FXE59" s="78"/>
      <c r="FXF59" s="78"/>
      <c r="FXG59" s="78"/>
      <c r="FXH59" s="78"/>
      <c r="FXI59" s="78"/>
      <c r="FXJ59" s="78"/>
      <c r="FXK59" s="78"/>
      <c r="FXL59" s="78"/>
      <c r="FXM59" s="78"/>
      <c r="FXN59" s="78"/>
      <c r="FXO59" s="78"/>
      <c r="FXP59" s="78"/>
      <c r="FXQ59" s="78"/>
      <c r="FXR59" s="78"/>
      <c r="FXS59" s="78"/>
      <c r="FXT59" s="78"/>
      <c r="FXU59" s="78"/>
      <c r="FXV59" s="78"/>
      <c r="FXW59" s="78"/>
      <c r="FXX59" s="78"/>
      <c r="FXY59" s="78"/>
      <c r="FXZ59" s="78"/>
      <c r="FYA59" s="78"/>
      <c r="FYB59" s="78"/>
      <c r="FYC59" s="78"/>
      <c r="FYD59" s="78"/>
      <c r="FYE59" s="78"/>
      <c r="FYF59" s="78"/>
      <c r="FYG59" s="78"/>
      <c r="FYH59" s="78"/>
      <c r="FYI59" s="78"/>
      <c r="FYJ59" s="78"/>
      <c r="FYK59" s="78"/>
      <c r="FYL59" s="78"/>
      <c r="FYM59" s="78"/>
      <c r="FYN59" s="78"/>
      <c r="FYO59" s="78"/>
      <c r="FYP59" s="78"/>
      <c r="FYQ59" s="78"/>
      <c r="FYR59" s="78"/>
      <c r="FYS59" s="78"/>
      <c r="FYT59" s="78"/>
      <c r="FYU59" s="78"/>
      <c r="FYV59" s="78"/>
      <c r="FYW59" s="78"/>
      <c r="FYX59" s="78"/>
      <c r="FYY59" s="78"/>
      <c r="FYZ59" s="78"/>
      <c r="FZA59" s="78"/>
      <c r="FZB59" s="78"/>
      <c r="FZC59" s="78"/>
      <c r="FZD59" s="78"/>
      <c r="FZE59" s="78"/>
      <c r="FZF59" s="78"/>
      <c r="FZG59" s="78"/>
      <c r="FZH59" s="78"/>
      <c r="FZI59" s="78"/>
      <c r="FZJ59" s="78"/>
      <c r="FZK59" s="78"/>
      <c r="FZL59" s="78"/>
      <c r="FZM59" s="78"/>
      <c r="FZN59" s="78"/>
      <c r="FZO59" s="78"/>
      <c r="FZP59" s="78"/>
      <c r="FZQ59" s="78"/>
      <c r="FZR59" s="78"/>
      <c r="FZS59" s="78"/>
      <c r="FZT59" s="78"/>
      <c r="FZU59" s="78"/>
      <c r="FZV59" s="78"/>
      <c r="FZW59" s="78"/>
      <c r="FZX59" s="78"/>
      <c r="FZY59" s="78"/>
      <c r="FZZ59" s="78"/>
      <c r="GAA59" s="78"/>
      <c r="GAB59" s="78"/>
      <c r="GAC59" s="78"/>
      <c r="GAD59" s="78"/>
      <c r="GAE59" s="78"/>
      <c r="GAF59" s="78"/>
      <c r="GAG59" s="78"/>
      <c r="GAH59" s="78"/>
      <c r="GAI59" s="78"/>
      <c r="GAJ59" s="78"/>
      <c r="GAK59" s="78"/>
      <c r="GAL59" s="78"/>
      <c r="GAM59" s="78"/>
      <c r="GAN59" s="78"/>
      <c r="GAO59" s="78"/>
      <c r="GAP59" s="78"/>
      <c r="GAQ59" s="78"/>
      <c r="GAR59" s="78"/>
      <c r="GAS59" s="78"/>
      <c r="GAT59" s="78"/>
      <c r="GAU59" s="78"/>
      <c r="GAV59" s="78"/>
      <c r="GAW59" s="78"/>
      <c r="GAX59" s="78"/>
      <c r="GAY59" s="78"/>
      <c r="GAZ59" s="78"/>
      <c r="GBA59" s="78"/>
      <c r="GBB59" s="78"/>
      <c r="GBC59" s="78"/>
      <c r="GBD59" s="78"/>
      <c r="GBE59" s="78"/>
      <c r="GBF59" s="78"/>
      <c r="GBG59" s="78"/>
      <c r="GBH59" s="78"/>
      <c r="GBI59" s="78"/>
      <c r="GBJ59" s="78"/>
      <c r="GBK59" s="78"/>
      <c r="GBL59" s="78"/>
      <c r="GBM59" s="78"/>
      <c r="GBN59" s="78"/>
      <c r="GBO59" s="78"/>
      <c r="GBP59" s="78"/>
      <c r="GBQ59" s="78"/>
      <c r="GBR59" s="78"/>
      <c r="GBS59" s="78"/>
      <c r="GBT59" s="78"/>
      <c r="GBU59" s="78"/>
      <c r="GBV59" s="78"/>
      <c r="GBW59" s="78"/>
      <c r="GBX59" s="78"/>
      <c r="GBY59" s="78"/>
      <c r="GBZ59" s="78"/>
      <c r="GCA59" s="78"/>
      <c r="GCB59" s="78"/>
      <c r="GCC59" s="78"/>
      <c r="GCD59" s="78"/>
      <c r="GCE59" s="78"/>
      <c r="GCF59" s="78"/>
      <c r="GCG59" s="78"/>
      <c r="GCH59" s="78"/>
      <c r="GCI59" s="78"/>
      <c r="GCJ59" s="78"/>
      <c r="GCK59" s="78"/>
      <c r="GCL59" s="78"/>
      <c r="GCM59" s="78"/>
      <c r="GCN59" s="78"/>
      <c r="GCO59" s="78"/>
      <c r="GCP59" s="78"/>
      <c r="GCQ59" s="78"/>
      <c r="GCR59" s="78"/>
      <c r="GCS59" s="78"/>
      <c r="GCT59" s="78"/>
      <c r="GCU59" s="78"/>
      <c r="GCV59" s="78"/>
      <c r="GCW59" s="78"/>
      <c r="GCX59" s="78"/>
      <c r="GCY59" s="78"/>
      <c r="GCZ59" s="78"/>
      <c r="GDA59" s="78"/>
      <c r="GDB59" s="78"/>
      <c r="GDC59" s="78"/>
      <c r="GDD59" s="78"/>
      <c r="GDE59" s="78"/>
      <c r="GDF59" s="78"/>
      <c r="GDG59" s="78"/>
      <c r="GDH59" s="78"/>
      <c r="GDI59" s="78"/>
      <c r="GDJ59" s="78"/>
      <c r="GDK59" s="78"/>
      <c r="GDL59" s="78"/>
      <c r="GDM59" s="78"/>
      <c r="GDN59" s="78"/>
      <c r="GDO59" s="78"/>
      <c r="GDP59" s="78"/>
      <c r="GDQ59" s="78"/>
      <c r="GDR59" s="78"/>
      <c r="GDS59" s="78"/>
      <c r="GDT59" s="78"/>
      <c r="GDU59" s="78"/>
      <c r="GDV59" s="78"/>
      <c r="GDW59" s="78"/>
      <c r="GDX59" s="78"/>
      <c r="GDY59" s="78"/>
      <c r="GDZ59" s="78"/>
      <c r="GEA59" s="78"/>
      <c r="GEB59" s="78"/>
      <c r="GEC59" s="78"/>
      <c r="GED59" s="78"/>
      <c r="GEE59" s="78"/>
      <c r="GEF59" s="78"/>
      <c r="GEG59" s="78"/>
      <c r="GEH59" s="78"/>
      <c r="GEI59" s="78"/>
      <c r="GEJ59" s="78"/>
      <c r="GEK59" s="78"/>
      <c r="GEL59" s="78"/>
      <c r="GEM59" s="78"/>
      <c r="GEN59" s="78"/>
      <c r="GEO59" s="78"/>
      <c r="GEP59" s="78"/>
      <c r="GEQ59" s="78"/>
      <c r="GER59" s="78"/>
      <c r="GES59" s="78"/>
      <c r="GET59" s="78"/>
      <c r="GEU59" s="78"/>
      <c r="GEV59" s="78"/>
      <c r="GEW59" s="78"/>
      <c r="GEX59" s="78"/>
      <c r="GEY59" s="78"/>
      <c r="GEZ59" s="78"/>
      <c r="GFA59" s="78"/>
      <c r="GFB59" s="78"/>
      <c r="GFC59" s="78"/>
      <c r="GFD59" s="78"/>
      <c r="GFE59" s="78"/>
      <c r="GFF59" s="78"/>
      <c r="GFG59" s="78"/>
      <c r="GFH59" s="78"/>
      <c r="GFI59" s="78"/>
      <c r="GFJ59" s="78"/>
      <c r="GFK59" s="78"/>
      <c r="GFL59" s="78"/>
      <c r="GFM59" s="78"/>
      <c r="GFN59" s="78"/>
      <c r="GFO59" s="78"/>
      <c r="GFP59" s="78"/>
      <c r="GFQ59" s="78"/>
      <c r="GFR59" s="78"/>
      <c r="GFS59" s="78"/>
      <c r="GFT59" s="78"/>
      <c r="GFU59" s="78"/>
      <c r="GFV59" s="78"/>
      <c r="GFW59" s="78"/>
      <c r="GFX59" s="78"/>
      <c r="GFY59" s="78"/>
      <c r="GFZ59" s="78"/>
      <c r="GGA59" s="78"/>
      <c r="GGB59" s="78"/>
      <c r="GGC59" s="78"/>
      <c r="GGD59" s="78"/>
      <c r="GGE59" s="78"/>
      <c r="GGF59" s="78"/>
      <c r="GGG59" s="78"/>
      <c r="GGH59" s="78"/>
      <c r="GGI59" s="78"/>
      <c r="GGJ59" s="78"/>
      <c r="GGK59" s="78"/>
      <c r="GGL59" s="78"/>
      <c r="GGM59" s="78"/>
      <c r="GGN59" s="78"/>
      <c r="GGO59" s="78"/>
      <c r="GGP59" s="78"/>
      <c r="GGQ59" s="78"/>
      <c r="GGR59" s="78"/>
      <c r="GGS59" s="78"/>
      <c r="GGT59" s="78"/>
      <c r="GGU59" s="78"/>
      <c r="GGV59" s="78"/>
      <c r="GGW59" s="78"/>
      <c r="GGX59" s="78"/>
      <c r="GGY59" s="78"/>
      <c r="GGZ59" s="78"/>
      <c r="GHA59" s="78"/>
      <c r="GHB59" s="78"/>
      <c r="GHC59" s="78"/>
      <c r="GHD59" s="78"/>
      <c r="GHE59" s="78"/>
      <c r="GHF59" s="78"/>
      <c r="GHG59" s="78"/>
      <c r="GHH59" s="78"/>
      <c r="GHI59" s="78"/>
      <c r="GHJ59" s="78"/>
      <c r="GHK59" s="78"/>
      <c r="GHL59" s="78"/>
      <c r="GHM59" s="78"/>
      <c r="GHN59" s="78"/>
      <c r="GHO59" s="78"/>
      <c r="GHP59" s="78"/>
      <c r="GHQ59" s="78"/>
      <c r="GHR59" s="78"/>
      <c r="GHS59" s="78"/>
      <c r="GHT59" s="78"/>
      <c r="GHU59" s="78"/>
      <c r="GHV59" s="78"/>
      <c r="GHW59" s="78"/>
      <c r="GHX59" s="78"/>
      <c r="GHY59" s="78"/>
      <c r="GHZ59" s="78"/>
      <c r="GIA59" s="78"/>
      <c r="GIB59" s="78"/>
      <c r="GIC59" s="78"/>
      <c r="GID59" s="78"/>
      <c r="GIE59" s="78"/>
      <c r="GIF59" s="78"/>
      <c r="GIG59" s="78"/>
      <c r="GIH59" s="78"/>
      <c r="GII59" s="78"/>
      <c r="GIJ59" s="78"/>
      <c r="GIK59" s="78"/>
      <c r="GIL59" s="78"/>
      <c r="GIM59" s="78"/>
      <c r="GIN59" s="78"/>
      <c r="GIO59" s="78"/>
      <c r="GIP59" s="78"/>
      <c r="GIQ59" s="78"/>
      <c r="GIR59" s="78"/>
      <c r="GIS59" s="78"/>
      <c r="GIT59" s="78"/>
      <c r="GIU59" s="78"/>
      <c r="GIV59" s="78"/>
      <c r="GIW59" s="78"/>
      <c r="GIX59" s="78"/>
      <c r="GIY59" s="78"/>
      <c r="GIZ59" s="78"/>
      <c r="GJA59" s="78"/>
      <c r="GJB59" s="78"/>
      <c r="GJC59" s="78"/>
      <c r="GJD59" s="78"/>
      <c r="GJE59" s="78"/>
      <c r="GJF59" s="78"/>
      <c r="GJG59" s="78"/>
      <c r="GJH59" s="78"/>
      <c r="GJI59" s="78"/>
      <c r="GJJ59" s="78"/>
      <c r="GJK59" s="78"/>
      <c r="GJL59" s="78"/>
      <c r="GJM59" s="78"/>
      <c r="GJN59" s="78"/>
      <c r="GJO59" s="78"/>
      <c r="GJP59" s="78"/>
      <c r="GJQ59" s="78"/>
      <c r="GJR59" s="78"/>
      <c r="GJS59" s="78"/>
      <c r="GJT59" s="78"/>
      <c r="GJU59" s="78"/>
      <c r="GJV59" s="78"/>
      <c r="GJW59" s="78"/>
      <c r="GJX59" s="78"/>
      <c r="GJY59" s="78"/>
      <c r="GJZ59" s="78"/>
      <c r="GKA59" s="78"/>
      <c r="GKB59" s="78"/>
      <c r="GKC59" s="78"/>
      <c r="GKD59" s="78"/>
      <c r="GKE59" s="78"/>
      <c r="GKF59" s="78"/>
      <c r="GKG59" s="78"/>
      <c r="GKH59" s="78"/>
      <c r="GKI59" s="78"/>
      <c r="GKJ59" s="78"/>
      <c r="GKK59" s="78"/>
      <c r="GKL59" s="78"/>
      <c r="GKM59" s="78"/>
      <c r="GKN59" s="78"/>
      <c r="GKO59" s="78"/>
      <c r="GKP59" s="78"/>
      <c r="GKQ59" s="78"/>
      <c r="GKR59" s="78"/>
      <c r="GKS59" s="78"/>
      <c r="GKT59" s="78"/>
      <c r="GKU59" s="78"/>
      <c r="GKV59" s="78"/>
      <c r="GKW59" s="78"/>
      <c r="GKX59" s="78"/>
      <c r="GKY59" s="78"/>
      <c r="GKZ59" s="78"/>
      <c r="GLA59" s="78"/>
      <c r="GLB59" s="78"/>
      <c r="GLC59" s="78"/>
      <c r="GLD59" s="78"/>
      <c r="GLE59" s="78"/>
      <c r="GLF59" s="78"/>
      <c r="GLG59" s="78"/>
      <c r="GLH59" s="78"/>
      <c r="GLI59" s="78"/>
      <c r="GLJ59" s="78"/>
      <c r="GLK59" s="78"/>
      <c r="GLL59" s="78"/>
      <c r="GLM59" s="78"/>
      <c r="GLN59" s="78"/>
      <c r="GLO59" s="78"/>
      <c r="GLP59" s="78"/>
      <c r="GLQ59" s="78"/>
      <c r="GLR59" s="78"/>
      <c r="GLS59" s="78"/>
      <c r="GLT59" s="78"/>
      <c r="GLU59" s="78"/>
      <c r="GLV59" s="78"/>
      <c r="GLW59" s="78"/>
      <c r="GLX59" s="78"/>
      <c r="GLY59" s="78"/>
      <c r="GLZ59" s="78"/>
      <c r="GMA59" s="78"/>
      <c r="GMB59" s="78"/>
      <c r="GMC59" s="78"/>
      <c r="GMD59" s="78"/>
      <c r="GME59" s="78"/>
      <c r="GMF59" s="78"/>
      <c r="GMG59" s="78"/>
      <c r="GMH59" s="78"/>
      <c r="GMI59" s="78"/>
      <c r="GMJ59" s="78"/>
      <c r="GMK59" s="78"/>
      <c r="GML59" s="78"/>
      <c r="GMM59" s="78"/>
      <c r="GMN59" s="78"/>
      <c r="GMO59" s="78"/>
      <c r="GMP59" s="78"/>
      <c r="GMQ59" s="78"/>
      <c r="GMR59" s="78"/>
      <c r="GMS59" s="78"/>
      <c r="GMT59" s="78"/>
      <c r="GMU59" s="78"/>
      <c r="GMV59" s="78"/>
      <c r="GMW59" s="78"/>
      <c r="GMX59" s="78"/>
      <c r="GMY59" s="78"/>
      <c r="GMZ59" s="78"/>
      <c r="GNA59" s="78"/>
      <c r="GNB59" s="78"/>
      <c r="GNC59" s="78"/>
      <c r="GND59" s="78"/>
      <c r="GNE59" s="78"/>
      <c r="GNF59" s="78"/>
      <c r="GNG59" s="78"/>
      <c r="GNH59" s="78"/>
      <c r="GNI59" s="78"/>
      <c r="GNJ59" s="78"/>
      <c r="GNK59" s="78"/>
      <c r="GNL59" s="78"/>
      <c r="GNM59" s="78"/>
      <c r="GNN59" s="78"/>
      <c r="GNO59" s="78"/>
      <c r="GNP59" s="78"/>
      <c r="GNQ59" s="78"/>
      <c r="GNR59" s="78"/>
      <c r="GNS59" s="78"/>
      <c r="GNT59" s="78"/>
      <c r="GNU59" s="78"/>
      <c r="GNV59" s="78"/>
      <c r="GNW59" s="78"/>
      <c r="GNX59" s="78"/>
      <c r="GNY59" s="78"/>
      <c r="GNZ59" s="78"/>
      <c r="GOA59" s="78"/>
      <c r="GOB59" s="78"/>
      <c r="GOC59" s="78"/>
      <c r="GOD59" s="78"/>
      <c r="GOE59" s="78"/>
      <c r="GOF59" s="78"/>
      <c r="GOG59" s="78"/>
      <c r="GOH59" s="78"/>
      <c r="GOI59" s="78"/>
      <c r="GOJ59" s="78"/>
      <c r="GOK59" s="78"/>
      <c r="GOL59" s="78"/>
      <c r="GOM59" s="78"/>
      <c r="GON59" s="78"/>
      <c r="GOO59" s="78"/>
      <c r="GOP59" s="78"/>
      <c r="GOQ59" s="78"/>
      <c r="GOR59" s="78"/>
      <c r="GOS59" s="78"/>
      <c r="GOT59" s="78"/>
      <c r="GOU59" s="78"/>
      <c r="GOV59" s="78"/>
      <c r="GOW59" s="78"/>
      <c r="GOX59" s="78"/>
      <c r="GOY59" s="78"/>
      <c r="GOZ59" s="78"/>
      <c r="GPA59" s="78"/>
      <c r="GPB59" s="78"/>
      <c r="GPC59" s="78"/>
      <c r="GPD59" s="78"/>
      <c r="GPE59" s="78"/>
      <c r="GPF59" s="78"/>
      <c r="GPG59" s="78"/>
      <c r="GPH59" s="78"/>
      <c r="GPI59" s="78"/>
      <c r="GPJ59" s="78"/>
      <c r="GPK59" s="78"/>
      <c r="GPL59" s="78"/>
      <c r="GPM59" s="78"/>
      <c r="GPN59" s="78"/>
      <c r="GPO59" s="78"/>
      <c r="GPP59" s="78"/>
      <c r="GPQ59" s="78"/>
      <c r="GPR59" s="78"/>
      <c r="GPS59" s="78"/>
      <c r="GPT59" s="78"/>
      <c r="GPU59" s="78"/>
      <c r="GPV59" s="78"/>
      <c r="GPW59" s="78"/>
      <c r="GPX59" s="78"/>
      <c r="GPY59" s="78"/>
      <c r="GPZ59" s="78"/>
      <c r="GQA59" s="78"/>
      <c r="GQB59" s="78"/>
      <c r="GQC59" s="78"/>
      <c r="GQD59" s="78"/>
      <c r="GQE59" s="78"/>
      <c r="GQF59" s="78"/>
      <c r="GQG59" s="78"/>
      <c r="GQH59" s="78"/>
      <c r="GQI59" s="78"/>
      <c r="GQJ59" s="78"/>
      <c r="GQK59" s="78"/>
      <c r="GQL59" s="78"/>
      <c r="GQM59" s="78"/>
      <c r="GQN59" s="78"/>
      <c r="GQO59" s="78"/>
      <c r="GQP59" s="78"/>
      <c r="GQQ59" s="78"/>
      <c r="GQR59" s="78"/>
      <c r="GQS59" s="78"/>
      <c r="GQT59" s="78"/>
      <c r="GQU59" s="78"/>
      <c r="GQV59" s="78"/>
      <c r="GQW59" s="78"/>
      <c r="GQX59" s="78"/>
      <c r="GQY59" s="78"/>
      <c r="GQZ59" s="78"/>
      <c r="GRA59" s="78"/>
      <c r="GRB59" s="78"/>
      <c r="GRC59" s="78"/>
      <c r="GRD59" s="78"/>
      <c r="GRE59" s="78"/>
      <c r="GRF59" s="78"/>
      <c r="GRG59" s="78"/>
      <c r="GRH59" s="78"/>
      <c r="GRI59" s="78"/>
      <c r="GRJ59" s="78"/>
      <c r="GRK59" s="78"/>
      <c r="GRL59" s="78"/>
      <c r="GRM59" s="78"/>
      <c r="GRN59" s="78"/>
      <c r="GRO59" s="78"/>
      <c r="GRP59" s="78"/>
      <c r="GRQ59" s="78"/>
      <c r="GRR59" s="78"/>
      <c r="GRS59" s="78"/>
      <c r="GRT59" s="78"/>
      <c r="GRU59" s="78"/>
      <c r="GRV59" s="78"/>
      <c r="GRW59" s="78"/>
      <c r="GRX59" s="78"/>
      <c r="GRY59" s="78"/>
      <c r="GRZ59" s="78"/>
      <c r="GSA59" s="78"/>
      <c r="GSB59" s="78"/>
      <c r="GSC59" s="78"/>
      <c r="GSD59" s="78"/>
      <c r="GSE59" s="78"/>
      <c r="GSF59" s="78"/>
      <c r="GSG59" s="78"/>
      <c r="GSH59" s="78"/>
      <c r="GSI59" s="78"/>
      <c r="GSJ59" s="78"/>
      <c r="GSK59" s="78"/>
      <c r="GSL59" s="78"/>
      <c r="GSM59" s="78"/>
      <c r="GSN59" s="78"/>
      <c r="GSO59" s="78"/>
      <c r="GSP59" s="78"/>
      <c r="GSQ59" s="78"/>
      <c r="GSR59" s="78"/>
      <c r="GSS59" s="78"/>
      <c r="GST59" s="78"/>
      <c r="GSU59" s="78"/>
      <c r="GSV59" s="78"/>
      <c r="GSW59" s="78"/>
      <c r="GSX59" s="78"/>
      <c r="GSY59" s="78"/>
      <c r="GSZ59" s="78"/>
      <c r="GTA59" s="78"/>
      <c r="GTB59" s="78"/>
      <c r="GTC59" s="78"/>
      <c r="GTD59" s="78"/>
      <c r="GTE59" s="78"/>
      <c r="GTF59" s="78"/>
      <c r="GTG59" s="78"/>
      <c r="GTH59" s="78"/>
      <c r="GTI59" s="78"/>
      <c r="GTJ59" s="78"/>
      <c r="GTK59" s="78"/>
      <c r="GTL59" s="78"/>
      <c r="GTM59" s="78"/>
      <c r="GTN59" s="78"/>
      <c r="GTO59" s="78"/>
      <c r="GTP59" s="78"/>
      <c r="GTQ59" s="78"/>
      <c r="GTR59" s="78"/>
      <c r="GTS59" s="78"/>
      <c r="GTT59" s="78"/>
      <c r="GTU59" s="78"/>
      <c r="GTV59" s="78"/>
      <c r="GTW59" s="78"/>
      <c r="GTX59" s="78"/>
      <c r="GTY59" s="78"/>
      <c r="GTZ59" s="78"/>
      <c r="GUA59" s="78"/>
      <c r="GUB59" s="78"/>
      <c r="GUC59" s="78"/>
      <c r="GUD59" s="78"/>
      <c r="GUE59" s="78"/>
      <c r="GUF59" s="78"/>
      <c r="GUG59" s="78"/>
      <c r="GUH59" s="78"/>
      <c r="GUI59" s="78"/>
      <c r="GUJ59" s="78"/>
      <c r="GUK59" s="78"/>
      <c r="GUL59" s="78"/>
      <c r="GUM59" s="78"/>
      <c r="GUN59" s="78"/>
      <c r="GUO59" s="78"/>
      <c r="GUP59" s="78"/>
      <c r="GUQ59" s="78"/>
      <c r="GUR59" s="78"/>
      <c r="GUS59" s="78"/>
      <c r="GUT59" s="78"/>
      <c r="GUU59" s="78"/>
      <c r="GUV59" s="78"/>
      <c r="GUW59" s="78"/>
      <c r="GUX59" s="78"/>
      <c r="GUY59" s="78"/>
      <c r="GUZ59" s="78"/>
      <c r="GVA59" s="78"/>
      <c r="GVB59" s="78"/>
      <c r="GVC59" s="78"/>
      <c r="GVD59" s="78"/>
      <c r="GVE59" s="78"/>
      <c r="GVF59" s="78"/>
      <c r="GVG59" s="78"/>
      <c r="GVH59" s="78"/>
      <c r="GVI59" s="78"/>
      <c r="GVJ59" s="78"/>
      <c r="GVK59" s="78"/>
      <c r="GVL59" s="78"/>
      <c r="GVM59" s="78"/>
      <c r="GVN59" s="78"/>
      <c r="GVO59" s="78"/>
      <c r="GVP59" s="78"/>
      <c r="GVQ59" s="78"/>
      <c r="GVR59" s="78"/>
      <c r="GVS59" s="78"/>
      <c r="GVT59" s="78"/>
      <c r="GVU59" s="78"/>
      <c r="GVV59" s="78"/>
      <c r="GVW59" s="78"/>
      <c r="GVX59" s="78"/>
      <c r="GVY59" s="78"/>
      <c r="GVZ59" s="78"/>
      <c r="GWA59" s="78"/>
      <c r="GWB59" s="78"/>
      <c r="GWC59" s="78"/>
      <c r="GWD59" s="78"/>
      <c r="GWE59" s="78"/>
      <c r="GWF59" s="78"/>
      <c r="GWG59" s="78"/>
      <c r="GWH59" s="78"/>
      <c r="GWI59" s="78"/>
      <c r="GWJ59" s="78"/>
      <c r="GWK59" s="78"/>
      <c r="GWL59" s="78"/>
      <c r="GWM59" s="78"/>
      <c r="GWN59" s="78"/>
      <c r="GWO59" s="78"/>
      <c r="GWP59" s="78"/>
      <c r="GWQ59" s="78"/>
      <c r="GWR59" s="78"/>
      <c r="GWS59" s="78"/>
      <c r="GWT59" s="78"/>
      <c r="GWU59" s="78"/>
      <c r="GWV59" s="78"/>
      <c r="GWW59" s="78"/>
      <c r="GWX59" s="78"/>
      <c r="GWY59" s="78"/>
      <c r="GWZ59" s="78"/>
      <c r="GXA59" s="78"/>
      <c r="GXB59" s="78"/>
      <c r="GXC59" s="78"/>
      <c r="GXD59" s="78"/>
      <c r="GXE59" s="78"/>
      <c r="GXF59" s="78"/>
      <c r="GXG59" s="78"/>
      <c r="GXH59" s="78"/>
      <c r="GXI59" s="78"/>
      <c r="GXJ59" s="78"/>
      <c r="GXK59" s="78"/>
      <c r="GXL59" s="78"/>
      <c r="GXM59" s="78"/>
      <c r="GXN59" s="78"/>
      <c r="GXO59" s="78"/>
      <c r="GXP59" s="78"/>
      <c r="GXQ59" s="78"/>
      <c r="GXR59" s="78"/>
      <c r="GXS59" s="78"/>
      <c r="GXT59" s="78"/>
      <c r="GXU59" s="78"/>
      <c r="GXV59" s="78"/>
      <c r="GXW59" s="78"/>
      <c r="GXX59" s="78"/>
      <c r="GXY59" s="78"/>
      <c r="GXZ59" s="78"/>
      <c r="GYA59" s="78"/>
      <c r="GYB59" s="78"/>
      <c r="GYC59" s="78"/>
      <c r="GYD59" s="78"/>
      <c r="GYE59" s="78"/>
      <c r="GYF59" s="78"/>
      <c r="GYG59" s="78"/>
      <c r="GYH59" s="78"/>
      <c r="GYI59" s="78"/>
      <c r="GYJ59" s="78"/>
      <c r="GYK59" s="78"/>
      <c r="GYL59" s="78"/>
      <c r="GYM59" s="78"/>
      <c r="GYN59" s="78"/>
      <c r="GYO59" s="78"/>
      <c r="GYP59" s="78"/>
      <c r="GYQ59" s="78"/>
      <c r="GYR59" s="78"/>
      <c r="GYS59" s="78"/>
      <c r="GYT59" s="78"/>
      <c r="GYU59" s="78"/>
      <c r="GYV59" s="78"/>
      <c r="GYW59" s="78"/>
      <c r="GYX59" s="78"/>
      <c r="GYY59" s="78"/>
      <c r="GYZ59" s="78"/>
      <c r="GZA59" s="78"/>
      <c r="GZB59" s="78"/>
      <c r="GZC59" s="78"/>
      <c r="GZD59" s="78"/>
      <c r="GZE59" s="78"/>
      <c r="GZF59" s="78"/>
      <c r="GZG59" s="78"/>
      <c r="GZH59" s="78"/>
      <c r="GZI59" s="78"/>
      <c r="GZJ59" s="78"/>
      <c r="GZK59" s="78"/>
      <c r="GZL59" s="78"/>
      <c r="GZM59" s="78"/>
      <c r="GZN59" s="78"/>
      <c r="GZO59" s="78"/>
      <c r="GZP59" s="78"/>
      <c r="GZQ59" s="78"/>
      <c r="GZR59" s="78"/>
      <c r="GZS59" s="78"/>
      <c r="GZT59" s="78"/>
      <c r="GZU59" s="78"/>
      <c r="GZV59" s="78"/>
      <c r="GZW59" s="78"/>
      <c r="GZX59" s="78"/>
      <c r="GZY59" s="78"/>
      <c r="GZZ59" s="78"/>
      <c r="HAA59" s="78"/>
      <c r="HAB59" s="78"/>
      <c r="HAC59" s="78"/>
      <c r="HAD59" s="78"/>
      <c r="HAE59" s="78"/>
      <c r="HAF59" s="78"/>
      <c r="HAG59" s="78"/>
      <c r="HAH59" s="78"/>
      <c r="HAI59" s="78"/>
      <c r="HAJ59" s="78"/>
      <c r="HAK59" s="78"/>
      <c r="HAL59" s="78"/>
      <c r="HAM59" s="78"/>
      <c r="HAN59" s="78"/>
      <c r="HAO59" s="78"/>
      <c r="HAP59" s="78"/>
      <c r="HAQ59" s="78"/>
      <c r="HAR59" s="78"/>
      <c r="HAS59" s="78"/>
      <c r="HAT59" s="78"/>
      <c r="HAU59" s="78"/>
      <c r="HAV59" s="78"/>
      <c r="HAW59" s="78"/>
      <c r="HAX59" s="78"/>
      <c r="HAY59" s="78"/>
      <c r="HAZ59" s="78"/>
      <c r="HBA59" s="78"/>
      <c r="HBB59" s="78"/>
      <c r="HBC59" s="78"/>
      <c r="HBD59" s="78"/>
      <c r="HBE59" s="78"/>
      <c r="HBF59" s="78"/>
      <c r="HBG59" s="78"/>
      <c r="HBH59" s="78"/>
      <c r="HBI59" s="78"/>
      <c r="HBJ59" s="78"/>
      <c r="HBK59" s="78"/>
      <c r="HBL59" s="78"/>
      <c r="HBM59" s="78"/>
      <c r="HBN59" s="78"/>
      <c r="HBO59" s="78"/>
      <c r="HBP59" s="78"/>
      <c r="HBQ59" s="78"/>
      <c r="HBR59" s="78"/>
      <c r="HBS59" s="78"/>
      <c r="HBT59" s="78"/>
      <c r="HBU59" s="78"/>
      <c r="HBV59" s="78"/>
      <c r="HBW59" s="78"/>
      <c r="HBX59" s="78"/>
      <c r="HBY59" s="78"/>
      <c r="HBZ59" s="78"/>
      <c r="HCA59" s="78"/>
      <c r="HCB59" s="78"/>
      <c r="HCC59" s="78"/>
      <c r="HCD59" s="78"/>
      <c r="HCE59" s="78"/>
      <c r="HCF59" s="78"/>
      <c r="HCG59" s="78"/>
      <c r="HCH59" s="78"/>
      <c r="HCI59" s="78"/>
      <c r="HCJ59" s="78"/>
      <c r="HCK59" s="78"/>
      <c r="HCL59" s="78"/>
      <c r="HCM59" s="78"/>
      <c r="HCN59" s="78"/>
      <c r="HCO59" s="78"/>
      <c r="HCP59" s="78"/>
      <c r="HCQ59" s="78"/>
      <c r="HCR59" s="78"/>
      <c r="HCS59" s="78"/>
      <c r="HCT59" s="78"/>
      <c r="HCU59" s="78"/>
      <c r="HCV59" s="78"/>
      <c r="HCW59" s="78"/>
      <c r="HCX59" s="78"/>
      <c r="HCY59" s="78"/>
      <c r="HCZ59" s="78"/>
      <c r="HDA59" s="78"/>
      <c r="HDB59" s="78"/>
      <c r="HDC59" s="78"/>
      <c r="HDD59" s="78"/>
      <c r="HDE59" s="78"/>
      <c r="HDF59" s="78"/>
      <c r="HDG59" s="78"/>
      <c r="HDH59" s="78"/>
      <c r="HDI59" s="78"/>
      <c r="HDJ59" s="78"/>
      <c r="HDK59" s="78"/>
      <c r="HDL59" s="78"/>
      <c r="HDM59" s="78"/>
      <c r="HDN59" s="78"/>
      <c r="HDO59" s="78"/>
      <c r="HDP59" s="78"/>
      <c r="HDQ59" s="78"/>
      <c r="HDR59" s="78"/>
      <c r="HDS59" s="78"/>
      <c r="HDT59" s="78"/>
      <c r="HDU59" s="78"/>
      <c r="HDV59" s="78"/>
      <c r="HDW59" s="78"/>
      <c r="HDX59" s="78"/>
      <c r="HDY59" s="78"/>
      <c r="HDZ59" s="78"/>
      <c r="HEA59" s="78"/>
      <c r="HEB59" s="78"/>
      <c r="HEC59" s="78"/>
      <c r="HED59" s="78"/>
      <c r="HEE59" s="78"/>
      <c r="HEF59" s="78"/>
      <c r="HEG59" s="78"/>
      <c r="HEH59" s="78"/>
      <c r="HEI59" s="78"/>
      <c r="HEJ59" s="78"/>
      <c r="HEK59" s="78"/>
      <c r="HEL59" s="78"/>
      <c r="HEM59" s="78"/>
      <c r="HEN59" s="78"/>
      <c r="HEO59" s="78"/>
      <c r="HEP59" s="78"/>
      <c r="HEQ59" s="78"/>
      <c r="HER59" s="78"/>
      <c r="HES59" s="78"/>
      <c r="HET59" s="78"/>
      <c r="HEU59" s="78"/>
      <c r="HEV59" s="78"/>
      <c r="HEW59" s="78"/>
      <c r="HEX59" s="78"/>
      <c r="HEY59" s="78"/>
      <c r="HEZ59" s="78"/>
      <c r="HFA59" s="78"/>
      <c r="HFB59" s="78"/>
      <c r="HFC59" s="78"/>
      <c r="HFD59" s="78"/>
      <c r="HFE59" s="78"/>
      <c r="HFF59" s="78"/>
      <c r="HFG59" s="78"/>
      <c r="HFH59" s="78"/>
      <c r="HFI59" s="78"/>
      <c r="HFJ59" s="78"/>
      <c r="HFK59" s="78"/>
      <c r="HFL59" s="78"/>
      <c r="HFM59" s="78"/>
      <c r="HFN59" s="78"/>
      <c r="HFO59" s="78"/>
      <c r="HFP59" s="78"/>
      <c r="HFQ59" s="78"/>
      <c r="HFR59" s="78"/>
      <c r="HFS59" s="78"/>
      <c r="HFT59" s="78"/>
      <c r="HFU59" s="78"/>
      <c r="HFV59" s="78"/>
      <c r="HFW59" s="78"/>
      <c r="HFX59" s="78"/>
      <c r="HFY59" s="78"/>
      <c r="HFZ59" s="78"/>
      <c r="HGA59" s="78"/>
      <c r="HGB59" s="78"/>
      <c r="HGC59" s="78"/>
      <c r="HGD59" s="78"/>
      <c r="HGE59" s="78"/>
      <c r="HGF59" s="78"/>
      <c r="HGG59" s="78"/>
      <c r="HGH59" s="78"/>
      <c r="HGI59" s="78"/>
      <c r="HGJ59" s="78"/>
      <c r="HGK59" s="78"/>
      <c r="HGL59" s="78"/>
      <c r="HGM59" s="78"/>
      <c r="HGN59" s="78"/>
      <c r="HGO59" s="78"/>
      <c r="HGP59" s="78"/>
      <c r="HGQ59" s="78"/>
      <c r="HGR59" s="78"/>
      <c r="HGS59" s="78"/>
      <c r="HGT59" s="78"/>
      <c r="HGU59" s="78"/>
      <c r="HGV59" s="78"/>
      <c r="HGW59" s="78"/>
      <c r="HGX59" s="78"/>
      <c r="HGY59" s="78"/>
      <c r="HGZ59" s="78"/>
      <c r="HHA59" s="78"/>
      <c r="HHB59" s="78"/>
      <c r="HHC59" s="78"/>
      <c r="HHD59" s="78"/>
      <c r="HHE59" s="78"/>
      <c r="HHF59" s="78"/>
      <c r="HHG59" s="78"/>
      <c r="HHH59" s="78"/>
      <c r="HHI59" s="78"/>
      <c r="HHJ59" s="78"/>
      <c r="HHK59" s="78"/>
      <c r="HHL59" s="78"/>
      <c r="HHM59" s="78"/>
      <c r="HHN59" s="78"/>
      <c r="HHO59" s="78"/>
      <c r="HHP59" s="78"/>
      <c r="HHQ59" s="78"/>
      <c r="HHR59" s="78"/>
      <c r="HHS59" s="78"/>
      <c r="HHT59" s="78"/>
      <c r="HHU59" s="78"/>
      <c r="HHV59" s="78"/>
      <c r="HHW59" s="78"/>
      <c r="HHX59" s="78"/>
      <c r="HHY59" s="78"/>
      <c r="HHZ59" s="78"/>
      <c r="HIA59" s="78"/>
      <c r="HIB59" s="78"/>
      <c r="HIC59" s="78"/>
      <c r="HID59" s="78"/>
      <c r="HIE59" s="78"/>
      <c r="HIF59" s="78"/>
      <c r="HIG59" s="78"/>
      <c r="HIH59" s="78"/>
      <c r="HII59" s="78"/>
      <c r="HIJ59" s="78"/>
      <c r="HIK59" s="78"/>
      <c r="HIL59" s="78"/>
      <c r="HIM59" s="78"/>
      <c r="HIN59" s="78"/>
      <c r="HIO59" s="78"/>
      <c r="HIP59" s="78"/>
      <c r="HIQ59" s="78"/>
      <c r="HIR59" s="78"/>
      <c r="HIS59" s="78"/>
      <c r="HIT59" s="78"/>
      <c r="HIU59" s="78"/>
      <c r="HIV59" s="78"/>
      <c r="HIW59" s="78"/>
      <c r="HIX59" s="78"/>
      <c r="HIY59" s="78"/>
      <c r="HIZ59" s="78"/>
      <c r="HJA59" s="78"/>
      <c r="HJB59" s="78"/>
      <c r="HJC59" s="78"/>
      <c r="HJD59" s="78"/>
      <c r="HJE59" s="78"/>
      <c r="HJF59" s="78"/>
      <c r="HJG59" s="78"/>
      <c r="HJH59" s="78"/>
      <c r="HJI59" s="78"/>
      <c r="HJJ59" s="78"/>
      <c r="HJK59" s="78"/>
      <c r="HJL59" s="78"/>
      <c r="HJM59" s="78"/>
      <c r="HJN59" s="78"/>
      <c r="HJO59" s="78"/>
      <c r="HJP59" s="78"/>
      <c r="HJQ59" s="78"/>
      <c r="HJR59" s="78"/>
      <c r="HJS59" s="78"/>
      <c r="HJT59" s="78"/>
      <c r="HJU59" s="78"/>
      <c r="HJV59" s="78"/>
      <c r="HJW59" s="78"/>
      <c r="HJX59" s="78"/>
      <c r="HJY59" s="78"/>
      <c r="HJZ59" s="78"/>
      <c r="HKA59" s="78"/>
      <c r="HKB59" s="78"/>
      <c r="HKC59" s="78"/>
      <c r="HKD59" s="78"/>
      <c r="HKE59" s="78"/>
      <c r="HKF59" s="78"/>
      <c r="HKG59" s="78"/>
      <c r="HKH59" s="78"/>
      <c r="HKI59" s="78"/>
      <c r="HKJ59" s="78"/>
      <c r="HKK59" s="78"/>
      <c r="HKL59" s="78"/>
      <c r="HKM59" s="78"/>
      <c r="HKN59" s="78"/>
      <c r="HKO59" s="78"/>
      <c r="HKP59" s="78"/>
      <c r="HKQ59" s="78"/>
      <c r="HKR59" s="78"/>
      <c r="HKS59" s="78"/>
      <c r="HKT59" s="78"/>
      <c r="HKU59" s="78"/>
      <c r="HKV59" s="78"/>
      <c r="HKW59" s="78"/>
      <c r="HKX59" s="78"/>
      <c r="HKY59" s="78"/>
      <c r="HKZ59" s="78"/>
      <c r="HLA59" s="78"/>
      <c r="HLB59" s="78"/>
      <c r="HLC59" s="78"/>
      <c r="HLD59" s="78"/>
      <c r="HLE59" s="78"/>
      <c r="HLF59" s="78"/>
      <c r="HLG59" s="78"/>
      <c r="HLH59" s="78"/>
      <c r="HLI59" s="78"/>
      <c r="HLJ59" s="78"/>
      <c r="HLK59" s="78"/>
      <c r="HLL59" s="78"/>
      <c r="HLM59" s="78"/>
      <c r="HLN59" s="78"/>
      <c r="HLO59" s="78"/>
      <c r="HLP59" s="78"/>
      <c r="HLQ59" s="78"/>
      <c r="HLR59" s="78"/>
      <c r="HLS59" s="78"/>
      <c r="HLT59" s="78"/>
      <c r="HLU59" s="78"/>
      <c r="HLV59" s="78"/>
      <c r="HLW59" s="78"/>
      <c r="HLX59" s="78"/>
      <c r="HLY59" s="78"/>
      <c r="HLZ59" s="78"/>
      <c r="HMA59" s="78"/>
      <c r="HMB59" s="78"/>
      <c r="HMC59" s="78"/>
      <c r="HMD59" s="78"/>
      <c r="HME59" s="78"/>
      <c r="HMF59" s="78"/>
      <c r="HMG59" s="78"/>
      <c r="HMH59" s="78"/>
      <c r="HMI59" s="78"/>
      <c r="HMJ59" s="78"/>
      <c r="HMK59" s="78"/>
      <c r="HML59" s="78"/>
      <c r="HMM59" s="78"/>
      <c r="HMN59" s="78"/>
      <c r="HMO59" s="78"/>
      <c r="HMP59" s="78"/>
      <c r="HMQ59" s="78"/>
      <c r="HMR59" s="78"/>
      <c r="HMS59" s="78"/>
      <c r="HMT59" s="78"/>
      <c r="HMU59" s="78"/>
      <c r="HMV59" s="78"/>
      <c r="HMW59" s="78"/>
      <c r="HMX59" s="78"/>
      <c r="HMY59" s="78"/>
      <c r="HMZ59" s="78"/>
      <c r="HNA59" s="78"/>
      <c r="HNB59" s="78"/>
      <c r="HNC59" s="78"/>
      <c r="HND59" s="78"/>
      <c r="HNE59" s="78"/>
      <c r="HNF59" s="78"/>
      <c r="HNG59" s="78"/>
      <c r="HNH59" s="78"/>
      <c r="HNI59" s="78"/>
      <c r="HNJ59" s="78"/>
      <c r="HNK59" s="78"/>
      <c r="HNL59" s="78"/>
      <c r="HNM59" s="78"/>
      <c r="HNN59" s="78"/>
      <c r="HNO59" s="78"/>
      <c r="HNP59" s="78"/>
      <c r="HNQ59" s="78"/>
      <c r="HNR59" s="78"/>
      <c r="HNS59" s="78"/>
      <c r="HNT59" s="78"/>
      <c r="HNU59" s="78"/>
      <c r="HNV59" s="78"/>
      <c r="HNW59" s="78"/>
      <c r="HNX59" s="78"/>
      <c r="HNY59" s="78"/>
      <c r="HNZ59" s="78"/>
      <c r="HOA59" s="78"/>
      <c r="HOB59" s="78"/>
      <c r="HOC59" s="78"/>
      <c r="HOD59" s="78"/>
      <c r="HOE59" s="78"/>
      <c r="HOF59" s="78"/>
      <c r="HOG59" s="78"/>
      <c r="HOH59" s="78"/>
      <c r="HOI59" s="78"/>
      <c r="HOJ59" s="78"/>
      <c r="HOK59" s="78"/>
      <c r="HOL59" s="78"/>
      <c r="HOM59" s="78"/>
      <c r="HON59" s="78"/>
      <c r="HOO59" s="78"/>
      <c r="HOP59" s="78"/>
      <c r="HOQ59" s="78"/>
      <c r="HOR59" s="78"/>
      <c r="HOS59" s="78"/>
      <c r="HOT59" s="78"/>
      <c r="HOU59" s="78"/>
      <c r="HOV59" s="78"/>
      <c r="HOW59" s="78"/>
      <c r="HOX59" s="78"/>
      <c r="HOY59" s="78"/>
      <c r="HOZ59" s="78"/>
      <c r="HPA59" s="78"/>
      <c r="HPB59" s="78"/>
      <c r="HPC59" s="78"/>
      <c r="HPD59" s="78"/>
      <c r="HPE59" s="78"/>
      <c r="HPF59" s="78"/>
      <c r="HPG59" s="78"/>
      <c r="HPH59" s="78"/>
      <c r="HPI59" s="78"/>
      <c r="HPJ59" s="78"/>
      <c r="HPK59" s="78"/>
      <c r="HPL59" s="78"/>
      <c r="HPM59" s="78"/>
      <c r="HPN59" s="78"/>
      <c r="HPO59" s="78"/>
      <c r="HPP59" s="78"/>
      <c r="HPQ59" s="78"/>
      <c r="HPR59" s="78"/>
      <c r="HPS59" s="78"/>
      <c r="HPT59" s="78"/>
      <c r="HPU59" s="78"/>
      <c r="HPV59" s="78"/>
      <c r="HPW59" s="78"/>
      <c r="HPX59" s="78"/>
      <c r="HPY59" s="78"/>
      <c r="HPZ59" s="78"/>
      <c r="HQA59" s="78"/>
      <c r="HQB59" s="78"/>
      <c r="HQC59" s="78"/>
      <c r="HQD59" s="78"/>
      <c r="HQE59" s="78"/>
      <c r="HQF59" s="78"/>
      <c r="HQG59" s="78"/>
      <c r="HQH59" s="78"/>
      <c r="HQI59" s="78"/>
      <c r="HQJ59" s="78"/>
      <c r="HQK59" s="78"/>
      <c r="HQL59" s="78"/>
      <c r="HQM59" s="78"/>
      <c r="HQN59" s="78"/>
      <c r="HQO59" s="78"/>
      <c r="HQP59" s="78"/>
      <c r="HQQ59" s="78"/>
      <c r="HQR59" s="78"/>
      <c r="HQS59" s="78"/>
      <c r="HQT59" s="78"/>
      <c r="HQU59" s="78"/>
      <c r="HQV59" s="78"/>
      <c r="HQW59" s="78"/>
      <c r="HQX59" s="78"/>
      <c r="HQY59" s="78"/>
      <c r="HQZ59" s="78"/>
      <c r="HRA59" s="78"/>
      <c r="HRB59" s="78"/>
      <c r="HRC59" s="78"/>
      <c r="HRD59" s="78"/>
      <c r="HRE59" s="78"/>
      <c r="HRF59" s="78"/>
      <c r="HRG59" s="78"/>
      <c r="HRH59" s="78"/>
      <c r="HRI59" s="78"/>
      <c r="HRJ59" s="78"/>
      <c r="HRK59" s="78"/>
      <c r="HRL59" s="78"/>
      <c r="HRM59" s="78"/>
      <c r="HRN59" s="78"/>
      <c r="HRO59" s="78"/>
      <c r="HRP59" s="78"/>
      <c r="HRQ59" s="78"/>
      <c r="HRR59" s="78"/>
      <c r="HRS59" s="78"/>
      <c r="HRT59" s="78"/>
      <c r="HRU59" s="78"/>
      <c r="HRV59" s="78"/>
      <c r="HRW59" s="78"/>
      <c r="HRX59" s="78"/>
      <c r="HRY59" s="78"/>
      <c r="HRZ59" s="78"/>
      <c r="HSA59" s="78"/>
      <c r="HSB59" s="78"/>
      <c r="HSC59" s="78"/>
      <c r="HSD59" s="78"/>
      <c r="HSE59" s="78"/>
      <c r="HSF59" s="78"/>
      <c r="HSG59" s="78"/>
      <c r="HSH59" s="78"/>
      <c r="HSI59" s="78"/>
      <c r="HSJ59" s="78"/>
      <c r="HSK59" s="78"/>
      <c r="HSL59" s="78"/>
      <c r="HSM59" s="78"/>
      <c r="HSN59" s="78"/>
      <c r="HSO59" s="78"/>
      <c r="HSP59" s="78"/>
      <c r="HSQ59" s="78"/>
      <c r="HSR59" s="78"/>
      <c r="HSS59" s="78"/>
      <c r="HST59" s="78"/>
      <c r="HSU59" s="78"/>
      <c r="HSV59" s="78"/>
      <c r="HSW59" s="78"/>
      <c r="HSX59" s="78"/>
      <c r="HSY59" s="78"/>
      <c r="HSZ59" s="78"/>
      <c r="HTA59" s="78"/>
      <c r="HTB59" s="78"/>
      <c r="HTC59" s="78"/>
      <c r="HTD59" s="78"/>
      <c r="HTE59" s="78"/>
      <c r="HTF59" s="78"/>
      <c r="HTG59" s="78"/>
      <c r="HTH59" s="78"/>
      <c r="HTI59" s="78"/>
      <c r="HTJ59" s="78"/>
      <c r="HTK59" s="78"/>
      <c r="HTL59" s="78"/>
      <c r="HTM59" s="78"/>
      <c r="HTN59" s="78"/>
      <c r="HTO59" s="78"/>
      <c r="HTP59" s="78"/>
      <c r="HTQ59" s="78"/>
      <c r="HTR59" s="78"/>
      <c r="HTS59" s="78"/>
      <c r="HTT59" s="78"/>
      <c r="HTU59" s="78"/>
      <c r="HTV59" s="78"/>
      <c r="HTW59" s="78"/>
      <c r="HTX59" s="78"/>
      <c r="HTY59" s="78"/>
      <c r="HTZ59" s="78"/>
      <c r="HUA59" s="78"/>
      <c r="HUB59" s="78"/>
      <c r="HUC59" s="78"/>
      <c r="HUD59" s="78"/>
      <c r="HUE59" s="78"/>
      <c r="HUF59" s="78"/>
      <c r="HUG59" s="78"/>
      <c r="HUH59" s="78"/>
      <c r="HUI59" s="78"/>
      <c r="HUJ59" s="78"/>
      <c r="HUK59" s="78"/>
      <c r="HUL59" s="78"/>
      <c r="HUM59" s="78"/>
      <c r="HUN59" s="78"/>
      <c r="HUO59" s="78"/>
      <c r="HUP59" s="78"/>
      <c r="HUQ59" s="78"/>
      <c r="HUR59" s="78"/>
      <c r="HUS59" s="78"/>
      <c r="HUT59" s="78"/>
      <c r="HUU59" s="78"/>
      <c r="HUV59" s="78"/>
      <c r="HUW59" s="78"/>
      <c r="HUX59" s="78"/>
      <c r="HUY59" s="78"/>
      <c r="HUZ59" s="78"/>
      <c r="HVA59" s="78"/>
      <c r="HVB59" s="78"/>
      <c r="HVC59" s="78"/>
      <c r="HVD59" s="78"/>
      <c r="HVE59" s="78"/>
      <c r="HVF59" s="78"/>
      <c r="HVG59" s="78"/>
      <c r="HVH59" s="78"/>
      <c r="HVI59" s="78"/>
      <c r="HVJ59" s="78"/>
      <c r="HVK59" s="78"/>
      <c r="HVL59" s="78"/>
      <c r="HVM59" s="78"/>
      <c r="HVN59" s="78"/>
      <c r="HVO59" s="78"/>
      <c r="HVP59" s="78"/>
      <c r="HVQ59" s="78"/>
      <c r="HVR59" s="78"/>
      <c r="HVS59" s="78"/>
      <c r="HVT59" s="78"/>
      <c r="HVU59" s="78"/>
      <c r="HVV59" s="78"/>
      <c r="HVW59" s="78"/>
      <c r="HVX59" s="78"/>
      <c r="HVY59" s="78"/>
      <c r="HVZ59" s="78"/>
      <c r="HWA59" s="78"/>
      <c r="HWB59" s="78"/>
      <c r="HWC59" s="78"/>
      <c r="HWD59" s="78"/>
      <c r="HWE59" s="78"/>
      <c r="HWF59" s="78"/>
      <c r="HWG59" s="78"/>
      <c r="HWH59" s="78"/>
      <c r="HWI59" s="78"/>
      <c r="HWJ59" s="78"/>
      <c r="HWK59" s="78"/>
      <c r="HWL59" s="78"/>
      <c r="HWM59" s="78"/>
      <c r="HWN59" s="78"/>
      <c r="HWO59" s="78"/>
      <c r="HWP59" s="78"/>
      <c r="HWQ59" s="78"/>
      <c r="HWR59" s="78"/>
      <c r="HWS59" s="78"/>
      <c r="HWT59" s="78"/>
      <c r="HWU59" s="78"/>
      <c r="HWV59" s="78"/>
      <c r="HWW59" s="78"/>
      <c r="HWX59" s="78"/>
      <c r="HWY59" s="78"/>
      <c r="HWZ59" s="78"/>
      <c r="HXA59" s="78"/>
      <c r="HXB59" s="78"/>
      <c r="HXC59" s="78"/>
      <c r="HXD59" s="78"/>
      <c r="HXE59" s="78"/>
      <c r="HXF59" s="78"/>
      <c r="HXG59" s="78"/>
      <c r="HXH59" s="78"/>
      <c r="HXI59" s="78"/>
      <c r="HXJ59" s="78"/>
      <c r="HXK59" s="78"/>
      <c r="HXL59" s="78"/>
      <c r="HXM59" s="78"/>
      <c r="HXN59" s="78"/>
      <c r="HXO59" s="78"/>
      <c r="HXP59" s="78"/>
      <c r="HXQ59" s="78"/>
      <c r="HXR59" s="78"/>
      <c r="HXS59" s="78"/>
      <c r="HXT59" s="78"/>
      <c r="HXU59" s="78"/>
      <c r="HXV59" s="78"/>
      <c r="HXW59" s="78"/>
      <c r="HXX59" s="78"/>
      <c r="HXY59" s="78"/>
      <c r="HXZ59" s="78"/>
      <c r="HYA59" s="78"/>
      <c r="HYB59" s="78"/>
      <c r="HYC59" s="78"/>
      <c r="HYD59" s="78"/>
      <c r="HYE59" s="78"/>
      <c r="HYF59" s="78"/>
      <c r="HYG59" s="78"/>
      <c r="HYH59" s="78"/>
      <c r="HYI59" s="78"/>
      <c r="HYJ59" s="78"/>
      <c r="HYK59" s="78"/>
      <c r="HYL59" s="78"/>
      <c r="HYM59" s="78"/>
      <c r="HYN59" s="78"/>
      <c r="HYO59" s="78"/>
      <c r="HYP59" s="78"/>
      <c r="HYQ59" s="78"/>
      <c r="HYR59" s="78"/>
      <c r="HYS59" s="78"/>
      <c r="HYT59" s="78"/>
      <c r="HYU59" s="78"/>
      <c r="HYV59" s="78"/>
      <c r="HYW59" s="78"/>
      <c r="HYX59" s="78"/>
      <c r="HYY59" s="78"/>
      <c r="HYZ59" s="78"/>
      <c r="HZA59" s="78"/>
      <c r="HZB59" s="78"/>
      <c r="HZC59" s="78"/>
      <c r="HZD59" s="78"/>
      <c r="HZE59" s="78"/>
      <c r="HZF59" s="78"/>
      <c r="HZG59" s="78"/>
      <c r="HZH59" s="78"/>
      <c r="HZI59" s="78"/>
      <c r="HZJ59" s="78"/>
      <c r="HZK59" s="78"/>
      <c r="HZL59" s="78"/>
      <c r="HZM59" s="78"/>
      <c r="HZN59" s="78"/>
      <c r="HZO59" s="78"/>
      <c r="HZP59" s="78"/>
      <c r="HZQ59" s="78"/>
      <c r="HZR59" s="78"/>
      <c r="HZS59" s="78"/>
      <c r="HZT59" s="78"/>
      <c r="HZU59" s="78"/>
      <c r="HZV59" s="78"/>
      <c r="HZW59" s="78"/>
      <c r="HZX59" s="78"/>
      <c r="HZY59" s="78"/>
      <c r="HZZ59" s="78"/>
      <c r="IAA59" s="78"/>
      <c r="IAB59" s="78"/>
      <c r="IAC59" s="78"/>
      <c r="IAD59" s="78"/>
      <c r="IAE59" s="78"/>
      <c r="IAF59" s="78"/>
      <c r="IAG59" s="78"/>
      <c r="IAH59" s="78"/>
      <c r="IAI59" s="78"/>
      <c r="IAJ59" s="78"/>
      <c r="IAK59" s="78"/>
      <c r="IAL59" s="78"/>
      <c r="IAM59" s="78"/>
      <c r="IAN59" s="78"/>
      <c r="IAO59" s="78"/>
      <c r="IAP59" s="78"/>
      <c r="IAQ59" s="78"/>
      <c r="IAR59" s="78"/>
      <c r="IAS59" s="78"/>
      <c r="IAT59" s="78"/>
      <c r="IAU59" s="78"/>
      <c r="IAV59" s="78"/>
      <c r="IAW59" s="78"/>
      <c r="IAX59" s="78"/>
      <c r="IAY59" s="78"/>
      <c r="IAZ59" s="78"/>
      <c r="IBA59" s="78"/>
      <c r="IBB59" s="78"/>
      <c r="IBC59" s="78"/>
      <c r="IBD59" s="78"/>
      <c r="IBE59" s="78"/>
      <c r="IBF59" s="78"/>
      <c r="IBG59" s="78"/>
      <c r="IBH59" s="78"/>
      <c r="IBI59" s="78"/>
      <c r="IBJ59" s="78"/>
      <c r="IBK59" s="78"/>
      <c r="IBL59" s="78"/>
      <c r="IBM59" s="78"/>
      <c r="IBN59" s="78"/>
      <c r="IBO59" s="78"/>
      <c r="IBP59" s="78"/>
      <c r="IBQ59" s="78"/>
      <c r="IBR59" s="78"/>
      <c r="IBS59" s="78"/>
      <c r="IBT59" s="78"/>
      <c r="IBU59" s="78"/>
      <c r="IBV59" s="78"/>
      <c r="IBW59" s="78"/>
      <c r="IBX59" s="78"/>
      <c r="IBY59" s="78"/>
      <c r="IBZ59" s="78"/>
      <c r="ICA59" s="78"/>
      <c r="ICB59" s="78"/>
      <c r="ICC59" s="78"/>
      <c r="ICD59" s="78"/>
      <c r="ICE59" s="78"/>
      <c r="ICF59" s="78"/>
      <c r="ICG59" s="78"/>
      <c r="ICH59" s="78"/>
      <c r="ICI59" s="78"/>
      <c r="ICJ59" s="78"/>
      <c r="ICK59" s="78"/>
      <c r="ICL59" s="78"/>
      <c r="ICM59" s="78"/>
      <c r="ICN59" s="78"/>
      <c r="ICO59" s="78"/>
      <c r="ICP59" s="78"/>
      <c r="ICQ59" s="78"/>
      <c r="ICR59" s="78"/>
      <c r="ICS59" s="78"/>
      <c r="ICT59" s="78"/>
      <c r="ICU59" s="78"/>
      <c r="ICV59" s="78"/>
      <c r="ICW59" s="78"/>
      <c r="ICX59" s="78"/>
      <c r="ICY59" s="78"/>
      <c r="ICZ59" s="78"/>
      <c r="IDA59" s="78"/>
      <c r="IDB59" s="78"/>
      <c r="IDC59" s="78"/>
      <c r="IDD59" s="78"/>
      <c r="IDE59" s="78"/>
      <c r="IDF59" s="78"/>
      <c r="IDG59" s="78"/>
      <c r="IDH59" s="78"/>
      <c r="IDI59" s="78"/>
      <c r="IDJ59" s="78"/>
      <c r="IDK59" s="78"/>
      <c r="IDL59" s="78"/>
      <c r="IDM59" s="78"/>
      <c r="IDN59" s="78"/>
      <c r="IDO59" s="78"/>
      <c r="IDP59" s="78"/>
      <c r="IDQ59" s="78"/>
      <c r="IDR59" s="78"/>
      <c r="IDS59" s="78"/>
      <c r="IDT59" s="78"/>
      <c r="IDU59" s="78"/>
      <c r="IDV59" s="78"/>
      <c r="IDW59" s="78"/>
      <c r="IDX59" s="78"/>
      <c r="IDY59" s="78"/>
      <c r="IDZ59" s="78"/>
      <c r="IEA59" s="78"/>
      <c r="IEB59" s="78"/>
      <c r="IEC59" s="78"/>
      <c r="IED59" s="78"/>
      <c r="IEE59" s="78"/>
      <c r="IEF59" s="78"/>
      <c r="IEG59" s="78"/>
      <c r="IEH59" s="78"/>
      <c r="IEI59" s="78"/>
      <c r="IEJ59" s="78"/>
      <c r="IEK59" s="78"/>
      <c r="IEL59" s="78"/>
      <c r="IEM59" s="78"/>
      <c r="IEN59" s="78"/>
      <c r="IEO59" s="78"/>
      <c r="IEP59" s="78"/>
      <c r="IEQ59" s="78"/>
      <c r="IER59" s="78"/>
      <c r="IES59" s="78"/>
      <c r="IET59" s="78"/>
      <c r="IEU59" s="78"/>
      <c r="IEV59" s="78"/>
      <c r="IEW59" s="78"/>
      <c r="IEX59" s="78"/>
      <c r="IEY59" s="78"/>
      <c r="IEZ59" s="78"/>
      <c r="IFA59" s="78"/>
      <c r="IFB59" s="78"/>
      <c r="IFC59" s="78"/>
      <c r="IFD59" s="78"/>
      <c r="IFE59" s="78"/>
      <c r="IFF59" s="78"/>
      <c r="IFG59" s="78"/>
      <c r="IFH59" s="78"/>
      <c r="IFI59" s="78"/>
      <c r="IFJ59" s="78"/>
      <c r="IFK59" s="78"/>
      <c r="IFL59" s="78"/>
      <c r="IFM59" s="78"/>
      <c r="IFN59" s="78"/>
      <c r="IFO59" s="78"/>
      <c r="IFP59" s="78"/>
      <c r="IFQ59" s="78"/>
      <c r="IFR59" s="78"/>
      <c r="IFS59" s="78"/>
      <c r="IFT59" s="78"/>
      <c r="IFU59" s="78"/>
      <c r="IFV59" s="78"/>
      <c r="IFW59" s="78"/>
      <c r="IFX59" s="78"/>
      <c r="IFY59" s="78"/>
      <c r="IFZ59" s="78"/>
      <c r="IGA59" s="78"/>
      <c r="IGB59" s="78"/>
      <c r="IGC59" s="78"/>
      <c r="IGD59" s="78"/>
      <c r="IGE59" s="78"/>
      <c r="IGF59" s="78"/>
      <c r="IGG59" s="78"/>
      <c r="IGH59" s="78"/>
      <c r="IGI59" s="78"/>
      <c r="IGJ59" s="78"/>
      <c r="IGK59" s="78"/>
      <c r="IGL59" s="78"/>
      <c r="IGM59" s="78"/>
      <c r="IGN59" s="78"/>
      <c r="IGO59" s="78"/>
      <c r="IGP59" s="78"/>
      <c r="IGQ59" s="78"/>
      <c r="IGR59" s="78"/>
      <c r="IGS59" s="78"/>
      <c r="IGT59" s="78"/>
      <c r="IGU59" s="78"/>
      <c r="IGV59" s="78"/>
      <c r="IGW59" s="78"/>
      <c r="IGX59" s="78"/>
      <c r="IGY59" s="78"/>
      <c r="IGZ59" s="78"/>
      <c r="IHA59" s="78"/>
      <c r="IHB59" s="78"/>
      <c r="IHC59" s="78"/>
      <c r="IHD59" s="78"/>
      <c r="IHE59" s="78"/>
      <c r="IHF59" s="78"/>
      <c r="IHG59" s="78"/>
      <c r="IHH59" s="78"/>
      <c r="IHI59" s="78"/>
      <c r="IHJ59" s="78"/>
      <c r="IHK59" s="78"/>
      <c r="IHL59" s="78"/>
      <c r="IHM59" s="78"/>
      <c r="IHN59" s="78"/>
      <c r="IHO59" s="78"/>
      <c r="IHP59" s="78"/>
      <c r="IHQ59" s="78"/>
      <c r="IHR59" s="78"/>
      <c r="IHS59" s="78"/>
      <c r="IHT59" s="78"/>
      <c r="IHU59" s="78"/>
      <c r="IHV59" s="78"/>
      <c r="IHW59" s="78"/>
      <c r="IHX59" s="78"/>
      <c r="IHY59" s="78"/>
      <c r="IHZ59" s="78"/>
      <c r="IIA59" s="78"/>
      <c r="IIB59" s="78"/>
      <c r="IIC59" s="78"/>
      <c r="IID59" s="78"/>
      <c r="IIE59" s="78"/>
      <c r="IIF59" s="78"/>
      <c r="IIG59" s="78"/>
      <c r="IIH59" s="78"/>
      <c r="III59" s="78"/>
      <c r="IIJ59" s="78"/>
      <c r="IIK59" s="78"/>
      <c r="IIL59" s="78"/>
      <c r="IIM59" s="78"/>
      <c r="IIN59" s="78"/>
      <c r="IIO59" s="78"/>
      <c r="IIP59" s="78"/>
      <c r="IIQ59" s="78"/>
      <c r="IIR59" s="78"/>
      <c r="IIS59" s="78"/>
      <c r="IIT59" s="78"/>
      <c r="IIU59" s="78"/>
      <c r="IIV59" s="78"/>
      <c r="IIW59" s="78"/>
      <c r="IIX59" s="78"/>
      <c r="IIY59" s="78"/>
      <c r="IIZ59" s="78"/>
      <c r="IJA59" s="78"/>
      <c r="IJB59" s="78"/>
      <c r="IJC59" s="78"/>
      <c r="IJD59" s="78"/>
      <c r="IJE59" s="78"/>
      <c r="IJF59" s="78"/>
      <c r="IJG59" s="78"/>
      <c r="IJH59" s="78"/>
      <c r="IJI59" s="78"/>
      <c r="IJJ59" s="78"/>
      <c r="IJK59" s="78"/>
      <c r="IJL59" s="78"/>
      <c r="IJM59" s="78"/>
      <c r="IJN59" s="78"/>
      <c r="IJO59" s="78"/>
      <c r="IJP59" s="78"/>
      <c r="IJQ59" s="78"/>
      <c r="IJR59" s="78"/>
      <c r="IJS59" s="78"/>
      <c r="IJT59" s="78"/>
      <c r="IJU59" s="78"/>
      <c r="IJV59" s="78"/>
      <c r="IJW59" s="78"/>
      <c r="IJX59" s="78"/>
      <c r="IJY59" s="78"/>
      <c r="IJZ59" s="78"/>
      <c r="IKA59" s="78"/>
      <c r="IKB59" s="78"/>
      <c r="IKC59" s="78"/>
      <c r="IKD59" s="78"/>
      <c r="IKE59" s="78"/>
      <c r="IKF59" s="78"/>
      <c r="IKG59" s="78"/>
      <c r="IKH59" s="78"/>
      <c r="IKI59" s="78"/>
      <c r="IKJ59" s="78"/>
      <c r="IKK59" s="78"/>
      <c r="IKL59" s="78"/>
      <c r="IKM59" s="78"/>
      <c r="IKN59" s="78"/>
      <c r="IKO59" s="78"/>
      <c r="IKP59" s="78"/>
      <c r="IKQ59" s="78"/>
      <c r="IKR59" s="78"/>
      <c r="IKS59" s="78"/>
      <c r="IKT59" s="78"/>
      <c r="IKU59" s="78"/>
      <c r="IKV59" s="78"/>
      <c r="IKW59" s="78"/>
      <c r="IKX59" s="78"/>
      <c r="IKY59" s="78"/>
      <c r="IKZ59" s="78"/>
      <c r="ILA59" s="78"/>
      <c r="ILB59" s="78"/>
      <c r="ILC59" s="78"/>
      <c r="ILD59" s="78"/>
      <c r="ILE59" s="78"/>
      <c r="ILF59" s="78"/>
      <c r="ILG59" s="78"/>
      <c r="ILH59" s="78"/>
      <c r="ILI59" s="78"/>
      <c r="ILJ59" s="78"/>
      <c r="ILK59" s="78"/>
      <c r="ILL59" s="78"/>
      <c r="ILM59" s="78"/>
      <c r="ILN59" s="78"/>
      <c r="ILO59" s="78"/>
      <c r="ILP59" s="78"/>
      <c r="ILQ59" s="78"/>
      <c r="ILR59" s="78"/>
      <c r="ILS59" s="78"/>
      <c r="ILT59" s="78"/>
      <c r="ILU59" s="78"/>
      <c r="ILV59" s="78"/>
      <c r="ILW59" s="78"/>
      <c r="ILX59" s="78"/>
      <c r="ILY59" s="78"/>
      <c r="ILZ59" s="78"/>
      <c r="IMA59" s="78"/>
      <c r="IMB59" s="78"/>
      <c r="IMC59" s="78"/>
      <c r="IMD59" s="78"/>
      <c r="IME59" s="78"/>
      <c r="IMF59" s="78"/>
      <c r="IMG59" s="78"/>
      <c r="IMH59" s="78"/>
      <c r="IMI59" s="78"/>
      <c r="IMJ59" s="78"/>
      <c r="IMK59" s="78"/>
      <c r="IML59" s="78"/>
      <c r="IMM59" s="78"/>
      <c r="IMN59" s="78"/>
      <c r="IMO59" s="78"/>
      <c r="IMP59" s="78"/>
      <c r="IMQ59" s="78"/>
      <c r="IMR59" s="78"/>
      <c r="IMS59" s="78"/>
      <c r="IMT59" s="78"/>
      <c r="IMU59" s="78"/>
      <c r="IMV59" s="78"/>
      <c r="IMW59" s="78"/>
      <c r="IMX59" s="78"/>
      <c r="IMY59" s="78"/>
      <c r="IMZ59" s="78"/>
      <c r="INA59" s="78"/>
      <c r="INB59" s="78"/>
      <c r="INC59" s="78"/>
      <c r="IND59" s="78"/>
      <c r="INE59" s="78"/>
      <c r="INF59" s="78"/>
      <c r="ING59" s="78"/>
      <c r="INH59" s="78"/>
      <c r="INI59" s="78"/>
      <c r="INJ59" s="78"/>
      <c r="INK59" s="78"/>
      <c r="INL59" s="78"/>
      <c r="INM59" s="78"/>
      <c r="INN59" s="78"/>
      <c r="INO59" s="78"/>
      <c r="INP59" s="78"/>
      <c r="INQ59" s="78"/>
      <c r="INR59" s="78"/>
      <c r="INS59" s="78"/>
      <c r="INT59" s="78"/>
      <c r="INU59" s="78"/>
      <c r="INV59" s="78"/>
      <c r="INW59" s="78"/>
      <c r="INX59" s="78"/>
      <c r="INY59" s="78"/>
      <c r="INZ59" s="78"/>
      <c r="IOA59" s="78"/>
      <c r="IOB59" s="78"/>
      <c r="IOC59" s="78"/>
      <c r="IOD59" s="78"/>
      <c r="IOE59" s="78"/>
      <c r="IOF59" s="78"/>
      <c r="IOG59" s="78"/>
      <c r="IOH59" s="78"/>
      <c r="IOI59" s="78"/>
      <c r="IOJ59" s="78"/>
      <c r="IOK59" s="78"/>
      <c r="IOL59" s="78"/>
      <c r="IOM59" s="78"/>
      <c r="ION59" s="78"/>
      <c r="IOO59" s="78"/>
      <c r="IOP59" s="78"/>
      <c r="IOQ59" s="78"/>
      <c r="IOR59" s="78"/>
      <c r="IOS59" s="78"/>
      <c r="IOT59" s="78"/>
      <c r="IOU59" s="78"/>
      <c r="IOV59" s="78"/>
      <c r="IOW59" s="78"/>
      <c r="IOX59" s="78"/>
      <c r="IOY59" s="78"/>
      <c r="IOZ59" s="78"/>
      <c r="IPA59" s="78"/>
      <c r="IPB59" s="78"/>
      <c r="IPC59" s="78"/>
      <c r="IPD59" s="78"/>
      <c r="IPE59" s="78"/>
      <c r="IPF59" s="78"/>
      <c r="IPG59" s="78"/>
      <c r="IPH59" s="78"/>
      <c r="IPI59" s="78"/>
      <c r="IPJ59" s="78"/>
      <c r="IPK59" s="78"/>
      <c r="IPL59" s="78"/>
      <c r="IPM59" s="78"/>
      <c r="IPN59" s="78"/>
      <c r="IPO59" s="78"/>
      <c r="IPP59" s="78"/>
      <c r="IPQ59" s="78"/>
      <c r="IPR59" s="78"/>
      <c r="IPS59" s="78"/>
      <c r="IPT59" s="78"/>
      <c r="IPU59" s="78"/>
      <c r="IPV59" s="78"/>
      <c r="IPW59" s="78"/>
      <c r="IPX59" s="78"/>
      <c r="IPY59" s="78"/>
      <c r="IPZ59" s="78"/>
      <c r="IQA59" s="78"/>
      <c r="IQB59" s="78"/>
      <c r="IQC59" s="78"/>
      <c r="IQD59" s="78"/>
      <c r="IQE59" s="78"/>
      <c r="IQF59" s="78"/>
      <c r="IQG59" s="78"/>
      <c r="IQH59" s="78"/>
      <c r="IQI59" s="78"/>
      <c r="IQJ59" s="78"/>
      <c r="IQK59" s="78"/>
      <c r="IQL59" s="78"/>
      <c r="IQM59" s="78"/>
      <c r="IQN59" s="78"/>
      <c r="IQO59" s="78"/>
      <c r="IQP59" s="78"/>
      <c r="IQQ59" s="78"/>
      <c r="IQR59" s="78"/>
      <c r="IQS59" s="78"/>
      <c r="IQT59" s="78"/>
      <c r="IQU59" s="78"/>
      <c r="IQV59" s="78"/>
      <c r="IQW59" s="78"/>
      <c r="IQX59" s="78"/>
      <c r="IQY59" s="78"/>
      <c r="IQZ59" s="78"/>
      <c r="IRA59" s="78"/>
      <c r="IRB59" s="78"/>
      <c r="IRC59" s="78"/>
      <c r="IRD59" s="78"/>
      <c r="IRE59" s="78"/>
      <c r="IRF59" s="78"/>
      <c r="IRG59" s="78"/>
      <c r="IRH59" s="78"/>
      <c r="IRI59" s="78"/>
      <c r="IRJ59" s="78"/>
      <c r="IRK59" s="78"/>
      <c r="IRL59" s="78"/>
      <c r="IRM59" s="78"/>
      <c r="IRN59" s="78"/>
      <c r="IRO59" s="78"/>
      <c r="IRP59" s="78"/>
      <c r="IRQ59" s="78"/>
      <c r="IRR59" s="78"/>
      <c r="IRS59" s="78"/>
      <c r="IRT59" s="78"/>
      <c r="IRU59" s="78"/>
      <c r="IRV59" s="78"/>
      <c r="IRW59" s="78"/>
      <c r="IRX59" s="78"/>
      <c r="IRY59" s="78"/>
      <c r="IRZ59" s="78"/>
      <c r="ISA59" s="78"/>
      <c r="ISB59" s="78"/>
      <c r="ISC59" s="78"/>
      <c r="ISD59" s="78"/>
      <c r="ISE59" s="78"/>
      <c r="ISF59" s="78"/>
      <c r="ISG59" s="78"/>
      <c r="ISH59" s="78"/>
      <c r="ISI59" s="78"/>
      <c r="ISJ59" s="78"/>
      <c r="ISK59" s="78"/>
      <c r="ISL59" s="78"/>
      <c r="ISM59" s="78"/>
      <c r="ISN59" s="78"/>
      <c r="ISO59" s="78"/>
      <c r="ISP59" s="78"/>
      <c r="ISQ59" s="78"/>
      <c r="ISR59" s="78"/>
      <c r="ISS59" s="78"/>
      <c r="IST59" s="78"/>
      <c r="ISU59" s="78"/>
      <c r="ISV59" s="78"/>
      <c r="ISW59" s="78"/>
      <c r="ISX59" s="78"/>
      <c r="ISY59" s="78"/>
      <c r="ISZ59" s="78"/>
      <c r="ITA59" s="78"/>
      <c r="ITB59" s="78"/>
      <c r="ITC59" s="78"/>
      <c r="ITD59" s="78"/>
      <c r="ITE59" s="78"/>
      <c r="ITF59" s="78"/>
      <c r="ITG59" s="78"/>
      <c r="ITH59" s="78"/>
      <c r="ITI59" s="78"/>
      <c r="ITJ59" s="78"/>
      <c r="ITK59" s="78"/>
      <c r="ITL59" s="78"/>
      <c r="ITM59" s="78"/>
      <c r="ITN59" s="78"/>
      <c r="ITO59" s="78"/>
      <c r="ITP59" s="78"/>
      <c r="ITQ59" s="78"/>
      <c r="ITR59" s="78"/>
      <c r="ITS59" s="78"/>
      <c r="ITT59" s="78"/>
      <c r="ITU59" s="78"/>
      <c r="ITV59" s="78"/>
      <c r="ITW59" s="78"/>
      <c r="ITX59" s="78"/>
      <c r="ITY59" s="78"/>
      <c r="ITZ59" s="78"/>
      <c r="IUA59" s="78"/>
      <c r="IUB59" s="78"/>
      <c r="IUC59" s="78"/>
      <c r="IUD59" s="78"/>
      <c r="IUE59" s="78"/>
      <c r="IUF59" s="78"/>
      <c r="IUG59" s="78"/>
      <c r="IUH59" s="78"/>
      <c r="IUI59" s="78"/>
      <c r="IUJ59" s="78"/>
      <c r="IUK59" s="78"/>
      <c r="IUL59" s="78"/>
      <c r="IUM59" s="78"/>
      <c r="IUN59" s="78"/>
      <c r="IUO59" s="78"/>
      <c r="IUP59" s="78"/>
      <c r="IUQ59" s="78"/>
      <c r="IUR59" s="78"/>
      <c r="IUS59" s="78"/>
      <c r="IUT59" s="78"/>
      <c r="IUU59" s="78"/>
      <c r="IUV59" s="78"/>
      <c r="IUW59" s="78"/>
      <c r="IUX59" s="78"/>
      <c r="IUY59" s="78"/>
      <c r="IUZ59" s="78"/>
      <c r="IVA59" s="78"/>
      <c r="IVB59" s="78"/>
      <c r="IVC59" s="78"/>
      <c r="IVD59" s="78"/>
      <c r="IVE59" s="78"/>
      <c r="IVF59" s="78"/>
      <c r="IVG59" s="78"/>
      <c r="IVH59" s="78"/>
      <c r="IVI59" s="78"/>
      <c r="IVJ59" s="78"/>
      <c r="IVK59" s="78"/>
      <c r="IVL59" s="78"/>
      <c r="IVM59" s="78"/>
      <c r="IVN59" s="78"/>
      <c r="IVO59" s="78"/>
      <c r="IVP59" s="78"/>
      <c r="IVQ59" s="78"/>
      <c r="IVR59" s="78"/>
      <c r="IVS59" s="78"/>
      <c r="IVT59" s="78"/>
      <c r="IVU59" s="78"/>
      <c r="IVV59" s="78"/>
      <c r="IVW59" s="78"/>
      <c r="IVX59" s="78"/>
      <c r="IVY59" s="78"/>
      <c r="IVZ59" s="78"/>
      <c r="IWA59" s="78"/>
      <c r="IWB59" s="78"/>
      <c r="IWC59" s="78"/>
      <c r="IWD59" s="78"/>
      <c r="IWE59" s="78"/>
      <c r="IWF59" s="78"/>
      <c r="IWG59" s="78"/>
      <c r="IWH59" s="78"/>
      <c r="IWI59" s="78"/>
      <c r="IWJ59" s="78"/>
      <c r="IWK59" s="78"/>
      <c r="IWL59" s="78"/>
      <c r="IWM59" s="78"/>
      <c r="IWN59" s="78"/>
      <c r="IWO59" s="78"/>
      <c r="IWP59" s="78"/>
      <c r="IWQ59" s="78"/>
      <c r="IWR59" s="78"/>
      <c r="IWS59" s="78"/>
      <c r="IWT59" s="78"/>
      <c r="IWU59" s="78"/>
      <c r="IWV59" s="78"/>
      <c r="IWW59" s="78"/>
      <c r="IWX59" s="78"/>
      <c r="IWY59" s="78"/>
      <c r="IWZ59" s="78"/>
      <c r="IXA59" s="78"/>
      <c r="IXB59" s="78"/>
      <c r="IXC59" s="78"/>
      <c r="IXD59" s="78"/>
      <c r="IXE59" s="78"/>
      <c r="IXF59" s="78"/>
      <c r="IXG59" s="78"/>
      <c r="IXH59" s="78"/>
      <c r="IXI59" s="78"/>
      <c r="IXJ59" s="78"/>
      <c r="IXK59" s="78"/>
      <c r="IXL59" s="78"/>
      <c r="IXM59" s="78"/>
      <c r="IXN59" s="78"/>
      <c r="IXO59" s="78"/>
      <c r="IXP59" s="78"/>
      <c r="IXQ59" s="78"/>
      <c r="IXR59" s="78"/>
      <c r="IXS59" s="78"/>
      <c r="IXT59" s="78"/>
      <c r="IXU59" s="78"/>
      <c r="IXV59" s="78"/>
      <c r="IXW59" s="78"/>
      <c r="IXX59" s="78"/>
      <c r="IXY59" s="78"/>
      <c r="IXZ59" s="78"/>
      <c r="IYA59" s="78"/>
      <c r="IYB59" s="78"/>
      <c r="IYC59" s="78"/>
      <c r="IYD59" s="78"/>
      <c r="IYE59" s="78"/>
      <c r="IYF59" s="78"/>
      <c r="IYG59" s="78"/>
      <c r="IYH59" s="78"/>
      <c r="IYI59" s="78"/>
      <c r="IYJ59" s="78"/>
      <c r="IYK59" s="78"/>
      <c r="IYL59" s="78"/>
      <c r="IYM59" s="78"/>
      <c r="IYN59" s="78"/>
      <c r="IYO59" s="78"/>
      <c r="IYP59" s="78"/>
      <c r="IYQ59" s="78"/>
      <c r="IYR59" s="78"/>
      <c r="IYS59" s="78"/>
      <c r="IYT59" s="78"/>
      <c r="IYU59" s="78"/>
      <c r="IYV59" s="78"/>
      <c r="IYW59" s="78"/>
      <c r="IYX59" s="78"/>
      <c r="IYY59" s="78"/>
      <c r="IYZ59" s="78"/>
      <c r="IZA59" s="78"/>
      <c r="IZB59" s="78"/>
      <c r="IZC59" s="78"/>
      <c r="IZD59" s="78"/>
      <c r="IZE59" s="78"/>
      <c r="IZF59" s="78"/>
      <c r="IZG59" s="78"/>
      <c r="IZH59" s="78"/>
      <c r="IZI59" s="78"/>
      <c r="IZJ59" s="78"/>
      <c r="IZK59" s="78"/>
      <c r="IZL59" s="78"/>
      <c r="IZM59" s="78"/>
      <c r="IZN59" s="78"/>
      <c r="IZO59" s="78"/>
      <c r="IZP59" s="78"/>
      <c r="IZQ59" s="78"/>
      <c r="IZR59" s="78"/>
      <c r="IZS59" s="78"/>
      <c r="IZT59" s="78"/>
      <c r="IZU59" s="78"/>
      <c r="IZV59" s="78"/>
      <c r="IZW59" s="78"/>
      <c r="IZX59" s="78"/>
      <c r="IZY59" s="78"/>
      <c r="IZZ59" s="78"/>
      <c r="JAA59" s="78"/>
      <c r="JAB59" s="78"/>
      <c r="JAC59" s="78"/>
      <c r="JAD59" s="78"/>
      <c r="JAE59" s="78"/>
      <c r="JAF59" s="78"/>
      <c r="JAG59" s="78"/>
      <c r="JAH59" s="78"/>
      <c r="JAI59" s="78"/>
      <c r="JAJ59" s="78"/>
      <c r="JAK59" s="78"/>
      <c r="JAL59" s="78"/>
      <c r="JAM59" s="78"/>
      <c r="JAN59" s="78"/>
      <c r="JAO59" s="78"/>
      <c r="JAP59" s="78"/>
      <c r="JAQ59" s="78"/>
      <c r="JAR59" s="78"/>
      <c r="JAS59" s="78"/>
      <c r="JAT59" s="78"/>
      <c r="JAU59" s="78"/>
      <c r="JAV59" s="78"/>
      <c r="JAW59" s="78"/>
      <c r="JAX59" s="78"/>
      <c r="JAY59" s="78"/>
      <c r="JAZ59" s="78"/>
      <c r="JBA59" s="78"/>
      <c r="JBB59" s="78"/>
      <c r="JBC59" s="78"/>
      <c r="JBD59" s="78"/>
      <c r="JBE59" s="78"/>
      <c r="JBF59" s="78"/>
      <c r="JBG59" s="78"/>
      <c r="JBH59" s="78"/>
      <c r="JBI59" s="78"/>
      <c r="JBJ59" s="78"/>
      <c r="JBK59" s="78"/>
      <c r="JBL59" s="78"/>
      <c r="JBM59" s="78"/>
      <c r="JBN59" s="78"/>
      <c r="JBO59" s="78"/>
      <c r="JBP59" s="78"/>
      <c r="JBQ59" s="78"/>
      <c r="JBR59" s="78"/>
      <c r="JBS59" s="78"/>
      <c r="JBT59" s="78"/>
      <c r="JBU59" s="78"/>
      <c r="JBV59" s="78"/>
      <c r="JBW59" s="78"/>
      <c r="JBX59" s="78"/>
      <c r="JBY59" s="78"/>
      <c r="JBZ59" s="78"/>
      <c r="JCA59" s="78"/>
      <c r="JCB59" s="78"/>
      <c r="JCC59" s="78"/>
      <c r="JCD59" s="78"/>
      <c r="JCE59" s="78"/>
      <c r="JCF59" s="78"/>
      <c r="JCG59" s="78"/>
      <c r="JCH59" s="78"/>
      <c r="JCI59" s="78"/>
      <c r="JCJ59" s="78"/>
      <c r="JCK59" s="78"/>
      <c r="JCL59" s="78"/>
      <c r="JCM59" s="78"/>
      <c r="JCN59" s="78"/>
      <c r="JCO59" s="78"/>
      <c r="JCP59" s="78"/>
      <c r="JCQ59" s="78"/>
      <c r="JCR59" s="78"/>
      <c r="JCS59" s="78"/>
      <c r="JCT59" s="78"/>
      <c r="JCU59" s="78"/>
      <c r="JCV59" s="78"/>
      <c r="JCW59" s="78"/>
      <c r="JCX59" s="78"/>
      <c r="JCY59" s="78"/>
      <c r="JCZ59" s="78"/>
      <c r="JDA59" s="78"/>
      <c r="JDB59" s="78"/>
      <c r="JDC59" s="78"/>
      <c r="JDD59" s="78"/>
      <c r="JDE59" s="78"/>
      <c r="JDF59" s="78"/>
      <c r="JDG59" s="78"/>
      <c r="JDH59" s="78"/>
      <c r="JDI59" s="78"/>
      <c r="JDJ59" s="78"/>
      <c r="JDK59" s="78"/>
      <c r="JDL59" s="78"/>
      <c r="JDM59" s="78"/>
      <c r="JDN59" s="78"/>
      <c r="JDO59" s="78"/>
      <c r="JDP59" s="78"/>
      <c r="JDQ59" s="78"/>
      <c r="JDR59" s="78"/>
      <c r="JDS59" s="78"/>
      <c r="JDT59" s="78"/>
      <c r="JDU59" s="78"/>
      <c r="JDV59" s="78"/>
      <c r="JDW59" s="78"/>
      <c r="JDX59" s="78"/>
      <c r="JDY59" s="78"/>
      <c r="JDZ59" s="78"/>
      <c r="JEA59" s="78"/>
      <c r="JEB59" s="78"/>
      <c r="JEC59" s="78"/>
      <c r="JED59" s="78"/>
      <c r="JEE59" s="78"/>
      <c r="JEF59" s="78"/>
      <c r="JEG59" s="78"/>
      <c r="JEH59" s="78"/>
      <c r="JEI59" s="78"/>
      <c r="JEJ59" s="78"/>
      <c r="JEK59" s="78"/>
      <c r="JEL59" s="78"/>
      <c r="JEM59" s="78"/>
      <c r="JEN59" s="78"/>
      <c r="JEO59" s="78"/>
      <c r="JEP59" s="78"/>
      <c r="JEQ59" s="78"/>
      <c r="JER59" s="78"/>
      <c r="JES59" s="78"/>
      <c r="JET59" s="78"/>
      <c r="JEU59" s="78"/>
      <c r="JEV59" s="78"/>
      <c r="JEW59" s="78"/>
      <c r="JEX59" s="78"/>
      <c r="JEY59" s="78"/>
      <c r="JEZ59" s="78"/>
      <c r="JFA59" s="78"/>
      <c r="JFB59" s="78"/>
      <c r="JFC59" s="78"/>
      <c r="JFD59" s="78"/>
      <c r="JFE59" s="78"/>
      <c r="JFF59" s="78"/>
      <c r="JFG59" s="78"/>
      <c r="JFH59" s="78"/>
      <c r="JFI59" s="78"/>
      <c r="JFJ59" s="78"/>
      <c r="JFK59" s="78"/>
      <c r="JFL59" s="78"/>
      <c r="JFM59" s="78"/>
      <c r="JFN59" s="78"/>
      <c r="JFO59" s="78"/>
      <c r="JFP59" s="78"/>
      <c r="JFQ59" s="78"/>
      <c r="JFR59" s="78"/>
      <c r="JFS59" s="78"/>
      <c r="JFT59" s="78"/>
      <c r="JFU59" s="78"/>
      <c r="JFV59" s="78"/>
      <c r="JFW59" s="78"/>
      <c r="JFX59" s="78"/>
      <c r="JFY59" s="78"/>
      <c r="JFZ59" s="78"/>
      <c r="JGA59" s="78"/>
      <c r="JGB59" s="78"/>
      <c r="JGC59" s="78"/>
      <c r="JGD59" s="78"/>
      <c r="JGE59" s="78"/>
      <c r="JGF59" s="78"/>
      <c r="JGG59" s="78"/>
      <c r="JGH59" s="78"/>
      <c r="JGI59" s="78"/>
      <c r="JGJ59" s="78"/>
      <c r="JGK59" s="78"/>
      <c r="JGL59" s="78"/>
      <c r="JGM59" s="78"/>
      <c r="JGN59" s="78"/>
      <c r="JGO59" s="78"/>
      <c r="JGP59" s="78"/>
      <c r="JGQ59" s="78"/>
      <c r="JGR59" s="78"/>
      <c r="JGS59" s="78"/>
      <c r="JGT59" s="78"/>
      <c r="JGU59" s="78"/>
      <c r="JGV59" s="78"/>
      <c r="JGW59" s="78"/>
      <c r="JGX59" s="78"/>
      <c r="JGY59" s="78"/>
      <c r="JGZ59" s="78"/>
      <c r="JHA59" s="78"/>
      <c r="JHB59" s="78"/>
      <c r="JHC59" s="78"/>
      <c r="JHD59" s="78"/>
      <c r="JHE59" s="78"/>
      <c r="JHF59" s="78"/>
      <c r="JHG59" s="78"/>
      <c r="JHH59" s="78"/>
      <c r="JHI59" s="78"/>
      <c r="JHJ59" s="78"/>
      <c r="JHK59" s="78"/>
      <c r="JHL59" s="78"/>
      <c r="JHM59" s="78"/>
      <c r="JHN59" s="78"/>
      <c r="JHO59" s="78"/>
      <c r="JHP59" s="78"/>
      <c r="JHQ59" s="78"/>
      <c r="JHR59" s="78"/>
      <c r="JHS59" s="78"/>
      <c r="JHT59" s="78"/>
      <c r="JHU59" s="78"/>
      <c r="JHV59" s="78"/>
      <c r="JHW59" s="78"/>
      <c r="JHX59" s="78"/>
      <c r="JHY59" s="78"/>
      <c r="JHZ59" s="78"/>
      <c r="JIA59" s="78"/>
      <c r="JIB59" s="78"/>
      <c r="JIC59" s="78"/>
      <c r="JID59" s="78"/>
      <c r="JIE59" s="78"/>
      <c r="JIF59" s="78"/>
      <c r="JIG59" s="78"/>
      <c r="JIH59" s="78"/>
      <c r="JII59" s="78"/>
      <c r="JIJ59" s="78"/>
      <c r="JIK59" s="78"/>
      <c r="JIL59" s="78"/>
      <c r="JIM59" s="78"/>
      <c r="JIN59" s="78"/>
      <c r="JIO59" s="78"/>
      <c r="JIP59" s="78"/>
      <c r="JIQ59" s="78"/>
      <c r="JIR59" s="78"/>
      <c r="JIS59" s="78"/>
      <c r="JIT59" s="78"/>
      <c r="JIU59" s="78"/>
      <c r="JIV59" s="78"/>
      <c r="JIW59" s="78"/>
      <c r="JIX59" s="78"/>
      <c r="JIY59" s="78"/>
      <c r="JIZ59" s="78"/>
      <c r="JJA59" s="78"/>
      <c r="JJB59" s="78"/>
      <c r="JJC59" s="78"/>
      <c r="JJD59" s="78"/>
      <c r="JJE59" s="78"/>
      <c r="JJF59" s="78"/>
      <c r="JJG59" s="78"/>
      <c r="JJH59" s="78"/>
      <c r="JJI59" s="78"/>
      <c r="JJJ59" s="78"/>
      <c r="JJK59" s="78"/>
      <c r="JJL59" s="78"/>
      <c r="JJM59" s="78"/>
      <c r="JJN59" s="78"/>
      <c r="JJO59" s="78"/>
      <c r="JJP59" s="78"/>
      <c r="JJQ59" s="78"/>
      <c r="JJR59" s="78"/>
      <c r="JJS59" s="78"/>
      <c r="JJT59" s="78"/>
      <c r="JJU59" s="78"/>
      <c r="JJV59" s="78"/>
      <c r="JJW59" s="78"/>
      <c r="JJX59" s="78"/>
      <c r="JJY59" s="78"/>
      <c r="JJZ59" s="78"/>
      <c r="JKA59" s="78"/>
      <c r="JKB59" s="78"/>
      <c r="JKC59" s="78"/>
      <c r="JKD59" s="78"/>
      <c r="JKE59" s="78"/>
      <c r="JKF59" s="78"/>
      <c r="JKG59" s="78"/>
      <c r="JKH59" s="78"/>
      <c r="JKI59" s="78"/>
      <c r="JKJ59" s="78"/>
      <c r="JKK59" s="78"/>
      <c r="JKL59" s="78"/>
      <c r="JKM59" s="78"/>
      <c r="JKN59" s="78"/>
      <c r="JKO59" s="78"/>
      <c r="JKP59" s="78"/>
      <c r="JKQ59" s="78"/>
      <c r="JKR59" s="78"/>
      <c r="JKS59" s="78"/>
      <c r="JKT59" s="78"/>
      <c r="JKU59" s="78"/>
      <c r="JKV59" s="78"/>
      <c r="JKW59" s="78"/>
      <c r="JKX59" s="78"/>
      <c r="JKY59" s="78"/>
      <c r="JKZ59" s="78"/>
      <c r="JLA59" s="78"/>
      <c r="JLB59" s="78"/>
      <c r="JLC59" s="78"/>
      <c r="JLD59" s="78"/>
      <c r="JLE59" s="78"/>
      <c r="JLF59" s="78"/>
      <c r="JLG59" s="78"/>
      <c r="JLH59" s="78"/>
      <c r="JLI59" s="78"/>
      <c r="JLJ59" s="78"/>
      <c r="JLK59" s="78"/>
      <c r="JLL59" s="78"/>
      <c r="JLM59" s="78"/>
      <c r="JLN59" s="78"/>
      <c r="JLO59" s="78"/>
      <c r="JLP59" s="78"/>
      <c r="JLQ59" s="78"/>
      <c r="JLR59" s="78"/>
      <c r="JLS59" s="78"/>
      <c r="JLT59" s="78"/>
      <c r="JLU59" s="78"/>
      <c r="JLV59" s="78"/>
      <c r="JLW59" s="78"/>
      <c r="JLX59" s="78"/>
      <c r="JLY59" s="78"/>
      <c r="JLZ59" s="78"/>
      <c r="JMA59" s="78"/>
      <c r="JMB59" s="78"/>
      <c r="JMC59" s="78"/>
      <c r="JMD59" s="78"/>
      <c r="JME59" s="78"/>
      <c r="JMF59" s="78"/>
      <c r="JMG59" s="78"/>
      <c r="JMH59" s="78"/>
      <c r="JMI59" s="78"/>
      <c r="JMJ59" s="78"/>
      <c r="JMK59" s="78"/>
      <c r="JML59" s="78"/>
      <c r="JMM59" s="78"/>
      <c r="JMN59" s="78"/>
      <c r="JMO59" s="78"/>
      <c r="JMP59" s="78"/>
      <c r="JMQ59" s="78"/>
      <c r="JMR59" s="78"/>
      <c r="JMS59" s="78"/>
      <c r="JMT59" s="78"/>
      <c r="JMU59" s="78"/>
      <c r="JMV59" s="78"/>
      <c r="JMW59" s="78"/>
      <c r="JMX59" s="78"/>
      <c r="JMY59" s="78"/>
      <c r="JMZ59" s="78"/>
      <c r="JNA59" s="78"/>
      <c r="JNB59" s="78"/>
      <c r="JNC59" s="78"/>
      <c r="JND59" s="78"/>
      <c r="JNE59" s="78"/>
      <c r="JNF59" s="78"/>
      <c r="JNG59" s="78"/>
      <c r="JNH59" s="78"/>
      <c r="JNI59" s="78"/>
      <c r="JNJ59" s="78"/>
      <c r="JNK59" s="78"/>
      <c r="JNL59" s="78"/>
      <c r="JNM59" s="78"/>
      <c r="JNN59" s="78"/>
      <c r="JNO59" s="78"/>
      <c r="JNP59" s="78"/>
      <c r="JNQ59" s="78"/>
      <c r="JNR59" s="78"/>
      <c r="JNS59" s="78"/>
      <c r="JNT59" s="78"/>
      <c r="JNU59" s="78"/>
      <c r="JNV59" s="78"/>
      <c r="JNW59" s="78"/>
      <c r="JNX59" s="78"/>
      <c r="JNY59" s="78"/>
      <c r="JNZ59" s="78"/>
      <c r="JOA59" s="78"/>
      <c r="JOB59" s="78"/>
      <c r="JOC59" s="78"/>
      <c r="JOD59" s="78"/>
      <c r="JOE59" s="78"/>
      <c r="JOF59" s="78"/>
      <c r="JOG59" s="78"/>
      <c r="JOH59" s="78"/>
      <c r="JOI59" s="78"/>
      <c r="JOJ59" s="78"/>
      <c r="JOK59" s="78"/>
      <c r="JOL59" s="78"/>
      <c r="JOM59" s="78"/>
      <c r="JON59" s="78"/>
      <c r="JOO59" s="78"/>
      <c r="JOP59" s="78"/>
      <c r="JOQ59" s="78"/>
      <c r="JOR59" s="78"/>
      <c r="JOS59" s="78"/>
      <c r="JOT59" s="78"/>
      <c r="JOU59" s="78"/>
      <c r="JOV59" s="78"/>
      <c r="JOW59" s="78"/>
      <c r="JOX59" s="78"/>
      <c r="JOY59" s="78"/>
      <c r="JOZ59" s="78"/>
      <c r="JPA59" s="78"/>
      <c r="JPB59" s="78"/>
      <c r="JPC59" s="78"/>
      <c r="JPD59" s="78"/>
      <c r="JPE59" s="78"/>
      <c r="JPF59" s="78"/>
      <c r="JPG59" s="78"/>
      <c r="JPH59" s="78"/>
      <c r="JPI59" s="78"/>
      <c r="JPJ59" s="78"/>
      <c r="JPK59" s="78"/>
      <c r="JPL59" s="78"/>
      <c r="JPM59" s="78"/>
      <c r="JPN59" s="78"/>
      <c r="JPO59" s="78"/>
      <c r="JPP59" s="78"/>
      <c r="JPQ59" s="78"/>
      <c r="JPR59" s="78"/>
      <c r="JPS59" s="78"/>
      <c r="JPT59" s="78"/>
      <c r="JPU59" s="78"/>
      <c r="JPV59" s="78"/>
      <c r="JPW59" s="78"/>
      <c r="JPX59" s="78"/>
      <c r="JPY59" s="78"/>
      <c r="JPZ59" s="78"/>
      <c r="JQA59" s="78"/>
      <c r="JQB59" s="78"/>
      <c r="JQC59" s="78"/>
      <c r="JQD59" s="78"/>
      <c r="JQE59" s="78"/>
      <c r="JQF59" s="78"/>
      <c r="JQG59" s="78"/>
      <c r="JQH59" s="78"/>
      <c r="JQI59" s="78"/>
      <c r="JQJ59" s="78"/>
      <c r="JQK59" s="78"/>
      <c r="JQL59" s="78"/>
      <c r="JQM59" s="78"/>
      <c r="JQN59" s="78"/>
      <c r="JQO59" s="78"/>
      <c r="JQP59" s="78"/>
      <c r="JQQ59" s="78"/>
      <c r="JQR59" s="78"/>
      <c r="JQS59" s="78"/>
      <c r="JQT59" s="78"/>
      <c r="JQU59" s="78"/>
      <c r="JQV59" s="78"/>
      <c r="JQW59" s="78"/>
      <c r="JQX59" s="78"/>
      <c r="JQY59" s="78"/>
      <c r="JQZ59" s="78"/>
      <c r="JRA59" s="78"/>
      <c r="JRB59" s="78"/>
      <c r="JRC59" s="78"/>
      <c r="JRD59" s="78"/>
      <c r="JRE59" s="78"/>
      <c r="JRF59" s="78"/>
      <c r="JRG59" s="78"/>
      <c r="JRH59" s="78"/>
      <c r="JRI59" s="78"/>
      <c r="JRJ59" s="78"/>
      <c r="JRK59" s="78"/>
      <c r="JRL59" s="78"/>
      <c r="JRM59" s="78"/>
      <c r="JRN59" s="78"/>
      <c r="JRO59" s="78"/>
      <c r="JRP59" s="78"/>
      <c r="JRQ59" s="78"/>
      <c r="JRR59" s="78"/>
      <c r="JRS59" s="78"/>
      <c r="JRT59" s="78"/>
      <c r="JRU59" s="78"/>
      <c r="JRV59" s="78"/>
      <c r="JRW59" s="78"/>
      <c r="JRX59" s="78"/>
      <c r="JRY59" s="78"/>
      <c r="JRZ59" s="78"/>
      <c r="JSA59" s="78"/>
      <c r="JSB59" s="78"/>
      <c r="JSC59" s="78"/>
      <c r="JSD59" s="78"/>
      <c r="JSE59" s="78"/>
      <c r="JSF59" s="78"/>
      <c r="JSG59" s="78"/>
      <c r="JSH59" s="78"/>
      <c r="JSI59" s="78"/>
      <c r="JSJ59" s="78"/>
      <c r="JSK59" s="78"/>
      <c r="JSL59" s="78"/>
      <c r="JSM59" s="78"/>
      <c r="JSN59" s="78"/>
      <c r="JSO59" s="78"/>
      <c r="JSP59" s="78"/>
      <c r="JSQ59" s="78"/>
      <c r="JSR59" s="78"/>
      <c r="JSS59" s="78"/>
      <c r="JST59" s="78"/>
      <c r="JSU59" s="78"/>
      <c r="JSV59" s="78"/>
      <c r="JSW59" s="78"/>
      <c r="JSX59" s="78"/>
      <c r="JSY59" s="78"/>
      <c r="JSZ59" s="78"/>
      <c r="JTA59" s="78"/>
      <c r="JTB59" s="78"/>
      <c r="JTC59" s="78"/>
      <c r="JTD59" s="78"/>
      <c r="JTE59" s="78"/>
      <c r="JTF59" s="78"/>
      <c r="JTG59" s="78"/>
      <c r="JTH59" s="78"/>
      <c r="JTI59" s="78"/>
      <c r="JTJ59" s="78"/>
      <c r="JTK59" s="78"/>
      <c r="JTL59" s="78"/>
      <c r="JTM59" s="78"/>
      <c r="JTN59" s="78"/>
      <c r="JTO59" s="78"/>
      <c r="JTP59" s="78"/>
      <c r="JTQ59" s="78"/>
      <c r="JTR59" s="78"/>
      <c r="JTS59" s="78"/>
      <c r="JTT59" s="78"/>
      <c r="JTU59" s="78"/>
      <c r="JTV59" s="78"/>
      <c r="JTW59" s="78"/>
      <c r="JTX59" s="78"/>
      <c r="JTY59" s="78"/>
      <c r="JTZ59" s="78"/>
      <c r="JUA59" s="78"/>
      <c r="JUB59" s="78"/>
      <c r="JUC59" s="78"/>
      <c r="JUD59" s="78"/>
      <c r="JUE59" s="78"/>
      <c r="JUF59" s="78"/>
      <c r="JUG59" s="78"/>
      <c r="JUH59" s="78"/>
      <c r="JUI59" s="78"/>
      <c r="JUJ59" s="78"/>
      <c r="JUK59" s="78"/>
      <c r="JUL59" s="78"/>
      <c r="JUM59" s="78"/>
      <c r="JUN59" s="78"/>
      <c r="JUO59" s="78"/>
      <c r="JUP59" s="78"/>
      <c r="JUQ59" s="78"/>
      <c r="JUR59" s="78"/>
      <c r="JUS59" s="78"/>
      <c r="JUT59" s="78"/>
      <c r="JUU59" s="78"/>
      <c r="JUV59" s="78"/>
      <c r="JUW59" s="78"/>
      <c r="JUX59" s="78"/>
      <c r="JUY59" s="78"/>
      <c r="JUZ59" s="78"/>
      <c r="JVA59" s="78"/>
      <c r="JVB59" s="78"/>
      <c r="JVC59" s="78"/>
      <c r="JVD59" s="78"/>
      <c r="JVE59" s="78"/>
      <c r="JVF59" s="78"/>
      <c r="JVG59" s="78"/>
      <c r="JVH59" s="78"/>
      <c r="JVI59" s="78"/>
      <c r="JVJ59" s="78"/>
      <c r="JVK59" s="78"/>
      <c r="JVL59" s="78"/>
      <c r="JVM59" s="78"/>
      <c r="JVN59" s="78"/>
      <c r="JVO59" s="78"/>
      <c r="JVP59" s="78"/>
      <c r="JVQ59" s="78"/>
      <c r="JVR59" s="78"/>
      <c r="JVS59" s="78"/>
      <c r="JVT59" s="78"/>
      <c r="JVU59" s="78"/>
      <c r="JVV59" s="78"/>
      <c r="JVW59" s="78"/>
      <c r="JVX59" s="78"/>
      <c r="JVY59" s="78"/>
      <c r="JVZ59" s="78"/>
      <c r="JWA59" s="78"/>
      <c r="JWB59" s="78"/>
      <c r="JWC59" s="78"/>
      <c r="JWD59" s="78"/>
      <c r="JWE59" s="78"/>
      <c r="JWF59" s="78"/>
      <c r="JWG59" s="78"/>
      <c r="JWH59" s="78"/>
      <c r="JWI59" s="78"/>
      <c r="JWJ59" s="78"/>
      <c r="JWK59" s="78"/>
      <c r="JWL59" s="78"/>
      <c r="JWM59" s="78"/>
      <c r="JWN59" s="78"/>
      <c r="JWO59" s="78"/>
      <c r="JWP59" s="78"/>
      <c r="JWQ59" s="78"/>
      <c r="JWR59" s="78"/>
      <c r="JWS59" s="78"/>
      <c r="JWT59" s="78"/>
      <c r="JWU59" s="78"/>
      <c r="JWV59" s="78"/>
      <c r="JWW59" s="78"/>
      <c r="JWX59" s="78"/>
      <c r="JWY59" s="78"/>
      <c r="JWZ59" s="78"/>
      <c r="JXA59" s="78"/>
      <c r="JXB59" s="78"/>
      <c r="JXC59" s="78"/>
      <c r="JXD59" s="78"/>
      <c r="JXE59" s="78"/>
      <c r="JXF59" s="78"/>
      <c r="JXG59" s="78"/>
      <c r="JXH59" s="78"/>
      <c r="JXI59" s="78"/>
      <c r="JXJ59" s="78"/>
      <c r="JXK59" s="78"/>
      <c r="JXL59" s="78"/>
      <c r="JXM59" s="78"/>
      <c r="JXN59" s="78"/>
      <c r="JXO59" s="78"/>
      <c r="JXP59" s="78"/>
      <c r="JXQ59" s="78"/>
      <c r="JXR59" s="78"/>
      <c r="JXS59" s="78"/>
      <c r="JXT59" s="78"/>
      <c r="JXU59" s="78"/>
      <c r="JXV59" s="78"/>
      <c r="JXW59" s="78"/>
      <c r="JXX59" s="78"/>
      <c r="JXY59" s="78"/>
      <c r="JXZ59" s="78"/>
      <c r="JYA59" s="78"/>
      <c r="JYB59" s="78"/>
      <c r="JYC59" s="78"/>
      <c r="JYD59" s="78"/>
      <c r="JYE59" s="78"/>
      <c r="JYF59" s="78"/>
      <c r="JYG59" s="78"/>
      <c r="JYH59" s="78"/>
      <c r="JYI59" s="78"/>
      <c r="JYJ59" s="78"/>
      <c r="JYK59" s="78"/>
      <c r="JYL59" s="78"/>
      <c r="JYM59" s="78"/>
      <c r="JYN59" s="78"/>
      <c r="JYO59" s="78"/>
      <c r="JYP59" s="78"/>
      <c r="JYQ59" s="78"/>
      <c r="JYR59" s="78"/>
      <c r="JYS59" s="78"/>
      <c r="JYT59" s="78"/>
      <c r="JYU59" s="78"/>
      <c r="JYV59" s="78"/>
      <c r="JYW59" s="78"/>
      <c r="JYX59" s="78"/>
      <c r="JYY59" s="78"/>
      <c r="JYZ59" s="78"/>
      <c r="JZA59" s="78"/>
      <c r="JZB59" s="78"/>
      <c r="JZC59" s="78"/>
      <c r="JZD59" s="78"/>
      <c r="JZE59" s="78"/>
      <c r="JZF59" s="78"/>
      <c r="JZG59" s="78"/>
      <c r="JZH59" s="78"/>
      <c r="JZI59" s="78"/>
      <c r="JZJ59" s="78"/>
      <c r="JZK59" s="78"/>
      <c r="JZL59" s="78"/>
      <c r="JZM59" s="78"/>
      <c r="JZN59" s="78"/>
      <c r="JZO59" s="78"/>
      <c r="JZP59" s="78"/>
      <c r="JZQ59" s="78"/>
      <c r="JZR59" s="78"/>
      <c r="JZS59" s="78"/>
      <c r="JZT59" s="78"/>
      <c r="JZU59" s="78"/>
      <c r="JZV59" s="78"/>
      <c r="JZW59" s="78"/>
      <c r="JZX59" s="78"/>
      <c r="JZY59" s="78"/>
      <c r="JZZ59" s="78"/>
      <c r="KAA59" s="78"/>
      <c r="KAB59" s="78"/>
      <c r="KAC59" s="78"/>
      <c r="KAD59" s="78"/>
      <c r="KAE59" s="78"/>
      <c r="KAF59" s="78"/>
      <c r="KAG59" s="78"/>
      <c r="KAH59" s="78"/>
      <c r="KAI59" s="78"/>
      <c r="KAJ59" s="78"/>
      <c r="KAK59" s="78"/>
      <c r="KAL59" s="78"/>
      <c r="KAM59" s="78"/>
      <c r="KAN59" s="78"/>
      <c r="KAO59" s="78"/>
      <c r="KAP59" s="78"/>
      <c r="KAQ59" s="78"/>
      <c r="KAR59" s="78"/>
      <c r="KAS59" s="78"/>
      <c r="KAT59" s="78"/>
      <c r="KAU59" s="78"/>
      <c r="KAV59" s="78"/>
      <c r="KAW59" s="78"/>
      <c r="KAX59" s="78"/>
      <c r="KAY59" s="78"/>
      <c r="KAZ59" s="78"/>
      <c r="KBA59" s="78"/>
      <c r="KBB59" s="78"/>
      <c r="KBC59" s="78"/>
      <c r="KBD59" s="78"/>
      <c r="KBE59" s="78"/>
      <c r="KBF59" s="78"/>
      <c r="KBG59" s="78"/>
      <c r="KBH59" s="78"/>
      <c r="KBI59" s="78"/>
      <c r="KBJ59" s="78"/>
      <c r="KBK59" s="78"/>
      <c r="KBL59" s="78"/>
      <c r="KBM59" s="78"/>
      <c r="KBN59" s="78"/>
      <c r="KBO59" s="78"/>
      <c r="KBP59" s="78"/>
      <c r="KBQ59" s="78"/>
      <c r="KBR59" s="78"/>
      <c r="KBS59" s="78"/>
      <c r="KBT59" s="78"/>
      <c r="KBU59" s="78"/>
      <c r="KBV59" s="78"/>
      <c r="KBW59" s="78"/>
      <c r="KBX59" s="78"/>
      <c r="KBY59" s="78"/>
      <c r="KBZ59" s="78"/>
      <c r="KCA59" s="78"/>
      <c r="KCB59" s="78"/>
      <c r="KCC59" s="78"/>
      <c r="KCD59" s="78"/>
      <c r="KCE59" s="78"/>
      <c r="KCF59" s="78"/>
      <c r="KCG59" s="78"/>
      <c r="KCH59" s="78"/>
      <c r="KCI59" s="78"/>
      <c r="KCJ59" s="78"/>
      <c r="KCK59" s="78"/>
      <c r="KCL59" s="78"/>
      <c r="KCM59" s="78"/>
      <c r="KCN59" s="78"/>
      <c r="KCO59" s="78"/>
      <c r="KCP59" s="78"/>
      <c r="KCQ59" s="78"/>
      <c r="KCR59" s="78"/>
      <c r="KCS59" s="78"/>
      <c r="KCT59" s="78"/>
      <c r="KCU59" s="78"/>
      <c r="KCV59" s="78"/>
      <c r="KCW59" s="78"/>
      <c r="KCX59" s="78"/>
      <c r="KCY59" s="78"/>
      <c r="KCZ59" s="78"/>
      <c r="KDA59" s="78"/>
      <c r="KDB59" s="78"/>
      <c r="KDC59" s="78"/>
      <c r="KDD59" s="78"/>
      <c r="KDE59" s="78"/>
      <c r="KDF59" s="78"/>
      <c r="KDG59" s="78"/>
      <c r="KDH59" s="78"/>
      <c r="KDI59" s="78"/>
      <c r="KDJ59" s="78"/>
      <c r="KDK59" s="78"/>
      <c r="KDL59" s="78"/>
      <c r="KDM59" s="78"/>
      <c r="KDN59" s="78"/>
      <c r="KDO59" s="78"/>
      <c r="KDP59" s="78"/>
      <c r="KDQ59" s="78"/>
      <c r="KDR59" s="78"/>
      <c r="KDS59" s="78"/>
      <c r="KDT59" s="78"/>
      <c r="KDU59" s="78"/>
      <c r="KDV59" s="78"/>
      <c r="KDW59" s="78"/>
      <c r="KDX59" s="78"/>
      <c r="KDY59" s="78"/>
      <c r="KDZ59" s="78"/>
      <c r="KEA59" s="78"/>
      <c r="KEB59" s="78"/>
      <c r="KEC59" s="78"/>
      <c r="KED59" s="78"/>
      <c r="KEE59" s="78"/>
      <c r="KEF59" s="78"/>
      <c r="KEG59" s="78"/>
      <c r="KEH59" s="78"/>
      <c r="KEI59" s="78"/>
      <c r="KEJ59" s="78"/>
      <c r="KEK59" s="78"/>
      <c r="KEL59" s="78"/>
      <c r="KEM59" s="78"/>
      <c r="KEN59" s="78"/>
      <c r="KEO59" s="78"/>
      <c r="KEP59" s="78"/>
      <c r="KEQ59" s="78"/>
      <c r="KER59" s="78"/>
      <c r="KES59" s="78"/>
      <c r="KET59" s="78"/>
      <c r="KEU59" s="78"/>
      <c r="KEV59" s="78"/>
      <c r="KEW59" s="78"/>
      <c r="KEX59" s="78"/>
      <c r="KEY59" s="78"/>
      <c r="KEZ59" s="78"/>
      <c r="KFA59" s="78"/>
      <c r="KFB59" s="78"/>
      <c r="KFC59" s="78"/>
      <c r="KFD59" s="78"/>
      <c r="KFE59" s="78"/>
      <c r="KFF59" s="78"/>
      <c r="KFG59" s="78"/>
      <c r="KFH59" s="78"/>
      <c r="KFI59" s="78"/>
      <c r="KFJ59" s="78"/>
      <c r="KFK59" s="78"/>
      <c r="KFL59" s="78"/>
      <c r="KFM59" s="78"/>
      <c r="KFN59" s="78"/>
      <c r="KFO59" s="78"/>
      <c r="KFP59" s="78"/>
      <c r="KFQ59" s="78"/>
      <c r="KFR59" s="78"/>
      <c r="KFS59" s="78"/>
      <c r="KFT59" s="78"/>
      <c r="KFU59" s="78"/>
      <c r="KFV59" s="78"/>
      <c r="KFW59" s="78"/>
      <c r="KFX59" s="78"/>
      <c r="KFY59" s="78"/>
      <c r="KFZ59" s="78"/>
      <c r="KGA59" s="78"/>
      <c r="KGB59" s="78"/>
      <c r="KGC59" s="78"/>
      <c r="KGD59" s="78"/>
      <c r="KGE59" s="78"/>
      <c r="KGF59" s="78"/>
      <c r="KGG59" s="78"/>
      <c r="KGH59" s="78"/>
      <c r="KGI59" s="78"/>
      <c r="KGJ59" s="78"/>
      <c r="KGK59" s="78"/>
      <c r="KGL59" s="78"/>
      <c r="KGM59" s="78"/>
      <c r="KGN59" s="78"/>
      <c r="KGO59" s="78"/>
      <c r="KGP59" s="78"/>
      <c r="KGQ59" s="78"/>
      <c r="KGR59" s="78"/>
      <c r="KGS59" s="78"/>
      <c r="KGT59" s="78"/>
      <c r="KGU59" s="78"/>
      <c r="KGV59" s="78"/>
      <c r="KGW59" s="78"/>
      <c r="KGX59" s="78"/>
      <c r="KGY59" s="78"/>
      <c r="KGZ59" s="78"/>
      <c r="KHA59" s="78"/>
      <c r="KHB59" s="78"/>
      <c r="KHC59" s="78"/>
      <c r="KHD59" s="78"/>
      <c r="KHE59" s="78"/>
      <c r="KHF59" s="78"/>
      <c r="KHG59" s="78"/>
      <c r="KHH59" s="78"/>
      <c r="KHI59" s="78"/>
      <c r="KHJ59" s="78"/>
      <c r="KHK59" s="78"/>
      <c r="KHL59" s="78"/>
      <c r="KHM59" s="78"/>
      <c r="KHN59" s="78"/>
      <c r="KHO59" s="78"/>
      <c r="KHP59" s="78"/>
      <c r="KHQ59" s="78"/>
      <c r="KHR59" s="78"/>
      <c r="KHS59" s="78"/>
      <c r="KHT59" s="78"/>
      <c r="KHU59" s="78"/>
      <c r="KHV59" s="78"/>
      <c r="KHW59" s="78"/>
      <c r="KHX59" s="78"/>
      <c r="KHY59" s="78"/>
      <c r="KHZ59" s="78"/>
      <c r="KIA59" s="78"/>
      <c r="KIB59" s="78"/>
      <c r="KIC59" s="78"/>
      <c r="KID59" s="78"/>
      <c r="KIE59" s="78"/>
      <c r="KIF59" s="78"/>
      <c r="KIG59" s="78"/>
      <c r="KIH59" s="78"/>
      <c r="KII59" s="78"/>
      <c r="KIJ59" s="78"/>
      <c r="KIK59" s="78"/>
      <c r="KIL59" s="78"/>
      <c r="KIM59" s="78"/>
      <c r="KIN59" s="78"/>
      <c r="KIO59" s="78"/>
      <c r="KIP59" s="78"/>
      <c r="KIQ59" s="78"/>
      <c r="KIR59" s="78"/>
      <c r="KIS59" s="78"/>
      <c r="KIT59" s="78"/>
      <c r="KIU59" s="78"/>
      <c r="KIV59" s="78"/>
      <c r="KIW59" s="78"/>
      <c r="KIX59" s="78"/>
      <c r="KIY59" s="78"/>
      <c r="KIZ59" s="78"/>
      <c r="KJA59" s="78"/>
      <c r="KJB59" s="78"/>
      <c r="KJC59" s="78"/>
      <c r="KJD59" s="78"/>
      <c r="KJE59" s="78"/>
      <c r="KJF59" s="78"/>
      <c r="KJG59" s="78"/>
      <c r="KJH59" s="78"/>
      <c r="KJI59" s="78"/>
      <c r="KJJ59" s="78"/>
      <c r="KJK59" s="78"/>
      <c r="KJL59" s="78"/>
      <c r="KJM59" s="78"/>
      <c r="KJN59" s="78"/>
      <c r="KJO59" s="78"/>
      <c r="KJP59" s="78"/>
      <c r="KJQ59" s="78"/>
      <c r="KJR59" s="78"/>
      <c r="KJS59" s="78"/>
      <c r="KJT59" s="78"/>
      <c r="KJU59" s="78"/>
      <c r="KJV59" s="78"/>
      <c r="KJW59" s="78"/>
      <c r="KJX59" s="78"/>
      <c r="KJY59" s="78"/>
      <c r="KJZ59" s="78"/>
      <c r="KKA59" s="78"/>
      <c r="KKB59" s="78"/>
      <c r="KKC59" s="78"/>
      <c r="KKD59" s="78"/>
      <c r="KKE59" s="78"/>
      <c r="KKF59" s="78"/>
      <c r="KKG59" s="78"/>
      <c r="KKH59" s="78"/>
      <c r="KKI59" s="78"/>
      <c r="KKJ59" s="78"/>
      <c r="KKK59" s="78"/>
      <c r="KKL59" s="78"/>
      <c r="KKM59" s="78"/>
      <c r="KKN59" s="78"/>
      <c r="KKO59" s="78"/>
      <c r="KKP59" s="78"/>
      <c r="KKQ59" s="78"/>
      <c r="KKR59" s="78"/>
      <c r="KKS59" s="78"/>
      <c r="KKT59" s="78"/>
      <c r="KKU59" s="78"/>
      <c r="KKV59" s="78"/>
      <c r="KKW59" s="78"/>
      <c r="KKX59" s="78"/>
      <c r="KKY59" s="78"/>
      <c r="KKZ59" s="78"/>
      <c r="KLA59" s="78"/>
      <c r="KLB59" s="78"/>
      <c r="KLC59" s="78"/>
      <c r="KLD59" s="78"/>
      <c r="KLE59" s="78"/>
      <c r="KLF59" s="78"/>
      <c r="KLG59" s="78"/>
      <c r="KLH59" s="78"/>
      <c r="KLI59" s="78"/>
      <c r="KLJ59" s="78"/>
      <c r="KLK59" s="78"/>
      <c r="KLL59" s="78"/>
      <c r="KLM59" s="78"/>
      <c r="KLN59" s="78"/>
      <c r="KLO59" s="78"/>
      <c r="KLP59" s="78"/>
      <c r="KLQ59" s="78"/>
      <c r="KLR59" s="78"/>
      <c r="KLS59" s="78"/>
      <c r="KLT59" s="78"/>
      <c r="KLU59" s="78"/>
      <c r="KLV59" s="78"/>
      <c r="KLW59" s="78"/>
      <c r="KLX59" s="78"/>
      <c r="KLY59" s="78"/>
      <c r="KLZ59" s="78"/>
      <c r="KMA59" s="78"/>
      <c r="KMB59" s="78"/>
      <c r="KMC59" s="78"/>
      <c r="KMD59" s="78"/>
      <c r="KME59" s="78"/>
      <c r="KMF59" s="78"/>
      <c r="KMG59" s="78"/>
      <c r="KMH59" s="78"/>
      <c r="KMI59" s="78"/>
      <c r="KMJ59" s="78"/>
      <c r="KMK59" s="78"/>
      <c r="KML59" s="78"/>
      <c r="KMM59" s="78"/>
      <c r="KMN59" s="78"/>
      <c r="KMO59" s="78"/>
      <c r="KMP59" s="78"/>
      <c r="KMQ59" s="78"/>
      <c r="KMR59" s="78"/>
      <c r="KMS59" s="78"/>
      <c r="KMT59" s="78"/>
      <c r="KMU59" s="78"/>
      <c r="KMV59" s="78"/>
      <c r="KMW59" s="78"/>
      <c r="KMX59" s="78"/>
      <c r="KMY59" s="78"/>
      <c r="KMZ59" s="78"/>
      <c r="KNA59" s="78"/>
      <c r="KNB59" s="78"/>
      <c r="KNC59" s="78"/>
      <c r="KND59" s="78"/>
      <c r="KNE59" s="78"/>
      <c r="KNF59" s="78"/>
      <c r="KNG59" s="78"/>
      <c r="KNH59" s="78"/>
      <c r="KNI59" s="78"/>
      <c r="KNJ59" s="78"/>
      <c r="KNK59" s="78"/>
      <c r="KNL59" s="78"/>
      <c r="KNM59" s="78"/>
      <c r="KNN59" s="78"/>
      <c r="KNO59" s="78"/>
      <c r="KNP59" s="78"/>
      <c r="KNQ59" s="78"/>
      <c r="KNR59" s="78"/>
      <c r="KNS59" s="78"/>
      <c r="KNT59" s="78"/>
      <c r="KNU59" s="78"/>
      <c r="KNV59" s="78"/>
      <c r="KNW59" s="78"/>
      <c r="KNX59" s="78"/>
      <c r="KNY59" s="78"/>
      <c r="KNZ59" s="78"/>
      <c r="KOA59" s="78"/>
      <c r="KOB59" s="78"/>
      <c r="KOC59" s="78"/>
      <c r="KOD59" s="78"/>
      <c r="KOE59" s="78"/>
      <c r="KOF59" s="78"/>
      <c r="KOG59" s="78"/>
      <c r="KOH59" s="78"/>
      <c r="KOI59" s="78"/>
      <c r="KOJ59" s="78"/>
      <c r="KOK59" s="78"/>
      <c r="KOL59" s="78"/>
      <c r="KOM59" s="78"/>
      <c r="KON59" s="78"/>
      <c r="KOO59" s="78"/>
      <c r="KOP59" s="78"/>
      <c r="KOQ59" s="78"/>
      <c r="KOR59" s="78"/>
      <c r="KOS59" s="78"/>
      <c r="KOT59" s="78"/>
      <c r="KOU59" s="78"/>
      <c r="KOV59" s="78"/>
      <c r="KOW59" s="78"/>
      <c r="KOX59" s="78"/>
      <c r="KOY59" s="78"/>
      <c r="KOZ59" s="78"/>
      <c r="KPA59" s="78"/>
      <c r="KPB59" s="78"/>
      <c r="KPC59" s="78"/>
      <c r="KPD59" s="78"/>
      <c r="KPE59" s="78"/>
      <c r="KPF59" s="78"/>
      <c r="KPG59" s="78"/>
      <c r="KPH59" s="78"/>
      <c r="KPI59" s="78"/>
      <c r="KPJ59" s="78"/>
      <c r="KPK59" s="78"/>
      <c r="KPL59" s="78"/>
      <c r="KPM59" s="78"/>
      <c r="KPN59" s="78"/>
      <c r="KPO59" s="78"/>
      <c r="KPP59" s="78"/>
      <c r="KPQ59" s="78"/>
      <c r="KPR59" s="78"/>
      <c r="KPS59" s="78"/>
      <c r="KPT59" s="78"/>
      <c r="KPU59" s="78"/>
      <c r="KPV59" s="78"/>
      <c r="KPW59" s="78"/>
      <c r="KPX59" s="78"/>
      <c r="KPY59" s="78"/>
      <c r="KPZ59" s="78"/>
      <c r="KQA59" s="78"/>
      <c r="KQB59" s="78"/>
      <c r="KQC59" s="78"/>
      <c r="KQD59" s="78"/>
      <c r="KQE59" s="78"/>
      <c r="KQF59" s="78"/>
      <c r="KQG59" s="78"/>
      <c r="KQH59" s="78"/>
      <c r="KQI59" s="78"/>
      <c r="KQJ59" s="78"/>
      <c r="KQK59" s="78"/>
      <c r="KQL59" s="78"/>
      <c r="KQM59" s="78"/>
      <c r="KQN59" s="78"/>
      <c r="KQO59" s="78"/>
      <c r="KQP59" s="78"/>
      <c r="KQQ59" s="78"/>
      <c r="KQR59" s="78"/>
      <c r="KQS59" s="78"/>
      <c r="KQT59" s="78"/>
      <c r="KQU59" s="78"/>
      <c r="KQV59" s="78"/>
      <c r="KQW59" s="78"/>
      <c r="KQX59" s="78"/>
      <c r="KQY59" s="78"/>
      <c r="KQZ59" s="78"/>
      <c r="KRA59" s="78"/>
      <c r="KRB59" s="78"/>
      <c r="KRC59" s="78"/>
      <c r="KRD59" s="78"/>
      <c r="KRE59" s="78"/>
      <c r="KRF59" s="78"/>
      <c r="KRG59" s="78"/>
      <c r="KRH59" s="78"/>
      <c r="KRI59" s="78"/>
      <c r="KRJ59" s="78"/>
      <c r="KRK59" s="78"/>
      <c r="KRL59" s="78"/>
      <c r="KRM59" s="78"/>
      <c r="KRN59" s="78"/>
      <c r="KRO59" s="78"/>
      <c r="KRP59" s="78"/>
      <c r="KRQ59" s="78"/>
      <c r="KRR59" s="78"/>
      <c r="KRS59" s="78"/>
      <c r="KRT59" s="78"/>
      <c r="KRU59" s="78"/>
      <c r="KRV59" s="78"/>
      <c r="KRW59" s="78"/>
      <c r="KRX59" s="78"/>
      <c r="KRY59" s="78"/>
      <c r="KRZ59" s="78"/>
      <c r="KSA59" s="78"/>
      <c r="KSB59" s="78"/>
      <c r="KSC59" s="78"/>
      <c r="KSD59" s="78"/>
      <c r="KSE59" s="78"/>
      <c r="KSF59" s="78"/>
      <c r="KSG59" s="78"/>
      <c r="KSH59" s="78"/>
      <c r="KSI59" s="78"/>
      <c r="KSJ59" s="78"/>
      <c r="KSK59" s="78"/>
      <c r="KSL59" s="78"/>
      <c r="KSM59" s="78"/>
      <c r="KSN59" s="78"/>
      <c r="KSO59" s="78"/>
      <c r="KSP59" s="78"/>
      <c r="KSQ59" s="78"/>
      <c r="KSR59" s="78"/>
      <c r="KSS59" s="78"/>
      <c r="KST59" s="78"/>
      <c r="KSU59" s="78"/>
      <c r="KSV59" s="78"/>
      <c r="KSW59" s="78"/>
      <c r="KSX59" s="78"/>
      <c r="KSY59" s="78"/>
      <c r="KSZ59" s="78"/>
      <c r="KTA59" s="78"/>
      <c r="KTB59" s="78"/>
      <c r="KTC59" s="78"/>
      <c r="KTD59" s="78"/>
      <c r="KTE59" s="78"/>
      <c r="KTF59" s="78"/>
      <c r="KTG59" s="78"/>
      <c r="KTH59" s="78"/>
      <c r="KTI59" s="78"/>
      <c r="KTJ59" s="78"/>
      <c r="KTK59" s="78"/>
      <c r="KTL59" s="78"/>
      <c r="KTM59" s="78"/>
      <c r="KTN59" s="78"/>
      <c r="KTO59" s="78"/>
      <c r="KTP59" s="78"/>
      <c r="KTQ59" s="78"/>
      <c r="KTR59" s="78"/>
      <c r="KTS59" s="78"/>
      <c r="KTT59" s="78"/>
      <c r="KTU59" s="78"/>
      <c r="KTV59" s="78"/>
      <c r="KTW59" s="78"/>
      <c r="KTX59" s="78"/>
      <c r="KTY59" s="78"/>
      <c r="KTZ59" s="78"/>
      <c r="KUA59" s="78"/>
      <c r="KUB59" s="78"/>
      <c r="KUC59" s="78"/>
      <c r="KUD59" s="78"/>
      <c r="KUE59" s="78"/>
      <c r="KUF59" s="78"/>
      <c r="KUG59" s="78"/>
      <c r="KUH59" s="78"/>
      <c r="KUI59" s="78"/>
      <c r="KUJ59" s="78"/>
      <c r="KUK59" s="78"/>
      <c r="KUL59" s="78"/>
      <c r="KUM59" s="78"/>
      <c r="KUN59" s="78"/>
      <c r="KUO59" s="78"/>
      <c r="KUP59" s="78"/>
      <c r="KUQ59" s="78"/>
      <c r="KUR59" s="78"/>
      <c r="KUS59" s="78"/>
      <c r="KUT59" s="78"/>
      <c r="KUU59" s="78"/>
      <c r="KUV59" s="78"/>
      <c r="KUW59" s="78"/>
      <c r="KUX59" s="78"/>
      <c r="KUY59" s="78"/>
      <c r="KUZ59" s="78"/>
      <c r="KVA59" s="78"/>
      <c r="KVB59" s="78"/>
      <c r="KVC59" s="78"/>
      <c r="KVD59" s="78"/>
      <c r="KVE59" s="78"/>
      <c r="KVF59" s="78"/>
      <c r="KVG59" s="78"/>
      <c r="KVH59" s="78"/>
      <c r="KVI59" s="78"/>
      <c r="KVJ59" s="78"/>
      <c r="KVK59" s="78"/>
      <c r="KVL59" s="78"/>
      <c r="KVM59" s="78"/>
      <c r="KVN59" s="78"/>
      <c r="KVO59" s="78"/>
      <c r="KVP59" s="78"/>
      <c r="KVQ59" s="78"/>
      <c r="KVR59" s="78"/>
      <c r="KVS59" s="78"/>
      <c r="KVT59" s="78"/>
      <c r="KVU59" s="78"/>
      <c r="KVV59" s="78"/>
      <c r="KVW59" s="78"/>
      <c r="KVX59" s="78"/>
      <c r="KVY59" s="78"/>
      <c r="KVZ59" s="78"/>
      <c r="KWA59" s="78"/>
      <c r="KWB59" s="78"/>
      <c r="KWC59" s="78"/>
      <c r="KWD59" s="78"/>
      <c r="KWE59" s="78"/>
      <c r="KWF59" s="78"/>
      <c r="KWG59" s="78"/>
      <c r="KWH59" s="78"/>
      <c r="KWI59" s="78"/>
      <c r="KWJ59" s="78"/>
      <c r="KWK59" s="78"/>
      <c r="KWL59" s="78"/>
      <c r="KWM59" s="78"/>
      <c r="KWN59" s="78"/>
      <c r="KWO59" s="78"/>
      <c r="KWP59" s="78"/>
      <c r="KWQ59" s="78"/>
      <c r="KWR59" s="78"/>
      <c r="KWS59" s="78"/>
      <c r="KWT59" s="78"/>
      <c r="KWU59" s="78"/>
      <c r="KWV59" s="78"/>
      <c r="KWW59" s="78"/>
      <c r="KWX59" s="78"/>
      <c r="KWY59" s="78"/>
      <c r="KWZ59" s="78"/>
      <c r="KXA59" s="78"/>
      <c r="KXB59" s="78"/>
      <c r="KXC59" s="78"/>
      <c r="KXD59" s="78"/>
      <c r="KXE59" s="78"/>
      <c r="KXF59" s="78"/>
      <c r="KXG59" s="78"/>
      <c r="KXH59" s="78"/>
      <c r="KXI59" s="78"/>
      <c r="KXJ59" s="78"/>
      <c r="KXK59" s="78"/>
      <c r="KXL59" s="78"/>
      <c r="KXM59" s="78"/>
      <c r="KXN59" s="78"/>
      <c r="KXO59" s="78"/>
      <c r="KXP59" s="78"/>
      <c r="KXQ59" s="78"/>
      <c r="KXR59" s="78"/>
      <c r="KXS59" s="78"/>
      <c r="KXT59" s="78"/>
      <c r="KXU59" s="78"/>
      <c r="KXV59" s="78"/>
      <c r="KXW59" s="78"/>
      <c r="KXX59" s="78"/>
      <c r="KXY59" s="78"/>
      <c r="KXZ59" s="78"/>
      <c r="KYA59" s="78"/>
      <c r="KYB59" s="78"/>
      <c r="KYC59" s="78"/>
      <c r="KYD59" s="78"/>
      <c r="KYE59" s="78"/>
      <c r="KYF59" s="78"/>
      <c r="KYG59" s="78"/>
      <c r="KYH59" s="78"/>
      <c r="KYI59" s="78"/>
      <c r="KYJ59" s="78"/>
      <c r="KYK59" s="78"/>
      <c r="KYL59" s="78"/>
      <c r="KYM59" s="78"/>
      <c r="KYN59" s="78"/>
      <c r="KYO59" s="78"/>
      <c r="KYP59" s="78"/>
      <c r="KYQ59" s="78"/>
      <c r="KYR59" s="78"/>
      <c r="KYS59" s="78"/>
      <c r="KYT59" s="78"/>
      <c r="KYU59" s="78"/>
      <c r="KYV59" s="78"/>
      <c r="KYW59" s="78"/>
      <c r="KYX59" s="78"/>
      <c r="KYY59" s="78"/>
      <c r="KYZ59" s="78"/>
      <c r="KZA59" s="78"/>
      <c r="KZB59" s="78"/>
      <c r="KZC59" s="78"/>
      <c r="KZD59" s="78"/>
      <c r="KZE59" s="78"/>
      <c r="KZF59" s="78"/>
      <c r="KZG59" s="78"/>
      <c r="KZH59" s="78"/>
      <c r="KZI59" s="78"/>
      <c r="KZJ59" s="78"/>
      <c r="KZK59" s="78"/>
      <c r="KZL59" s="78"/>
      <c r="KZM59" s="78"/>
      <c r="KZN59" s="78"/>
      <c r="KZO59" s="78"/>
      <c r="KZP59" s="78"/>
      <c r="KZQ59" s="78"/>
      <c r="KZR59" s="78"/>
      <c r="KZS59" s="78"/>
      <c r="KZT59" s="78"/>
      <c r="KZU59" s="78"/>
      <c r="KZV59" s="78"/>
      <c r="KZW59" s="78"/>
      <c r="KZX59" s="78"/>
      <c r="KZY59" s="78"/>
      <c r="KZZ59" s="78"/>
      <c r="LAA59" s="78"/>
      <c r="LAB59" s="78"/>
      <c r="LAC59" s="78"/>
      <c r="LAD59" s="78"/>
      <c r="LAE59" s="78"/>
      <c r="LAF59" s="78"/>
      <c r="LAG59" s="78"/>
      <c r="LAH59" s="78"/>
      <c r="LAI59" s="78"/>
      <c r="LAJ59" s="78"/>
      <c r="LAK59" s="78"/>
      <c r="LAL59" s="78"/>
      <c r="LAM59" s="78"/>
      <c r="LAN59" s="78"/>
      <c r="LAO59" s="78"/>
      <c r="LAP59" s="78"/>
      <c r="LAQ59" s="78"/>
      <c r="LAR59" s="78"/>
      <c r="LAS59" s="78"/>
      <c r="LAT59" s="78"/>
      <c r="LAU59" s="78"/>
      <c r="LAV59" s="78"/>
      <c r="LAW59" s="78"/>
      <c r="LAX59" s="78"/>
      <c r="LAY59" s="78"/>
      <c r="LAZ59" s="78"/>
      <c r="LBA59" s="78"/>
      <c r="LBB59" s="78"/>
      <c r="LBC59" s="78"/>
      <c r="LBD59" s="78"/>
      <c r="LBE59" s="78"/>
      <c r="LBF59" s="78"/>
      <c r="LBG59" s="78"/>
      <c r="LBH59" s="78"/>
      <c r="LBI59" s="78"/>
      <c r="LBJ59" s="78"/>
      <c r="LBK59" s="78"/>
      <c r="LBL59" s="78"/>
      <c r="LBM59" s="78"/>
      <c r="LBN59" s="78"/>
      <c r="LBO59" s="78"/>
      <c r="LBP59" s="78"/>
      <c r="LBQ59" s="78"/>
      <c r="LBR59" s="78"/>
      <c r="LBS59" s="78"/>
      <c r="LBT59" s="78"/>
      <c r="LBU59" s="78"/>
      <c r="LBV59" s="78"/>
      <c r="LBW59" s="78"/>
      <c r="LBX59" s="78"/>
      <c r="LBY59" s="78"/>
      <c r="LBZ59" s="78"/>
      <c r="LCA59" s="78"/>
      <c r="LCB59" s="78"/>
      <c r="LCC59" s="78"/>
      <c r="LCD59" s="78"/>
      <c r="LCE59" s="78"/>
      <c r="LCF59" s="78"/>
      <c r="LCG59" s="78"/>
      <c r="LCH59" s="78"/>
      <c r="LCI59" s="78"/>
      <c r="LCJ59" s="78"/>
      <c r="LCK59" s="78"/>
      <c r="LCL59" s="78"/>
      <c r="LCM59" s="78"/>
      <c r="LCN59" s="78"/>
      <c r="LCO59" s="78"/>
      <c r="LCP59" s="78"/>
      <c r="LCQ59" s="78"/>
      <c r="LCR59" s="78"/>
      <c r="LCS59" s="78"/>
      <c r="LCT59" s="78"/>
      <c r="LCU59" s="78"/>
      <c r="LCV59" s="78"/>
      <c r="LCW59" s="78"/>
      <c r="LCX59" s="78"/>
      <c r="LCY59" s="78"/>
      <c r="LCZ59" s="78"/>
      <c r="LDA59" s="78"/>
      <c r="LDB59" s="78"/>
      <c r="LDC59" s="78"/>
      <c r="LDD59" s="78"/>
      <c r="LDE59" s="78"/>
      <c r="LDF59" s="78"/>
      <c r="LDG59" s="78"/>
      <c r="LDH59" s="78"/>
      <c r="LDI59" s="78"/>
      <c r="LDJ59" s="78"/>
      <c r="LDK59" s="78"/>
      <c r="LDL59" s="78"/>
      <c r="LDM59" s="78"/>
      <c r="LDN59" s="78"/>
      <c r="LDO59" s="78"/>
      <c r="LDP59" s="78"/>
      <c r="LDQ59" s="78"/>
      <c r="LDR59" s="78"/>
      <c r="LDS59" s="78"/>
      <c r="LDT59" s="78"/>
      <c r="LDU59" s="78"/>
      <c r="LDV59" s="78"/>
      <c r="LDW59" s="78"/>
      <c r="LDX59" s="78"/>
      <c r="LDY59" s="78"/>
      <c r="LDZ59" s="78"/>
      <c r="LEA59" s="78"/>
      <c r="LEB59" s="78"/>
      <c r="LEC59" s="78"/>
      <c r="LED59" s="78"/>
      <c r="LEE59" s="78"/>
      <c r="LEF59" s="78"/>
      <c r="LEG59" s="78"/>
      <c r="LEH59" s="78"/>
      <c r="LEI59" s="78"/>
      <c r="LEJ59" s="78"/>
      <c r="LEK59" s="78"/>
      <c r="LEL59" s="78"/>
      <c r="LEM59" s="78"/>
      <c r="LEN59" s="78"/>
      <c r="LEO59" s="78"/>
      <c r="LEP59" s="78"/>
      <c r="LEQ59" s="78"/>
      <c r="LER59" s="78"/>
      <c r="LES59" s="78"/>
      <c r="LET59" s="78"/>
      <c r="LEU59" s="78"/>
      <c r="LEV59" s="78"/>
      <c r="LEW59" s="78"/>
      <c r="LEX59" s="78"/>
      <c r="LEY59" s="78"/>
      <c r="LEZ59" s="78"/>
      <c r="LFA59" s="78"/>
      <c r="LFB59" s="78"/>
      <c r="LFC59" s="78"/>
      <c r="LFD59" s="78"/>
      <c r="LFE59" s="78"/>
      <c r="LFF59" s="78"/>
      <c r="LFG59" s="78"/>
      <c r="LFH59" s="78"/>
      <c r="LFI59" s="78"/>
      <c r="LFJ59" s="78"/>
      <c r="LFK59" s="78"/>
      <c r="LFL59" s="78"/>
      <c r="LFM59" s="78"/>
      <c r="LFN59" s="78"/>
      <c r="LFO59" s="78"/>
      <c r="LFP59" s="78"/>
      <c r="LFQ59" s="78"/>
      <c r="LFR59" s="78"/>
      <c r="LFS59" s="78"/>
      <c r="LFT59" s="78"/>
      <c r="LFU59" s="78"/>
      <c r="LFV59" s="78"/>
      <c r="LFW59" s="78"/>
      <c r="LFX59" s="78"/>
      <c r="LFY59" s="78"/>
      <c r="LFZ59" s="78"/>
      <c r="LGA59" s="78"/>
      <c r="LGB59" s="78"/>
      <c r="LGC59" s="78"/>
      <c r="LGD59" s="78"/>
      <c r="LGE59" s="78"/>
      <c r="LGF59" s="78"/>
      <c r="LGG59" s="78"/>
      <c r="LGH59" s="78"/>
      <c r="LGI59" s="78"/>
      <c r="LGJ59" s="78"/>
      <c r="LGK59" s="78"/>
      <c r="LGL59" s="78"/>
      <c r="LGM59" s="78"/>
      <c r="LGN59" s="78"/>
      <c r="LGO59" s="78"/>
      <c r="LGP59" s="78"/>
      <c r="LGQ59" s="78"/>
      <c r="LGR59" s="78"/>
      <c r="LGS59" s="78"/>
      <c r="LGT59" s="78"/>
      <c r="LGU59" s="78"/>
      <c r="LGV59" s="78"/>
      <c r="LGW59" s="78"/>
      <c r="LGX59" s="78"/>
      <c r="LGY59" s="78"/>
      <c r="LGZ59" s="78"/>
      <c r="LHA59" s="78"/>
      <c r="LHB59" s="78"/>
      <c r="LHC59" s="78"/>
      <c r="LHD59" s="78"/>
      <c r="LHE59" s="78"/>
      <c r="LHF59" s="78"/>
      <c r="LHG59" s="78"/>
      <c r="LHH59" s="78"/>
      <c r="LHI59" s="78"/>
      <c r="LHJ59" s="78"/>
      <c r="LHK59" s="78"/>
      <c r="LHL59" s="78"/>
      <c r="LHM59" s="78"/>
      <c r="LHN59" s="78"/>
      <c r="LHO59" s="78"/>
      <c r="LHP59" s="78"/>
      <c r="LHQ59" s="78"/>
      <c r="LHR59" s="78"/>
      <c r="LHS59" s="78"/>
      <c r="LHT59" s="78"/>
      <c r="LHU59" s="78"/>
      <c r="LHV59" s="78"/>
      <c r="LHW59" s="78"/>
      <c r="LHX59" s="78"/>
      <c r="LHY59" s="78"/>
      <c r="LHZ59" s="78"/>
      <c r="LIA59" s="78"/>
      <c r="LIB59" s="78"/>
      <c r="LIC59" s="78"/>
      <c r="LID59" s="78"/>
      <c r="LIE59" s="78"/>
      <c r="LIF59" s="78"/>
      <c r="LIG59" s="78"/>
      <c r="LIH59" s="78"/>
      <c r="LII59" s="78"/>
      <c r="LIJ59" s="78"/>
      <c r="LIK59" s="78"/>
      <c r="LIL59" s="78"/>
      <c r="LIM59" s="78"/>
      <c r="LIN59" s="78"/>
      <c r="LIO59" s="78"/>
      <c r="LIP59" s="78"/>
      <c r="LIQ59" s="78"/>
      <c r="LIR59" s="78"/>
      <c r="LIS59" s="78"/>
      <c r="LIT59" s="78"/>
      <c r="LIU59" s="78"/>
      <c r="LIV59" s="78"/>
      <c r="LIW59" s="78"/>
      <c r="LIX59" s="78"/>
      <c r="LIY59" s="78"/>
      <c r="LIZ59" s="78"/>
      <c r="LJA59" s="78"/>
      <c r="LJB59" s="78"/>
      <c r="LJC59" s="78"/>
      <c r="LJD59" s="78"/>
      <c r="LJE59" s="78"/>
      <c r="LJF59" s="78"/>
      <c r="LJG59" s="78"/>
      <c r="LJH59" s="78"/>
      <c r="LJI59" s="78"/>
      <c r="LJJ59" s="78"/>
      <c r="LJK59" s="78"/>
      <c r="LJL59" s="78"/>
      <c r="LJM59" s="78"/>
      <c r="LJN59" s="78"/>
      <c r="LJO59" s="78"/>
      <c r="LJP59" s="78"/>
      <c r="LJQ59" s="78"/>
      <c r="LJR59" s="78"/>
      <c r="LJS59" s="78"/>
      <c r="LJT59" s="78"/>
      <c r="LJU59" s="78"/>
      <c r="LJV59" s="78"/>
      <c r="LJW59" s="78"/>
      <c r="LJX59" s="78"/>
      <c r="LJY59" s="78"/>
      <c r="LJZ59" s="78"/>
      <c r="LKA59" s="78"/>
      <c r="LKB59" s="78"/>
      <c r="LKC59" s="78"/>
      <c r="LKD59" s="78"/>
      <c r="LKE59" s="78"/>
      <c r="LKF59" s="78"/>
      <c r="LKG59" s="78"/>
      <c r="LKH59" s="78"/>
      <c r="LKI59" s="78"/>
      <c r="LKJ59" s="78"/>
      <c r="LKK59" s="78"/>
      <c r="LKL59" s="78"/>
      <c r="LKM59" s="78"/>
      <c r="LKN59" s="78"/>
      <c r="LKO59" s="78"/>
      <c r="LKP59" s="78"/>
      <c r="LKQ59" s="78"/>
      <c r="LKR59" s="78"/>
      <c r="LKS59" s="78"/>
      <c r="LKT59" s="78"/>
      <c r="LKU59" s="78"/>
      <c r="LKV59" s="78"/>
      <c r="LKW59" s="78"/>
      <c r="LKX59" s="78"/>
      <c r="LKY59" s="78"/>
      <c r="LKZ59" s="78"/>
      <c r="LLA59" s="78"/>
      <c r="LLB59" s="78"/>
      <c r="LLC59" s="78"/>
      <c r="LLD59" s="78"/>
      <c r="LLE59" s="78"/>
      <c r="LLF59" s="78"/>
      <c r="LLG59" s="78"/>
      <c r="LLH59" s="78"/>
      <c r="LLI59" s="78"/>
      <c r="LLJ59" s="78"/>
      <c r="LLK59" s="78"/>
      <c r="LLL59" s="78"/>
      <c r="LLM59" s="78"/>
      <c r="LLN59" s="78"/>
      <c r="LLO59" s="78"/>
      <c r="LLP59" s="78"/>
      <c r="LLQ59" s="78"/>
      <c r="LLR59" s="78"/>
      <c r="LLS59" s="78"/>
      <c r="LLT59" s="78"/>
      <c r="LLU59" s="78"/>
      <c r="LLV59" s="78"/>
      <c r="LLW59" s="78"/>
      <c r="LLX59" s="78"/>
      <c r="LLY59" s="78"/>
      <c r="LLZ59" s="78"/>
      <c r="LMA59" s="78"/>
      <c r="LMB59" s="78"/>
      <c r="LMC59" s="78"/>
      <c r="LMD59" s="78"/>
      <c r="LME59" s="78"/>
      <c r="LMF59" s="78"/>
      <c r="LMG59" s="78"/>
      <c r="LMH59" s="78"/>
      <c r="LMI59" s="78"/>
      <c r="LMJ59" s="78"/>
      <c r="LMK59" s="78"/>
      <c r="LML59" s="78"/>
      <c r="LMM59" s="78"/>
      <c r="LMN59" s="78"/>
      <c r="LMO59" s="78"/>
      <c r="LMP59" s="78"/>
      <c r="LMQ59" s="78"/>
      <c r="LMR59" s="78"/>
      <c r="LMS59" s="78"/>
      <c r="LMT59" s="78"/>
      <c r="LMU59" s="78"/>
      <c r="LMV59" s="78"/>
      <c r="LMW59" s="78"/>
      <c r="LMX59" s="78"/>
      <c r="LMY59" s="78"/>
      <c r="LMZ59" s="78"/>
      <c r="LNA59" s="78"/>
      <c r="LNB59" s="78"/>
      <c r="LNC59" s="78"/>
      <c r="LND59" s="78"/>
      <c r="LNE59" s="78"/>
      <c r="LNF59" s="78"/>
      <c r="LNG59" s="78"/>
      <c r="LNH59" s="78"/>
      <c r="LNI59" s="78"/>
      <c r="LNJ59" s="78"/>
      <c r="LNK59" s="78"/>
      <c r="LNL59" s="78"/>
      <c r="LNM59" s="78"/>
      <c r="LNN59" s="78"/>
      <c r="LNO59" s="78"/>
      <c r="LNP59" s="78"/>
      <c r="LNQ59" s="78"/>
      <c r="LNR59" s="78"/>
      <c r="LNS59" s="78"/>
      <c r="LNT59" s="78"/>
      <c r="LNU59" s="78"/>
      <c r="LNV59" s="78"/>
      <c r="LNW59" s="78"/>
      <c r="LNX59" s="78"/>
      <c r="LNY59" s="78"/>
      <c r="LNZ59" s="78"/>
      <c r="LOA59" s="78"/>
      <c r="LOB59" s="78"/>
      <c r="LOC59" s="78"/>
      <c r="LOD59" s="78"/>
      <c r="LOE59" s="78"/>
      <c r="LOF59" s="78"/>
      <c r="LOG59" s="78"/>
      <c r="LOH59" s="78"/>
      <c r="LOI59" s="78"/>
      <c r="LOJ59" s="78"/>
      <c r="LOK59" s="78"/>
      <c r="LOL59" s="78"/>
      <c r="LOM59" s="78"/>
      <c r="LON59" s="78"/>
      <c r="LOO59" s="78"/>
      <c r="LOP59" s="78"/>
      <c r="LOQ59" s="78"/>
      <c r="LOR59" s="78"/>
      <c r="LOS59" s="78"/>
      <c r="LOT59" s="78"/>
      <c r="LOU59" s="78"/>
      <c r="LOV59" s="78"/>
      <c r="LOW59" s="78"/>
      <c r="LOX59" s="78"/>
      <c r="LOY59" s="78"/>
      <c r="LOZ59" s="78"/>
      <c r="LPA59" s="78"/>
      <c r="LPB59" s="78"/>
      <c r="LPC59" s="78"/>
      <c r="LPD59" s="78"/>
      <c r="LPE59" s="78"/>
      <c r="LPF59" s="78"/>
      <c r="LPG59" s="78"/>
      <c r="LPH59" s="78"/>
      <c r="LPI59" s="78"/>
      <c r="LPJ59" s="78"/>
      <c r="LPK59" s="78"/>
      <c r="LPL59" s="78"/>
      <c r="LPM59" s="78"/>
      <c r="LPN59" s="78"/>
      <c r="LPO59" s="78"/>
      <c r="LPP59" s="78"/>
      <c r="LPQ59" s="78"/>
      <c r="LPR59" s="78"/>
      <c r="LPS59" s="78"/>
      <c r="LPT59" s="78"/>
      <c r="LPU59" s="78"/>
      <c r="LPV59" s="78"/>
      <c r="LPW59" s="78"/>
      <c r="LPX59" s="78"/>
      <c r="LPY59" s="78"/>
      <c r="LPZ59" s="78"/>
      <c r="LQA59" s="78"/>
      <c r="LQB59" s="78"/>
      <c r="LQC59" s="78"/>
      <c r="LQD59" s="78"/>
      <c r="LQE59" s="78"/>
      <c r="LQF59" s="78"/>
      <c r="LQG59" s="78"/>
      <c r="LQH59" s="78"/>
      <c r="LQI59" s="78"/>
      <c r="LQJ59" s="78"/>
      <c r="LQK59" s="78"/>
      <c r="LQL59" s="78"/>
      <c r="LQM59" s="78"/>
      <c r="LQN59" s="78"/>
      <c r="LQO59" s="78"/>
      <c r="LQP59" s="78"/>
      <c r="LQQ59" s="78"/>
      <c r="LQR59" s="78"/>
      <c r="LQS59" s="78"/>
      <c r="LQT59" s="78"/>
      <c r="LQU59" s="78"/>
      <c r="LQV59" s="78"/>
      <c r="LQW59" s="78"/>
      <c r="LQX59" s="78"/>
      <c r="LQY59" s="78"/>
      <c r="LQZ59" s="78"/>
      <c r="LRA59" s="78"/>
      <c r="LRB59" s="78"/>
      <c r="LRC59" s="78"/>
      <c r="LRD59" s="78"/>
      <c r="LRE59" s="78"/>
      <c r="LRF59" s="78"/>
      <c r="LRG59" s="78"/>
      <c r="LRH59" s="78"/>
      <c r="LRI59" s="78"/>
      <c r="LRJ59" s="78"/>
      <c r="LRK59" s="78"/>
      <c r="LRL59" s="78"/>
      <c r="LRM59" s="78"/>
      <c r="LRN59" s="78"/>
      <c r="LRO59" s="78"/>
      <c r="LRP59" s="78"/>
      <c r="LRQ59" s="78"/>
      <c r="LRR59" s="78"/>
      <c r="LRS59" s="78"/>
      <c r="LRT59" s="78"/>
      <c r="LRU59" s="78"/>
      <c r="LRV59" s="78"/>
      <c r="LRW59" s="78"/>
      <c r="LRX59" s="78"/>
      <c r="LRY59" s="78"/>
      <c r="LRZ59" s="78"/>
      <c r="LSA59" s="78"/>
      <c r="LSB59" s="78"/>
      <c r="LSC59" s="78"/>
      <c r="LSD59" s="78"/>
      <c r="LSE59" s="78"/>
      <c r="LSF59" s="78"/>
      <c r="LSG59" s="78"/>
      <c r="LSH59" s="78"/>
      <c r="LSI59" s="78"/>
      <c r="LSJ59" s="78"/>
      <c r="LSK59" s="78"/>
      <c r="LSL59" s="78"/>
      <c r="LSM59" s="78"/>
      <c r="LSN59" s="78"/>
      <c r="LSO59" s="78"/>
      <c r="LSP59" s="78"/>
      <c r="LSQ59" s="78"/>
      <c r="LSR59" s="78"/>
      <c r="LSS59" s="78"/>
      <c r="LST59" s="78"/>
      <c r="LSU59" s="78"/>
      <c r="LSV59" s="78"/>
      <c r="LSW59" s="78"/>
      <c r="LSX59" s="78"/>
      <c r="LSY59" s="78"/>
      <c r="LSZ59" s="78"/>
      <c r="LTA59" s="78"/>
      <c r="LTB59" s="78"/>
      <c r="LTC59" s="78"/>
      <c r="LTD59" s="78"/>
      <c r="LTE59" s="78"/>
      <c r="LTF59" s="78"/>
      <c r="LTG59" s="78"/>
      <c r="LTH59" s="78"/>
      <c r="LTI59" s="78"/>
      <c r="LTJ59" s="78"/>
      <c r="LTK59" s="78"/>
      <c r="LTL59" s="78"/>
      <c r="LTM59" s="78"/>
      <c r="LTN59" s="78"/>
      <c r="LTO59" s="78"/>
      <c r="LTP59" s="78"/>
      <c r="LTQ59" s="78"/>
      <c r="LTR59" s="78"/>
      <c r="LTS59" s="78"/>
      <c r="LTT59" s="78"/>
      <c r="LTU59" s="78"/>
      <c r="LTV59" s="78"/>
      <c r="LTW59" s="78"/>
      <c r="LTX59" s="78"/>
      <c r="LTY59" s="78"/>
      <c r="LTZ59" s="78"/>
      <c r="LUA59" s="78"/>
      <c r="LUB59" s="78"/>
      <c r="LUC59" s="78"/>
      <c r="LUD59" s="78"/>
      <c r="LUE59" s="78"/>
      <c r="LUF59" s="78"/>
      <c r="LUG59" s="78"/>
      <c r="LUH59" s="78"/>
      <c r="LUI59" s="78"/>
      <c r="LUJ59" s="78"/>
      <c r="LUK59" s="78"/>
      <c r="LUL59" s="78"/>
      <c r="LUM59" s="78"/>
      <c r="LUN59" s="78"/>
      <c r="LUO59" s="78"/>
      <c r="LUP59" s="78"/>
      <c r="LUQ59" s="78"/>
      <c r="LUR59" s="78"/>
      <c r="LUS59" s="78"/>
      <c r="LUT59" s="78"/>
      <c r="LUU59" s="78"/>
      <c r="LUV59" s="78"/>
      <c r="LUW59" s="78"/>
      <c r="LUX59" s="78"/>
      <c r="LUY59" s="78"/>
      <c r="LUZ59" s="78"/>
      <c r="LVA59" s="78"/>
      <c r="LVB59" s="78"/>
      <c r="LVC59" s="78"/>
      <c r="LVD59" s="78"/>
      <c r="LVE59" s="78"/>
      <c r="LVF59" s="78"/>
      <c r="LVG59" s="78"/>
      <c r="LVH59" s="78"/>
      <c r="LVI59" s="78"/>
      <c r="LVJ59" s="78"/>
      <c r="LVK59" s="78"/>
      <c r="LVL59" s="78"/>
      <c r="LVM59" s="78"/>
      <c r="LVN59" s="78"/>
      <c r="LVO59" s="78"/>
      <c r="LVP59" s="78"/>
      <c r="LVQ59" s="78"/>
      <c r="LVR59" s="78"/>
      <c r="LVS59" s="78"/>
      <c r="LVT59" s="78"/>
      <c r="LVU59" s="78"/>
      <c r="LVV59" s="78"/>
      <c r="LVW59" s="78"/>
      <c r="LVX59" s="78"/>
      <c r="LVY59" s="78"/>
      <c r="LVZ59" s="78"/>
      <c r="LWA59" s="78"/>
      <c r="LWB59" s="78"/>
      <c r="LWC59" s="78"/>
      <c r="LWD59" s="78"/>
      <c r="LWE59" s="78"/>
      <c r="LWF59" s="78"/>
      <c r="LWG59" s="78"/>
      <c r="LWH59" s="78"/>
      <c r="LWI59" s="78"/>
      <c r="LWJ59" s="78"/>
      <c r="LWK59" s="78"/>
      <c r="LWL59" s="78"/>
      <c r="LWM59" s="78"/>
      <c r="LWN59" s="78"/>
      <c r="LWO59" s="78"/>
      <c r="LWP59" s="78"/>
      <c r="LWQ59" s="78"/>
      <c r="LWR59" s="78"/>
      <c r="LWS59" s="78"/>
      <c r="LWT59" s="78"/>
      <c r="LWU59" s="78"/>
      <c r="LWV59" s="78"/>
      <c r="LWW59" s="78"/>
      <c r="LWX59" s="78"/>
      <c r="LWY59" s="78"/>
      <c r="LWZ59" s="78"/>
      <c r="LXA59" s="78"/>
      <c r="LXB59" s="78"/>
      <c r="LXC59" s="78"/>
      <c r="LXD59" s="78"/>
      <c r="LXE59" s="78"/>
      <c r="LXF59" s="78"/>
      <c r="LXG59" s="78"/>
      <c r="LXH59" s="78"/>
      <c r="LXI59" s="78"/>
      <c r="LXJ59" s="78"/>
      <c r="LXK59" s="78"/>
      <c r="LXL59" s="78"/>
      <c r="LXM59" s="78"/>
      <c r="LXN59" s="78"/>
      <c r="LXO59" s="78"/>
      <c r="LXP59" s="78"/>
      <c r="LXQ59" s="78"/>
      <c r="LXR59" s="78"/>
      <c r="LXS59" s="78"/>
      <c r="LXT59" s="78"/>
      <c r="LXU59" s="78"/>
      <c r="LXV59" s="78"/>
      <c r="LXW59" s="78"/>
      <c r="LXX59" s="78"/>
      <c r="LXY59" s="78"/>
      <c r="LXZ59" s="78"/>
      <c r="LYA59" s="78"/>
      <c r="LYB59" s="78"/>
      <c r="LYC59" s="78"/>
      <c r="LYD59" s="78"/>
      <c r="LYE59" s="78"/>
      <c r="LYF59" s="78"/>
      <c r="LYG59" s="78"/>
      <c r="LYH59" s="78"/>
      <c r="LYI59" s="78"/>
      <c r="LYJ59" s="78"/>
      <c r="LYK59" s="78"/>
      <c r="LYL59" s="78"/>
      <c r="LYM59" s="78"/>
      <c r="LYN59" s="78"/>
      <c r="LYO59" s="78"/>
      <c r="LYP59" s="78"/>
      <c r="LYQ59" s="78"/>
      <c r="LYR59" s="78"/>
      <c r="LYS59" s="78"/>
      <c r="LYT59" s="78"/>
      <c r="LYU59" s="78"/>
      <c r="LYV59" s="78"/>
      <c r="LYW59" s="78"/>
      <c r="LYX59" s="78"/>
      <c r="LYY59" s="78"/>
      <c r="LYZ59" s="78"/>
      <c r="LZA59" s="78"/>
      <c r="LZB59" s="78"/>
      <c r="LZC59" s="78"/>
      <c r="LZD59" s="78"/>
      <c r="LZE59" s="78"/>
      <c r="LZF59" s="78"/>
      <c r="LZG59" s="78"/>
      <c r="LZH59" s="78"/>
      <c r="LZI59" s="78"/>
      <c r="LZJ59" s="78"/>
      <c r="LZK59" s="78"/>
      <c r="LZL59" s="78"/>
      <c r="LZM59" s="78"/>
      <c r="LZN59" s="78"/>
      <c r="LZO59" s="78"/>
      <c r="LZP59" s="78"/>
      <c r="LZQ59" s="78"/>
      <c r="LZR59" s="78"/>
      <c r="LZS59" s="78"/>
      <c r="LZT59" s="78"/>
      <c r="LZU59" s="78"/>
      <c r="LZV59" s="78"/>
      <c r="LZW59" s="78"/>
      <c r="LZX59" s="78"/>
      <c r="LZY59" s="78"/>
      <c r="LZZ59" s="78"/>
      <c r="MAA59" s="78"/>
      <c r="MAB59" s="78"/>
      <c r="MAC59" s="78"/>
      <c r="MAD59" s="78"/>
      <c r="MAE59" s="78"/>
      <c r="MAF59" s="78"/>
      <c r="MAG59" s="78"/>
      <c r="MAH59" s="78"/>
      <c r="MAI59" s="78"/>
      <c r="MAJ59" s="78"/>
      <c r="MAK59" s="78"/>
      <c r="MAL59" s="78"/>
      <c r="MAM59" s="78"/>
      <c r="MAN59" s="78"/>
      <c r="MAO59" s="78"/>
      <c r="MAP59" s="78"/>
      <c r="MAQ59" s="78"/>
      <c r="MAR59" s="78"/>
      <c r="MAS59" s="78"/>
      <c r="MAT59" s="78"/>
      <c r="MAU59" s="78"/>
      <c r="MAV59" s="78"/>
      <c r="MAW59" s="78"/>
      <c r="MAX59" s="78"/>
      <c r="MAY59" s="78"/>
      <c r="MAZ59" s="78"/>
      <c r="MBA59" s="78"/>
      <c r="MBB59" s="78"/>
      <c r="MBC59" s="78"/>
      <c r="MBD59" s="78"/>
      <c r="MBE59" s="78"/>
      <c r="MBF59" s="78"/>
      <c r="MBG59" s="78"/>
      <c r="MBH59" s="78"/>
      <c r="MBI59" s="78"/>
      <c r="MBJ59" s="78"/>
      <c r="MBK59" s="78"/>
      <c r="MBL59" s="78"/>
      <c r="MBM59" s="78"/>
      <c r="MBN59" s="78"/>
      <c r="MBO59" s="78"/>
      <c r="MBP59" s="78"/>
      <c r="MBQ59" s="78"/>
      <c r="MBR59" s="78"/>
      <c r="MBS59" s="78"/>
      <c r="MBT59" s="78"/>
      <c r="MBU59" s="78"/>
      <c r="MBV59" s="78"/>
      <c r="MBW59" s="78"/>
      <c r="MBX59" s="78"/>
      <c r="MBY59" s="78"/>
      <c r="MBZ59" s="78"/>
      <c r="MCA59" s="78"/>
      <c r="MCB59" s="78"/>
      <c r="MCC59" s="78"/>
      <c r="MCD59" s="78"/>
      <c r="MCE59" s="78"/>
      <c r="MCF59" s="78"/>
      <c r="MCG59" s="78"/>
      <c r="MCH59" s="78"/>
      <c r="MCI59" s="78"/>
      <c r="MCJ59" s="78"/>
      <c r="MCK59" s="78"/>
      <c r="MCL59" s="78"/>
      <c r="MCM59" s="78"/>
      <c r="MCN59" s="78"/>
      <c r="MCO59" s="78"/>
      <c r="MCP59" s="78"/>
      <c r="MCQ59" s="78"/>
      <c r="MCR59" s="78"/>
      <c r="MCS59" s="78"/>
      <c r="MCT59" s="78"/>
      <c r="MCU59" s="78"/>
      <c r="MCV59" s="78"/>
      <c r="MCW59" s="78"/>
      <c r="MCX59" s="78"/>
      <c r="MCY59" s="78"/>
      <c r="MCZ59" s="78"/>
      <c r="MDA59" s="78"/>
      <c r="MDB59" s="78"/>
      <c r="MDC59" s="78"/>
      <c r="MDD59" s="78"/>
      <c r="MDE59" s="78"/>
      <c r="MDF59" s="78"/>
      <c r="MDG59" s="78"/>
      <c r="MDH59" s="78"/>
      <c r="MDI59" s="78"/>
      <c r="MDJ59" s="78"/>
      <c r="MDK59" s="78"/>
      <c r="MDL59" s="78"/>
      <c r="MDM59" s="78"/>
      <c r="MDN59" s="78"/>
      <c r="MDO59" s="78"/>
      <c r="MDP59" s="78"/>
      <c r="MDQ59" s="78"/>
      <c r="MDR59" s="78"/>
      <c r="MDS59" s="78"/>
      <c r="MDT59" s="78"/>
      <c r="MDU59" s="78"/>
      <c r="MDV59" s="78"/>
      <c r="MDW59" s="78"/>
      <c r="MDX59" s="78"/>
      <c r="MDY59" s="78"/>
      <c r="MDZ59" s="78"/>
      <c r="MEA59" s="78"/>
      <c r="MEB59" s="78"/>
      <c r="MEC59" s="78"/>
      <c r="MED59" s="78"/>
      <c r="MEE59" s="78"/>
      <c r="MEF59" s="78"/>
      <c r="MEG59" s="78"/>
      <c r="MEH59" s="78"/>
      <c r="MEI59" s="78"/>
      <c r="MEJ59" s="78"/>
      <c r="MEK59" s="78"/>
      <c r="MEL59" s="78"/>
      <c r="MEM59" s="78"/>
      <c r="MEN59" s="78"/>
      <c r="MEO59" s="78"/>
      <c r="MEP59" s="78"/>
      <c r="MEQ59" s="78"/>
      <c r="MER59" s="78"/>
      <c r="MES59" s="78"/>
      <c r="MET59" s="78"/>
      <c r="MEU59" s="78"/>
      <c r="MEV59" s="78"/>
      <c r="MEW59" s="78"/>
      <c r="MEX59" s="78"/>
      <c r="MEY59" s="78"/>
      <c r="MEZ59" s="78"/>
      <c r="MFA59" s="78"/>
      <c r="MFB59" s="78"/>
      <c r="MFC59" s="78"/>
      <c r="MFD59" s="78"/>
      <c r="MFE59" s="78"/>
      <c r="MFF59" s="78"/>
      <c r="MFG59" s="78"/>
      <c r="MFH59" s="78"/>
      <c r="MFI59" s="78"/>
      <c r="MFJ59" s="78"/>
      <c r="MFK59" s="78"/>
      <c r="MFL59" s="78"/>
      <c r="MFM59" s="78"/>
      <c r="MFN59" s="78"/>
      <c r="MFO59" s="78"/>
      <c r="MFP59" s="78"/>
      <c r="MFQ59" s="78"/>
      <c r="MFR59" s="78"/>
      <c r="MFS59" s="78"/>
      <c r="MFT59" s="78"/>
      <c r="MFU59" s="78"/>
      <c r="MFV59" s="78"/>
      <c r="MFW59" s="78"/>
      <c r="MFX59" s="78"/>
      <c r="MFY59" s="78"/>
      <c r="MFZ59" s="78"/>
      <c r="MGA59" s="78"/>
      <c r="MGB59" s="78"/>
      <c r="MGC59" s="78"/>
      <c r="MGD59" s="78"/>
      <c r="MGE59" s="78"/>
      <c r="MGF59" s="78"/>
      <c r="MGG59" s="78"/>
      <c r="MGH59" s="78"/>
      <c r="MGI59" s="78"/>
      <c r="MGJ59" s="78"/>
      <c r="MGK59" s="78"/>
      <c r="MGL59" s="78"/>
      <c r="MGM59" s="78"/>
      <c r="MGN59" s="78"/>
      <c r="MGO59" s="78"/>
      <c r="MGP59" s="78"/>
      <c r="MGQ59" s="78"/>
      <c r="MGR59" s="78"/>
      <c r="MGS59" s="78"/>
      <c r="MGT59" s="78"/>
      <c r="MGU59" s="78"/>
      <c r="MGV59" s="78"/>
      <c r="MGW59" s="78"/>
      <c r="MGX59" s="78"/>
      <c r="MGY59" s="78"/>
      <c r="MGZ59" s="78"/>
      <c r="MHA59" s="78"/>
      <c r="MHB59" s="78"/>
      <c r="MHC59" s="78"/>
      <c r="MHD59" s="78"/>
      <c r="MHE59" s="78"/>
      <c r="MHF59" s="78"/>
      <c r="MHG59" s="78"/>
      <c r="MHH59" s="78"/>
      <c r="MHI59" s="78"/>
      <c r="MHJ59" s="78"/>
      <c r="MHK59" s="78"/>
      <c r="MHL59" s="78"/>
      <c r="MHM59" s="78"/>
      <c r="MHN59" s="78"/>
      <c r="MHO59" s="78"/>
      <c r="MHP59" s="78"/>
      <c r="MHQ59" s="78"/>
      <c r="MHR59" s="78"/>
      <c r="MHS59" s="78"/>
      <c r="MHT59" s="78"/>
      <c r="MHU59" s="78"/>
      <c r="MHV59" s="78"/>
      <c r="MHW59" s="78"/>
      <c r="MHX59" s="78"/>
      <c r="MHY59" s="78"/>
      <c r="MHZ59" s="78"/>
      <c r="MIA59" s="78"/>
      <c r="MIB59" s="78"/>
      <c r="MIC59" s="78"/>
      <c r="MID59" s="78"/>
      <c r="MIE59" s="78"/>
      <c r="MIF59" s="78"/>
      <c r="MIG59" s="78"/>
      <c r="MIH59" s="78"/>
      <c r="MII59" s="78"/>
      <c r="MIJ59" s="78"/>
      <c r="MIK59" s="78"/>
      <c r="MIL59" s="78"/>
      <c r="MIM59" s="78"/>
      <c r="MIN59" s="78"/>
      <c r="MIO59" s="78"/>
      <c r="MIP59" s="78"/>
      <c r="MIQ59" s="78"/>
      <c r="MIR59" s="78"/>
      <c r="MIS59" s="78"/>
      <c r="MIT59" s="78"/>
      <c r="MIU59" s="78"/>
      <c r="MIV59" s="78"/>
      <c r="MIW59" s="78"/>
      <c r="MIX59" s="78"/>
      <c r="MIY59" s="78"/>
      <c r="MIZ59" s="78"/>
      <c r="MJA59" s="78"/>
      <c r="MJB59" s="78"/>
      <c r="MJC59" s="78"/>
      <c r="MJD59" s="78"/>
      <c r="MJE59" s="78"/>
      <c r="MJF59" s="78"/>
      <c r="MJG59" s="78"/>
      <c r="MJH59" s="78"/>
      <c r="MJI59" s="78"/>
      <c r="MJJ59" s="78"/>
      <c r="MJK59" s="78"/>
      <c r="MJL59" s="78"/>
      <c r="MJM59" s="78"/>
      <c r="MJN59" s="78"/>
      <c r="MJO59" s="78"/>
      <c r="MJP59" s="78"/>
      <c r="MJQ59" s="78"/>
      <c r="MJR59" s="78"/>
      <c r="MJS59" s="78"/>
      <c r="MJT59" s="78"/>
      <c r="MJU59" s="78"/>
      <c r="MJV59" s="78"/>
      <c r="MJW59" s="78"/>
      <c r="MJX59" s="78"/>
      <c r="MJY59" s="78"/>
      <c r="MJZ59" s="78"/>
      <c r="MKA59" s="78"/>
      <c r="MKB59" s="78"/>
      <c r="MKC59" s="78"/>
      <c r="MKD59" s="78"/>
      <c r="MKE59" s="78"/>
      <c r="MKF59" s="78"/>
      <c r="MKG59" s="78"/>
      <c r="MKH59" s="78"/>
      <c r="MKI59" s="78"/>
      <c r="MKJ59" s="78"/>
      <c r="MKK59" s="78"/>
      <c r="MKL59" s="78"/>
      <c r="MKM59" s="78"/>
      <c r="MKN59" s="78"/>
      <c r="MKO59" s="78"/>
      <c r="MKP59" s="78"/>
      <c r="MKQ59" s="78"/>
      <c r="MKR59" s="78"/>
      <c r="MKS59" s="78"/>
      <c r="MKT59" s="78"/>
      <c r="MKU59" s="78"/>
      <c r="MKV59" s="78"/>
      <c r="MKW59" s="78"/>
      <c r="MKX59" s="78"/>
      <c r="MKY59" s="78"/>
      <c r="MKZ59" s="78"/>
      <c r="MLA59" s="78"/>
      <c r="MLB59" s="78"/>
      <c r="MLC59" s="78"/>
      <c r="MLD59" s="78"/>
      <c r="MLE59" s="78"/>
      <c r="MLF59" s="78"/>
      <c r="MLG59" s="78"/>
      <c r="MLH59" s="78"/>
      <c r="MLI59" s="78"/>
      <c r="MLJ59" s="78"/>
      <c r="MLK59" s="78"/>
      <c r="MLL59" s="78"/>
      <c r="MLM59" s="78"/>
      <c r="MLN59" s="78"/>
      <c r="MLO59" s="78"/>
      <c r="MLP59" s="78"/>
      <c r="MLQ59" s="78"/>
      <c r="MLR59" s="78"/>
      <c r="MLS59" s="78"/>
      <c r="MLT59" s="78"/>
      <c r="MLU59" s="78"/>
      <c r="MLV59" s="78"/>
      <c r="MLW59" s="78"/>
      <c r="MLX59" s="78"/>
      <c r="MLY59" s="78"/>
      <c r="MLZ59" s="78"/>
      <c r="MMA59" s="78"/>
      <c r="MMB59" s="78"/>
      <c r="MMC59" s="78"/>
      <c r="MMD59" s="78"/>
      <c r="MME59" s="78"/>
      <c r="MMF59" s="78"/>
      <c r="MMG59" s="78"/>
      <c r="MMH59" s="78"/>
      <c r="MMI59" s="78"/>
      <c r="MMJ59" s="78"/>
      <c r="MMK59" s="78"/>
      <c r="MML59" s="78"/>
      <c r="MMM59" s="78"/>
      <c r="MMN59" s="78"/>
      <c r="MMO59" s="78"/>
      <c r="MMP59" s="78"/>
      <c r="MMQ59" s="78"/>
      <c r="MMR59" s="78"/>
      <c r="MMS59" s="78"/>
      <c r="MMT59" s="78"/>
      <c r="MMU59" s="78"/>
      <c r="MMV59" s="78"/>
      <c r="MMW59" s="78"/>
      <c r="MMX59" s="78"/>
      <c r="MMY59" s="78"/>
      <c r="MMZ59" s="78"/>
      <c r="MNA59" s="78"/>
      <c r="MNB59" s="78"/>
      <c r="MNC59" s="78"/>
      <c r="MND59" s="78"/>
      <c r="MNE59" s="78"/>
      <c r="MNF59" s="78"/>
      <c r="MNG59" s="78"/>
      <c r="MNH59" s="78"/>
      <c r="MNI59" s="78"/>
      <c r="MNJ59" s="78"/>
      <c r="MNK59" s="78"/>
      <c r="MNL59" s="78"/>
      <c r="MNM59" s="78"/>
      <c r="MNN59" s="78"/>
      <c r="MNO59" s="78"/>
      <c r="MNP59" s="78"/>
      <c r="MNQ59" s="78"/>
      <c r="MNR59" s="78"/>
      <c r="MNS59" s="78"/>
      <c r="MNT59" s="78"/>
      <c r="MNU59" s="78"/>
      <c r="MNV59" s="78"/>
      <c r="MNW59" s="78"/>
      <c r="MNX59" s="78"/>
      <c r="MNY59" s="78"/>
      <c r="MNZ59" s="78"/>
      <c r="MOA59" s="78"/>
      <c r="MOB59" s="78"/>
      <c r="MOC59" s="78"/>
      <c r="MOD59" s="78"/>
      <c r="MOE59" s="78"/>
      <c r="MOF59" s="78"/>
      <c r="MOG59" s="78"/>
      <c r="MOH59" s="78"/>
      <c r="MOI59" s="78"/>
      <c r="MOJ59" s="78"/>
      <c r="MOK59" s="78"/>
      <c r="MOL59" s="78"/>
      <c r="MOM59" s="78"/>
      <c r="MON59" s="78"/>
      <c r="MOO59" s="78"/>
      <c r="MOP59" s="78"/>
      <c r="MOQ59" s="78"/>
      <c r="MOR59" s="78"/>
      <c r="MOS59" s="78"/>
      <c r="MOT59" s="78"/>
      <c r="MOU59" s="78"/>
      <c r="MOV59" s="78"/>
      <c r="MOW59" s="78"/>
      <c r="MOX59" s="78"/>
      <c r="MOY59" s="78"/>
      <c r="MOZ59" s="78"/>
      <c r="MPA59" s="78"/>
      <c r="MPB59" s="78"/>
      <c r="MPC59" s="78"/>
      <c r="MPD59" s="78"/>
      <c r="MPE59" s="78"/>
      <c r="MPF59" s="78"/>
      <c r="MPG59" s="78"/>
      <c r="MPH59" s="78"/>
      <c r="MPI59" s="78"/>
      <c r="MPJ59" s="78"/>
      <c r="MPK59" s="78"/>
      <c r="MPL59" s="78"/>
      <c r="MPM59" s="78"/>
      <c r="MPN59" s="78"/>
      <c r="MPO59" s="78"/>
      <c r="MPP59" s="78"/>
      <c r="MPQ59" s="78"/>
      <c r="MPR59" s="78"/>
      <c r="MPS59" s="78"/>
      <c r="MPT59" s="78"/>
      <c r="MPU59" s="78"/>
      <c r="MPV59" s="78"/>
      <c r="MPW59" s="78"/>
      <c r="MPX59" s="78"/>
      <c r="MPY59" s="78"/>
      <c r="MPZ59" s="78"/>
      <c r="MQA59" s="78"/>
      <c r="MQB59" s="78"/>
      <c r="MQC59" s="78"/>
      <c r="MQD59" s="78"/>
      <c r="MQE59" s="78"/>
      <c r="MQF59" s="78"/>
      <c r="MQG59" s="78"/>
      <c r="MQH59" s="78"/>
      <c r="MQI59" s="78"/>
      <c r="MQJ59" s="78"/>
      <c r="MQK59" s="78"/>
      <c r="MQL59" s="78"/>
      <c r="MQM59" s="78"/>
      <c r="MQN59" s="78"/>
      <c r="MQO59" s="78"/>
      <c r="MQP59" s="78"/>
      <c r="MQQ59" s="78"/>
      <c r="MQR59" s="78"/>
      <c r="MQS59" s="78"/>
      <c r="MQT59" s="78"/>
      <c r="MQU59" s="78"/>
      <c r="MQV59" s="78"/>
      <c r="MQW59" s="78"/>
      <c r="MQX59" s="78"/>
      <c r="MQY59" s="78"/>
      <c r="MQZ59" s="78"/>
      <c r="MRA59" s="78"/>
      <c r="MRB59" s="78"/>
      <c r="MRC59" s="78"/>
      <c r="MRD59" s="78"/>
      <c r="MRE59" s="78"/>
      <c r="MRF59" s="78"/>
      <c r="MRG59" s="78"/>
      <c r="MRH59" s="78"/>
      <c r="MRI59" s="78"/>
      <c r="MRJ59" s="78"/>
      <c r="MRK59" s="78"/>
      <c r="MRL59" s="78"/>
      <c r="MRM59" s="78"/>
      <c r="MRN59" s="78"/>
      <c r="MRO59" s="78"/>
      <c r="MRP59" s="78"/>
      <c r="MRQ59" s="78"/>
      <c r="MRR59" s="78"/>
      <c r="MRS59" s="78"/>
      <c r="MRT59" s="78"/>
      <c r="MRU59" s="78"/>
      <c r="MRV59" s="78"/>
      <c r="MRW59" s="78"/>
      <c r="MRX59" s="78"/>
      <c r="MRY59" s="78"/>
      <c r="MRZ59" s="78"/>
      <c r="MSA59" s="78"/>
      <c r="MSB59" s="78"/>
      <c r="MSC59" s="78"/>
      <c r="MSD59" s="78"/>
      <c r="MSE59" s="78"/>
      <c r="MSF59" s="78"/>
      <c r="MSG59" s="78"/>
      <c r="MSH59" s="78"/>
      <c r="MSI59" s="78"/>
      <c r="MSJ59" s="78"/>
      <c r="MSK59" s="78"/>
      <c r="MSL59" s="78"/>
      <c r="MSM59" s="78"/>
      <c r="MSN59" s="78"/>
      <c r="MSO59" s="78"/>
      <c r="MSP59" s="78"/>
      <c r="MSQ59" s="78"/>
      <c r="MSR59" s="78"/>
      <c r="MSS59" s="78"/>
      <c r="MST59" s="78"/>
      <c r="MSU59" s="78"/>
      <c r="MSV59" s="78"/>
      <c r="MSW59" s="78"/>
      <c r="MSX59" s="78"/>
      <c r="MSY59" s="78"/>
      <c r="MSZ59" s="78"/>
      <c r="MTA59" s="78"/>
      <c r="MTB59" s="78"/>
      <c r="MTC59" s="78"/>
      <c r="MTD59" s="78"/>
      <c r="MTE59" s="78"/>
      <c r="MTF59" s="78"/>
      <c r="MTG59" s="78"/>
      <c r="MTH59" s="78"/>
      <c r="MTI59" s="78"/>
      <c r="MTJ59" s="78"/>
      <c r="MTK59" s="78"/>
      <c r="MTL59" s="78"/>
      <c r="MTM59" s="78"/>
      <c r="MTN59" s="78"/>
      <c r="MTO59" s="78"/>
      <c r="MTP59" s="78"/>
      <c r="MTQ59" s="78"/>
      <c r="MTR59" s="78"/>
      <c r="MTS59" s="78"/>
      <c r="MTT59" s="78"/>
      <c r="MTU59" s="78"/>
      <c r="MTV59" s="78"/>
      <c r="MTW59" s="78"/>
      <c r="MTX59" s="78"/>
      <c r="MTY59" s="78"/>
      <c r="MTZ59" s="78"/>
      <c r="MUA59" s="78"/>
      <c r="MUB59" s="78"/>
      <c r="MUC59" s="78"/>
      <c r="MUD59" s="78"/>
      <c r="MUE59" s="78"/>
      <c r="MUF59" s="78"/>
      <c r="MUG59" s="78"/>
      <c r="MUH59" s="78"/>
      <c r="MUI59" s="78"/>
      <c r="MUJ59" s="78"/>
      <c r="MUK59" s="78"/>
      <c r="MUL59" s="78"/>
      <c r="MUM59" s="78"/>
      <c r="MUN59" s="78"/>
      <c r="MUO59" s="78"/>
      <c r="MUP59" s="78"/>
      <c r="MUQ59" s="78"/>
      <c r="MUR59" s="78"/>
      <c r="MUS59" s="78"/>
      <c r="MUT59" s="78"/>
      <c r="MUU59" s="78"/>
      <c r="MUV59" s="78"/>
      <c r="MUW59" s="78"/>
      <c r="MUX59" s="78"/>
      <c r="MUY59" s="78"/>
      <c r="MUZ59" s="78"/>
      <c r="MVA59" s="78"/>
      <c r="MVB59" s="78"/>
      <c r="MVC59" s="78"/>
      <c r="MVD59" s="78"/>
      <c r="MVE59" s="78"/>
      <c r="MVF59" s="78"/>
      <c r="MVG59" s="78"/>
      <c r="MVH59" s="78"/>
      <c r="MVI59" s="78"/>
      <c r="MVJ59" s="78"/>
      <c r="MVK59" s="78"/>
      <c r="MVL59" s="78"/>
      <c r="MVM59" s="78"/>
      <c r="MVN59" s="78"/>
      <c r="MVO59" s="78"/>
      <c r="MVP59" s="78"/>
      <c r="MVQ59" s="78"/>
      <c r="MVR59" s="78"/>
      <c r="MVS59" s="78"/>
      <c r="MVT59" s="78"/>
      <c r="MVU59" s="78"/>
      <c r="MVV59" s="78"/>
      <c r="MVW59" s="78"/>
      <c r="MVX59" s="78"/>
      <c r="MVY59" s="78"/>
      <c r="MVZ59" s="78"/>
      <c r="MWA59" s="78"/>
      <c r="MWB59" s="78"/>
      <c r="MWC59" s="78"/>
      <c r="MWD59" s="78"/>
      <c r="MWE59" s="78"/>
      <c r="MWF59" s="78"/>
      <c r="MWG59" s="78"/>
      <c r="MWH59" s="78"/>
      <c r="MWI59" s="78"/>
      <c r="MWJ59" s="78"/>
      <c r="MWK59" s="78"/>
      <c r="MWL59" s="78"/>
      <c r="MWM59" s="78"/>
      <c r="MWN59" s="78"/>
      <c r="MWO59" s="78"/>
      <c r="MWP59" s="78"/>
      <c r="MWQ59" s="78"/>
      <c r="MWR59" s="78"/>
      <c r="MWS59" s="78"/>
      <c r="MWT59" s="78"/>
      <c r="MWU59" s="78"/>
      <c r="MWV59" s="78"/>
      <c r="MWW59" s="78"/>
      <c r="MWX59" s="78"/>
      <c r="MWY59" s="78"/>
      <c r="MWZ59" s="78"/>
      <c r="MXA59" s="78"/>
      <c r="MXB59" s="78"/>
      <c r="MXC59" s="78"/>
      <c r="MXD59" s="78"/>
      <c r="MXE59" s="78"/>
      <c r="MXF59" s="78"/>
      <c r="MXG59" s="78"/>
      <c r="MXH59" s="78"/>
      <c r="MXI59" s="78"/>
      <c r="MXJ59" s="78"/>
      <c r="MXK59" s="78"/>
      <c r="MXL59" s="78"/>
      <c r="MXM59" s="78"/>
      <c r="MXN59" s="78"/>
      <c r="MXO59" s="78"/>
      <c r="MXP59" s="78"/>
      <c r="MXQ59" s="78"/>
      <c r="MXR59" s="78"/>
      <c r="MXS59" s="78"/>
      <c r="MXT59" s="78"/>
      <c r="MXU59" s="78"/>
      <c r="MXV59" s="78"/>
      <c r="MXW59" s="78"/>
      <c r="MXX59" s="78"/>
      <c r="MXY59" s="78"/>
      <c r="MXZ59" s="78"/>
      <c r="MYA59" s="78"/>
      <c r="MYB59" s="78"/>
      <c r="MYC59" s="78"/>
      <c r="MYD59" s="78"/>
      <c r="MYE59" s="78"/>
      <c r="MYF59" s="78"/>
      <c r="MYG59" s="78"/>
      <c r="MYH59" s="78"/>
      <c r="MYI59" s="78"/>
      <c r="MYJ59" s="78"/>
      <c r="MYK59" s="78"/>
      <c r="MYL59" s="78"/>
      <c r="MYM59" s="78"/>
      <c r="MYN59" s="78"/>
      <c r="MYO59" s="78"/>
      <c r="MYP59" s="78"/>
      <c r="MYQ59" s="78"/>
      <c r="MYR59" s="78"/>
      <c r="MYS59" s="78"/>
      <c r="MYT59" s="78"/>
      <c r="MYU59" s="78"/>
      <c r="MYV59" s="78"/>
      <c r="MYW59" s="78"/>
      <c r="MYX59" s="78"/>
      <c r="MYY59" s="78"/>
      <c r="MYZ59" s="78"/>
      <c r="MZA59" s="78"/>
      <c r="MZB59" s="78"/>
      <c r="MZC59" s="78"/>
      <c r="MZD59" s="78"/>
      <c r="MZE59" s="78"/>
      <c r="MZF59" s="78"/>
      <c r="MZG59" s="78"/>
      <c r="MZH59" s="78"/>
      <c r="MZI59" s="78"/>
      <c r="MZJ59" s="78"/>
      <c r="MZK59" s="78"/>
      <c r="MZL59" s="78"/>
      <c r="MZM59" s="78"/>
      <c r="MZN59" s="78"/>
      <c r="MZO59" s="78"/>
      <c r="MZP59" s="78"/>
      <c r="MZQ59" s="78"/>
      <c r="MZR59" s="78"/>
      <c r="MZS59" s="78"/>
      <c r="MZT59" s="78"/>
      <c r="MZU59" s="78"/>
      <c r="MZV59" s="78"/>
      <c r="MZW59" s="78"/>
      <c r="MZX59" s="78"/>
      <c r="MZY59" s="78"/>
      <c r="MZZ59" s="78"/>
      <c r="NAA59" s="78"/>
      <c r="NAB59" s="78"/>
      <c r="NAC59" s="78"/>
      <c r="NAD59" s="78"/>
      <c r="NAE59" s="78"/>
      <c r="NAF59" s="78"/>
      <c r="NAG59" s="78"/>
      <c r="NAH59" s="78"/>
      <c r="NAI59" s="78"/>
      <c r="NAJ59" s="78"/>
      <c r="NAK59" s="78"/>
      <c r="NAL59" s="78"/>
      <c r="NAM59" s="78"/>
      <c r="NAN59" s="78"/>
      <c r="NAO59" s="78"/>
      <c r="NAP59" s="78"/>
      <c r="NAQ59" s="78"/>
      <c r="NAR59" s="78"/>
      <c r="NAS59" s="78"/>
      <c r="NAT59" s="78"/>
      <c r="NAU59" s="78"/>
      <c r="NAV59" s="78"/>
      <c r="NAW59" s="78"/>
      <c r="NAX59" s="78"/>
      <c r="NAY59" s="78"/>
      <c r="NAZ59" s="78"/>
      <c r="NBA59" s="78"/>
      <c r="NBB59" s="78"/>
      <c r="NBC59" s="78"/>
      <c r="NBD59" s="78"/>
      <c r="NBE59" s="78"/>
      <c r="NBF59" s="78"/>
      <c r="NBG59" s="78"/>
      <c r="NBH59" s="78"/>
      <c r="NBI59" s="78"/>
      <c r="NBJ59" s="78"/>
      <c r="NBK59" s="78"/>
      <c r="NBL59" s="78"/>
      <c r="NBM59" s="78"/>
      <c r="NBN59" s="78"/>
      <c r="NBO59" s="78"/>
      <c r="NBP59" s="78"/>
      <c r="NBQ59" s="78"/>
      <c r="NBR59" s="78"/>
      <c r="NBS59" s="78"/>
      <c r="NBT59" s="78"/>
      <c r="NBU59" s="78"/>
      <c r="NBV59" s="78"/>
      <c r="NBW59" s="78"/>
      <c r="NBX59" s="78"/>
      <c r="NBY59" s="78"/>
      <c r="NBZ59" s="78"/>
      <c r="NCA59" s="78"/>
      <c r="NCB59" s="78"/>
      <c r="NCC59" s="78"/>
      <c r="NCD59" s="78"/>
      <c r="NCE59" s="78"/>
      <c r="NCF59" s="78"/>
      <c r="NCG59" s="78"/>
      <c r="NCH59" s="78"/>
      <c r="NCI59" s="78"/>
      <c r="NCJ59" s="78"/>
      <c r="NCK59" s="78"/>
      <c r="NCL59" s="78"/>
      <c r="NCM59" s="78"/>
      <c r="NCN59" s="78"/>
      <c r="NCO59" s="78"/>
      <c r="NCP59" s="78"/>
      <c r="NCQ59" s="78"/>
      <c r="NCR59" s="78"/>
      <c r="NCS59" s="78"/>
      <c r="NCT59" s="78"/>
      <c r="NCU59" s="78"/>
      <c r="NCV59" s="78"/>
      <c r="NCW59" s="78"/>
      <c r="NCX59" s="78"/>
      <c r="NCY59" s="78"/>
      <c r="NCZ59" s="78"/>
      <c r="NDA59" s="78"/>
      <c r="NDB59" s="78"/>
      <c r="NDC59" s="78"/>
      <c r="NDD59" s="78"/>
      <c r="NDE59" s="78"/>
      <c r="NDF59" s="78"/>
      <c r="NDG59" s="78"/>
      <c r="NDH59" s="78"/>
      <c r="NDI59" s="78"/>
      <c r="NDJ59" s="78"/>
      <c r="NDK59" s="78"/>
      <c r="NDL59" s="78"/>
      <c r="NDM59" s="78"/>
      <c r="NDN59" s="78"/>
      <c r="NDO59" s="78"/>
      <c r="NDP59" s="78"/>
      <c r="NDQ59" s="78"/>
      <c r="NDR59" s="78"/>
      <c r="NDS59" s="78"/>
      <c r="NDT59" s="78"/>
      <c r="NDU59" s="78"/>
      <c r="NDV59" s="78"/>
      <c r="NDW59" s="78"/>
      <c r="NDX59" s="78"/>
      <c r="NDY59" s="78"/>
      <c r="NDZ59" s="78"/>
      <c r="NEA59" s="78"/>
      <c r="NEB59" s="78"/>
      <c r="NEC59" s="78"/>
      <c r="NED59" s="78"/>
      <c r="NEE59" s="78"/>
      <c r="NEF59" s="78"/>
      <c r="NEG59" s="78"/>
      <c r="NEH59" s="78"/>
      <c r="NEI59" s="78"/>
      <c r="NEJ59" s="78"/>
      <c r="NEK59" s="78"/>
      <c r="NEL59" s="78"/>
      <c r="NEM59" s="78"/>
      <c r="NEN59" s="78"/>
      <c r="NEO59" s="78"/>
      <c r="NEP59" s="78"/>
      <c r="NEQ59" s="78"/>
      <c r="NER59" s="78"/>
      <c r="NES59" s="78"/>
      <c r="NET59" s="78"/>
      <c r="NEU59" s="78"/>
      <c r="NEV59" s="78"/>
      <c r="NEW59" s="78"/>
      <c r="NEX59" s="78"/>
      <c r="NEY59" s="78"/>
      <c r="NEZ59" s="78"/>
      <c r="NFA59" s="78"/>
      <c r="NFB59" s="78"/>
      <c r="NFC59" s="78"/>
      <c r="NFD59" s="78"/>
      <c r="NFE59" s="78"/>
      <c r="NFF59" s="78"/>
      <c r="NFG59" s="78"/>
      <c r="NFH59" s="78"/>
      <c r="NFI59" s="78"/>
      <c r="NFJ59" s="78"/>
      <c r="NFK59" s="78"/>
      <c r="NFL59" s="78"/>
      <c r="NFM59" s="78"/>
      <c r="NFN59" s="78"/>
      <c r="NFO59" s="78"/>
      <c r="NFP59" s="78"/>
      <c r="NFQ59" s="78"/>
      <c r="NFR59" s="78"/>
      <c r="NFS59" s="78"/>
      <c r="NFT59" s="78"/>
      <c r="NFU59" s="78"/>
      <c r="NFV59" s="78"/>
      <c r="NFW59" s="78"/>
      <c r="NFX59" s="78"/>
      <c r="NFY59" s="78"/>
      <c r="NFZ59" s="78"/>
      <c r="NGA59" s="78"/>
      <c r="NGB59" s="78"/>
      <c r="NGC59" s="78"/>
      <c r="NGD59" s="78"/>
      <c r="NGE59" s="78"/>
      <c r="NGF59" s="78"/>
      <c r="NGG59" s="78"/>
      <c r="NGH59" s="78"/>
      <c r="NGI59" s="78"/>
      <c r="NGJ59" s="78"/>
      <c r="NGK59" s="78"/>
      <c r="NGL59" s="78"/>
      <c r="NGM59" s="78"/>
      <c r="NGN59" s="78"/>
      <c r="NGO59" s="78"/>
      <c r="NGP59" s="78"/>
      <c r="NGQ59" s="78"/>
      <c r="NGR59" s="78"/>
      <c r="NGS59" s="78"/>
      <c r="NGT59" s="78"/>
      <c r="NGU59" s="78"/>
      <c r="NGV59" s="78"/>
      <c r="NGW59" s="78"/>
      <c r="NGX59" s="78"/>
      <c r="NGY59" s="78"/>
      <c r="NGZ59" s="78"/>
      <c r="NHA59" s="78"/>
      <c r="NHB59" s="78"/>
      <c r="NHC59" s="78"/>
      <c r="NHD59" s="78"/>
      <c r="NHE59" s="78"/>
      <c r="NHF59" s="78"/>
      <c r="NHG59" s="78"/>
      <c r="NHH59" s="78"/>
      <c r="NHI59" s="78"/>
      <c r="NHJ59" s="78"/>
      <c r="NHK59" s="78"/>
      <c r="NHL59" s="78"/>
      <c r="NHM59" s="78"/>
      <c r="NHN59" s="78"/>
      <c r="NHO59" s="78"/>
      <c r="NHP59" s="78"/>
      <c r="NHQ59" s="78"/>
      <c r="NHR59" s="78"/>
      <c r="NHS59" s="78"/>
      <c r="NHT59" s="78"/>
      <c r="NHU59" s="78"/>
      <c r="NHV59" s="78"/>
      <c r="NHW59" s="78"/>
      <c r="NHX59" s="78"/>
      <c r="NHY59" s="78"/>
      <c r="NHZ59" s="78"/>
      <c r="NIA59" s="78"/>
      <c r="NIB59" s="78"/>
      <c r="NIC59" s="78"/>
      <c r="NID59" s="78"/>
      <c r="NIE59" s="78"/>
      <c r="NIF59" s="78"/>
      <c r="NIG59" s="78"/>
      <c r="NIH59" s="78"/>
      <c r="NII59" s="78"/>
      <c r="NIJ59" s="78"/>
      <c r="NIK59" s="78"/>
      <c r="NIL59" s="78"/>
      <c r="NIM59" s="78"/>
      <c r="NIN59" s="78"/>
      <c r="NIO59" s="78"/>
      <c r="NIP59" s="78"/>
      <c r="NIQ59" s="78"/>
      <c r="NIR59" s="78"/>
      <c r="NIS59" s="78"/>
      <c r="NIT59" s="78"/>
      <c r="NIU59" s="78"/>
      <c r="NIV59" s="78"/>
      <c r="NIW59" s="78"/>
      <c r="NIX59" s="78"/>
      <c r="NIY59" s="78"/>
      <c r="NIZ59" s="78"/>
      <c r="NJA59" s="78"/>
      <c r="NJB59" s="78"/>
      <c r="NJC59" s="78"/>
      <c r="NJD59" s="78"/>
      <c r="NJE59" s="78"/>
      <c r="NJF59" s="78"/>
      <c r="NJG59" s="78"/>
      <c r="NJH59" s="78"/>
      <c r="NJI59" s="78"/>
      <c r="NJJ59" s="78"/>
      <c r="NJK59" s="78"/>
      <c r="NJL59" s="78"/>
      <c r="NJM59" s="78"/>
      <c r="NJN59" s="78"/>
      <c r="NJO59" s="78"/>
      <c r="NJP59" s="78"/>
      <c r="NJQ59" s="78"/>
      <c r="NJR59" s="78"/>
      <c r="NJS59" s="78"/>
      <c r="NJT59" s="78"/>
      <c r="NJU59" s="78"/>
      <c r="NJV59" s="78"/>
      <c r="NJW59" s="78"/>
      <c r="NJX59" s="78"/>
      <c r="NJY59" s="78"/>
      <c r="NJZ59" s="78"/>
      <c r="NKA59" s="78"/>
      <c r="NKB59" s="78"/>
      <c r="NKC59" s="78"/>
      <c r="NKD59" s="78"/>
      <c r="NKE59" s="78"/>
      <c r="NKF59" s="78"/>
      <c r="NKG59" s="78"/>
      <c r="NKH59" s="78"/>
      <c r="NKI59" s="78"/>
      <c r="NKJ59" s="78"/>
      <c r="NKK59" s="78"/>
      <c r="NKL59" s="78"/>
      <c r="NKM59" s="78"/>
      <c r="NKN59" s="78"/>
      <c r="NKO59" s="78"/>
      <c r="NKP59" s="78"/>
      <c r="NKQ59" s="78"/>
      <c r="NKR59" s="78"/>
      <c r="NKS59" s="78"/>
      <c r="NKT59" s="78"/>
      <c r="NKU59" s="78"/>
      <c r="NKV59" s="78"/>
      <c r="NKW59" s="78"/>
      <c r="NKX59" s="78"/>
      <c r="NKY59" s="78"/>
      <c r="NKZ59" s="78"/>
      <c r="NLA59" s="78"/>
      <c r="NLB59" s="78"/>
      <c r="NLC59" s="78"/>
      <c r="NLD59" s="78"/>
      <c r="NLE59" s="78"/>
      <c r="NLF59" s="78"/>
      <c r="NLG59" s="78"/>
      <c r="NLH59" s="78"/>
      <c r="NLI59" s="78"/>
      <c r="NLJ59" s="78"/>
      <c r="NLK59" s="78"/>
      <c r="NLL59" s="78"/>
      <c r="NLM59" s="78"/>
      <c r="NLN59" s="78"/>
      <c r="NLO59" s="78"/>
      <c r="NLP59" s="78"/>
      <c r="NLQ59" s="78"/>
      <c r="NLR59" s="78"/>
      <c r="NLS59" s="78"/>
      <c r="NLT59" s="78"/>
      <c r="NLU59" s="78"/>
      <c r="NLV59" s="78"/>
      <c r="NLW59" s="78"/>
      <c r="NLX59" s="78"/>
      <c r="NLY59" s="78"/>
      <c r="NLZ59" s="78"/>
      <c r="NMA59" s="78"/>
      <c r="NMB59" s="78"/>
      <c r="NMC59" s="78"/>
      <c r="NMD59" s="78"/>
      <c r="NME59" s="78"/>
      <c r="NMF59" s="78"/>
      <c r="NMG59" s="78"/>
      <c r="NMH59" s="78"/>
      <c r="NMI59" s="78"/>
      <c r="NMJ59" s="78"/>
      <c r="NMK59" s="78"/>
      <c r="NML59" s="78"/>
      <c r="NMM59" s="78"/>
      <c r="NMN59" s="78"/>
      <c r="NMO59" s="78"/>
      <c r="NMP59" s="78"/>
      <c r="NMQ59" s="78"/>
      <c r="NMR59" s="78"/>
      <c r="NMS59" s="78"/>
      <c r="NMT59" s="78"/>
      <c r="NMU59" s="78"/>
      <c r="NMV59" s="78"/>
      <c r="NMW59" s="78"/>
      <c r="NMX59" s="78"/>
      <c r="NMY59" s="78"/>
      <c r="NMZ59" s="78"/>
      <c r="NNA59" s="78"/>
      <c r="NNB59" s="78"/>
      <c r="NNC59" s="78"/>
      <c r="NND59" s="78"/>
      <c r="NNE59" s="78"/>
      <c r="NNF59" s="78"/>
      <c r="NNG59" s="78"/>
      <c r="NNH59" s="78"/>
      <c r="NNI59" s="78"/>
      <c r="NNJ59" s="78"/>
      <c r="NNK59" s="78"/>
      <c r="NNL59" s="78"/>
      <c r="NNM59" s="78"/>
      <c r="NNN59" s="78"/>
      <c r="NNO59" s="78"/>
      <c r="NNP59" s="78"/>
      <c r="NNQ59" s="78"/>
      <c r="NNR59" s="78"/>
      <c r="NNS59" s="78"/>
      <c r="NNT59" s="78"/>
      <c r="NNU59" s="78"/>
      <c r="NNV59" s="78"/>
      <c r="NNW59" s="78"/>
      <c r="NNX59" s="78"/>
      <c r="NNY59" s="78"/>
      <c r="NNZ59" s="78"/>
      <c r="NOA59" s="78"/>
      <c r="NOB59" s="78"/>
      <c r="NOC59" s="78"/>
      <c r="NOD59" s="78"/>
      <c r="NOE59" s="78"/>
      <c r="NOF59" s="78"/>
      <c r="NOG59" s="78"/>
      <c r="NOH59" s="78"/>
      <c r="NOI59" s="78"/>
      <c r="NOJ59" s="78"/>
      <c r="NOK59" s="78"/>
      <c r="NOL59" s="78"/>
      <c r="NOM59" s="78"/>
      <c r="NON59" s="78"/>
      <c r="NOO59" s="78"/>
      <c r="NOP59" s="78"/>
      <c r="NOQ59" s="78"/>
      <c r="NOR59" s="78"/>
      <c r="NOS59" s="78"/>
      <c r="NOT59" s="78"/>
      <c r="NOU59" s="78"/>
      <c r="NOV59" s="78"/>
      <c r="NOW59" s="78"/>
      <c r="NOX59" s="78"/>
      <c r="NOY59" s="78"/>
      <c r="NOZ59" s="78"/>
      <c r="NPA59" s="78"/>
      <c r="NPB59" s="78"/>
      <c r="NPC59" s="78"/>
      <c r="NPD59" s="78"/>
      <c r="NPE59" s="78"/>
      <c r="NPF59" s="78"/>
      <c r="NPG59" s="78"/>
      <c r="NPH59" s="78"/>
      <c r="NPI59" s="78"/>
      <c r="NPJ59" s="78"/>
      <c r="NPK59" s="78"/>
      <c r="NPL59" s="78"/>
      <c r="NPM59" s="78"/>
      <c r="NPN59" s="78"/>
      <c r="NPO59" s="78"/>
      <c r="NPP59" s="78"/>
      <c r="NPQ59" s="78"/>
      <c r="NPR59" s="78"/>
      <c r="NPS59" s="78"/>
      <c r="NPT59" s="78"/>
      <c r="NPU59" s="78"/>
      <c r="NPV59" s="78"/>
      <c r="NPW59" s="78"/>
      <c r="NPX59" s="78"/>
      <c r="NPY59" s="78"/>
      <c r="NPZ59" s="78"/>
      <c r="NQA59" s="78"/>
      <c r="NQB59" s="78"/>
      <c r="NQC59" s="78"/>
      <c r="NQD59" s="78"/>
      <c r="NQE59" s="78"/>
      <c r="NQF59" s="78"/>
      <c r="NQG59" s="78"/>
      <c r="NQH59" s="78"/>
      <c r="NQI59" s="78"/>
      <c r="NQJ59" s="78"/>
      <c r="NQK59" s="78"/>
      <c r="NQL59" s="78"/>
      <c r="NQM59" s="78"/>
      <c r="NQN59" s="78"/>
      <c r="NQO59" s="78"/>
      <c r="NQP59" s="78"/>
      <c r="NQQ59" s="78"/>
      <c r="NQR59" s="78"/>
      <c r="NQS59" s="78"/>
      <c r="NQT59" s="78"/>
      <c r="NQU59" s="78"/>
      <c r="NQV59" s="78"/>
      <c r="NQW59" s="78"/>
      <c r="NQX59" s="78"/>
      <c r="NQY59" s="78"/>
      <c r="NQZ59" s="78"/>
      <c r="NRA59" s="78"/>
      <c r="NRB59" s="78"/>
      <c r="NRC59" s="78"/>
      <c r="NRD59" s="78"/>
      <c r="NRE59" s="78"/>
      <c r="NRF59" s="78"/>
      <c r="NRG59" s="78"/>
      <c r="NRH59" s="78"/>
      <c r="NRI59" s="78"/>
      <c r="NRJ59" s="78"/>
      <c r="NRK59" s="78"/>
      <c r="NRL59" s="78"/>
      <c r="NRM59" s="78"/>
      <c r="NRN59" s="78"/>
      <c r="NRO59" s="78"/>
      <c r="NRP59" s="78"/>
      <c r="NRQ59" s="78"/>
      <c r="NRR59" s="78"/>
      <c r="NRS59" s="78"/>
      <c r="NRT59" s="78"/>
      <c r="NRU59" s="78"/>
      <c r="NRV59" s="78"/>
      <c r="NRW59" s="78"/>
      <c r="NRX59" s="78"/>
      <c r="NRY59" s="78"/>
      <c r="NRZ59" s="78"/>
      <c r="NSA59" s="78"/>
      <c r="NSB59" s="78"/>
      <c r="NSC59" s="78"/>
      <c r="NSD59" s="78"/>
      <c r="NSE59" s="78"/>
      <c r="NSF59" s="78"/>
      <c r="NSG59" s="78"/>
      <c r="NSH59" s="78"/>
      <c r="NSI59" s="78"/>
      <c r="NSJ59" s="78"/>
      <c r="NSK59" s="78"/>
      <c r="NSL59" s="78"/>
      <c r="NSM59" s="78"/>
      <c r="NSN59" s="78"/>
      <c r="NSO59" s="78"/>
      <c r="NSP59" s="78"/>
      <c r="NSQ59" s="78"/>
      <c r="NSR59" s="78"/>
      <c r="NSS59" s="78"/>
      <c r="NST59" s="78"/>
      <c r="NSU59" s="78"/>
      <c r="NSV59" s="78"/>
      <c r="NSW59" s="78"/>
      <c r="NSX59" s="78"/>
      <c r="NSY59" s="78"/>
      <c r="NSZ59" s="78"/>
      <c r="NTA59" s="78"/>
      <c r="NTB59" s="78"/>
      <c r="NTC59" s="78"/>
      <c r="NTD59" s="78"/>
      <c r="NTE59" s="78"/>
      <c r="NTF59" s="78"/>
      <c r="NTG59" s="78"/>
      <c r="NTH59" s="78"/>
      <c r="NTI59" s="78"/>
      <c r="NTJ59" s="78"/>
      <c r="NTK59" s="78"/>
      <c r="NTL59" s="78"/>
      <c r="NTM59" s="78"/>
      <c r="NTN59" s="78"/>
      <c r="NTO59" s="78"/>
      <c r="NTP59" s="78"/>
      <c r="NTQ59" s="78"/>
      <c r="NTR59" s="78"/>
      <c r="NTS59" s="78"/>
      <c r="NTT59" s="78"/>
      <c r="NTU59" s="78"/>
      <c r="NTV59" s="78"/>
      <c r="NTW59" s="78"/>
      <c r="NTX59" s="78"/>
      <c r="NTY59" s="78"/>
      <c r="NTZ59" s="78"/>
      <c r="NUA59" s="78"/>
      <c r="NUB59" s="78"/>
      <c r="NUC59" s="78"/>
      <c r="NUD59" s="78"/>
      <c r="NUE59" s="78"/>
      <c r="NUF59" s="78"/>
      <c r="NUG59" s="78"/>
      <c r="NUH59" s="78"/>
      <c r="NUI59" s="78"/>
      <c r="NUJ59" s="78"/>
      <c r="NUK59" s="78"/>
      <c r="NUL59" s="78"/>
      <c r="NUM59" s="78"/>
      <c r="NUN59" s="78"/>
      <c r="NUO59" s="78"/>
      <c r="NUP59" s="78"/>
      <c r="NUQ59" s="78"/>
      <c r="NUR59" s="78"/>
      <c r="NUS59" s="78"/>
      <c r="NUT59" s="78"/>
      <c r="NUU59" s="78"/>
      <c r="NUV59" s="78"/>
      <c r="NUW59" s="78"/>
      <c r="NUX59" s="78"/>
      <c r="NUY59" s="78"/>
      <c r="NUZ59" s="78"/>
      <c r="NVA59" s="78"/>
      <c r="NVB59" s="78"/>
      <c r="NVC59" s="78"/>
      <c r="NVD59" s="78"/>
      <c r="NVE59" s="78"/>
      <c r="NVF59" s="78"/>
      <c r="NVG59" s="78"/>
      <c r="NVH59" s="78"/>
      <c r="NVI59" s="78"/>
      <c r="NVJ59" s="78"/>
      <c r="NVK59" s="78"/>
      <c r="NVL59" s="78"/>
      <c r="NVM59" s="78"/>
      <c r="NVN59" s="78"/>
      <c r="NVO59" s="78"/>
      <c r="NVP59" s="78"/>
      <c r="NVQ59" s="78"/>
      <c r="NVR59" s="78"/>
      <c r="NVS59" s="78"/>
      <c r="NVT59" s="78"/>
      <c r="NVU59" s="78"/>
      <c r="NVV59" s="78"/>
      <c r="NVW59" s="78"/>
      <c r="NVX59" s="78"/>
      <c r="NVY59" s="78"/>
      <c r="NVZ59" s="78"/>
      <c r="NWA59" s="78"/>
      <c r="NWB59" s="78"/>
      <c r="NWC59" s="78"/>
      <c r="NWD59" s="78"/>
      <c r="NWE59" s="78"/>
      <c r="NWF59" s="78"/>
      <c r="NWG59" s="78"/>
      <c r="NWH59" s="78"/>
      <c r="NWI59" s="78"/>
      <c r="NWJ59" s="78"/>
      <c r="NWK59" s="78"/>
      <c r="NWL59" s="78"/>
      <c r="NWM59" s="78"/>
      <c r="NWN59" s="78"/>
      <c r="NWO59" s="78"/>
      <c r="NWP59" s="78"/>
      <c r="NWQ59" s="78"/>
      <c r="NWR59" s="78"/>
      <c r="NWS59" s="78"/>
      <c r="NWT59" s="78"/>
      <c r="NWU59" s="78"/>
      <c r="NWV59" s="78"/>
      <c r="NWW59" s="78"/>
      <c r="NWX59" s="78"/>
      <c r="NWY59" s="78"/>
      <c r="NWZ59" s="78"/>
      <c r="NXA59" s="78"/>
      <c r="NXB59" s="78"/>
      <c r="NXC59" s="78"/>
      <c r="NXD59" s="78"/>
      <c r="NXE59" s="78"/>
      <c r="NXF59" s="78"/>
      <c r="NXG59" s="78"/>
      <c r="NXH59" s="78"/>
      <c r="NXI59" s="78"/>
      <c r="NXJ59" s="78"/>
      <c r="NXK59" s="78"/>
      <c r="NXL59" s="78"/>
      <c r="NXM59" s="78"/>
      <c r="NXN59" s="78"/>
      <c r="NXO59" s="78"/>
      <c r="NXP59" s="78"/>
      <c r="NXQ59" s="78"/>
      <c r="NXR59" s="78"/>
      <c r="NXS59" s="78"/>
      <c r="NXT59" s="78"/>
      <c r="NXU59" s="78"/>
      <c r="NXV59" s="78"/>
      <c r="NXW59" s="78"/>
      <c r="NXX59" s="78"/>
      <c r="NXY59" s="78"/>
      <c r="NXZ59" s="78"/>
      <c r="NYA59" s="78"/>
      <c r="NYB59" s="78"/>
      <c r="NYC59" s="78"/>
      <c r="NYD59" s="78"/>
      <c r="NYE59" s="78"/>
      <c r="NYF59" s="78"/>
      <c r="NYG59" s="78"/>
      <c r="NYH59" s="78"/>
      <c r="NYI59" s="78"/>
      <c r="NYJ59" s="78"/>
      <c r="NYK59" s="78"/>
      <c r="NYL59" s="78"/>
      <c r="NYM59" s="78"/>
      <c r="NYN59" s="78"/>
      <c r="NYO59" s="78"/>
      <c r="NYP59" s="78"/>
      <c r="NYQ59" s="78"/>
      <c r="NYR59" s="78"/>
      <c r="NYS59" s="78"/>
      <c r="NYT59" s="78"/>
      <c r="NYU59" s="78"/>
      <c r="NYV59" s="78"/>
      <c r="NYW59" s="78"/>
      <c r="NYX59" s="78"/>
      <c r="NYY59" s="78"/>
      <c r="NYZ59" s="78"/>
      <c r="NZA59" s="78"/>
      <c r="NZB59" s="78"/>
      <c r="NZC59" s="78"/>
      <c r="NZD59" s="78"/>
      <c r="NZE59" s="78"/>
      <c r="NZF59" s="78"/>
      <c r="NZG59" s="78"/>
      <c r="NZH59" s="78"/>
      <c r="NZI59" s="78"/>
      <c r="NZJ59" s="78"/>
      <c r="NZK59" s="78"/>
      <c r="NZL59" s="78"/>
      <c r="NZM59" s="78"/>
      <c r="NZN59" s="78"/>
      <c r="NZO59" s="78"/>
      <c r="NZP59" s="78"/>
      <c r="NZQ59" s="78"/>
      <c r="NZR59" s="78"/>
      <c r="NZS59" s="78"/>
      <c r="NZT59" s="78"/>
      <c r="NZU59" s="78"/>
      <c r="NZV59" s="78"/>
      <c r="NZW59" s="78"/>
      <c r="NZX59" s="78"/>
      <c r="NZY59" s="78"/>
      <c r="NZZ59" s="78"/>
      <c r="OAA59" s="78"/>
      <c r="OAB59" s="78"/>
      <c r="OAC59" s="78"/>
      <c r="OAD59" s="78"/>
      <c r="OAE59" s="78"/>
      <c r="OAF59" s="78"/>
      <c r="OAG59" s="78"/>
      <c r="OAH59" s="78"/>
      <c r="OAI59" s="78"/>
      <c r="OAJ59" s="78"/>
      <c r="OAK59" s="78"/>
      <c r="OAL59" s="78"/>
      <c r="OAM59" s="78"/>
      <c r="OAN59" s="78"/>
      <c r="OAO59" s="78"/>
      <c r="OAP59" s="78"/>
      <c r="OAQ59" s="78"/>
      <c r="OAR59" s="78"/>
      <c r="OAS59" s="78"/>
      <c r="OAT59" s="78"/>
      <c r="OAU59" s="78"/>
      <c r="OAV59" s="78"/>
      <c r="OAW59" s="78"/>
      <c r="OAX59" s="78"/>
      <c r="OAY59" s="78"/>
      <c r="OAZ59" s="78"/>
      <c r="OBA59" s="78"/>
      <c r="OBB59" s="78"/>
      <c r="OBC59" s="78"/>
      <c r="OBD59" s="78"/>
      <c r="OBE59" s="78"/>
      <c r="OBF59" s="78"/>
      <c r="OBG59" s="78"/>
      <c r="OBH59" s="78"/>
      <c r="OBI59" s="78"/>
      <c r="OBJ59" s="78"/>
      <c r="OBK59" s="78"/>
      <c r="OBL59" s="78"/>
      <c r="OBM59" s="78"/>
      <c r="OBN59" s="78"/>
      <c r="OBO59" s="78"/>
      <c r="OBP59" s="78"/>
      <c r="OBQ59" s="78"/>
      <c r="OBR59" s="78"/>
      <c r="OBS59" s="78"/>
      <c r="OBT59" s="78"/>
      <c r="OBU59" s="78"/>
      <c r="OBV59" s="78"/>
      <c r="OBW59" s="78"/>
      <c r="OBX59" s="78"/>
      <c r="OBY59" s="78"/>
      <c r="OBZ59" s="78"/>
      <c r="OCA59" s="78"/>
      <c r="OCB59" s="78"/>
      <c r="OCC59" s="78"/>
      <c r="OCD59" s="78"/>
      <c r="OCE59" s="78"/>
      <c r="OCF59" s="78"/>
      <c r="OCG59" s="78"/>
      <c r="OCH59" s="78"/>
      <c r="OCI59" s="78"/>
      <c r="OCJ59" s="78"/>
      <c r="OCK59" s="78"/>
      <c r="OCL59" s="78"/>
      <c r="OCM59" s="78"/>
      <c r="OCN59" s="78"/>
      <c r="OCO59" s="78"/>
      <c r="OCP59" s="78"/>
      <c r="OCQ59" s="78"/>
      <c r="OCR59" s="78"/>
      <c r="OCS59" s="78"/>
      <c r="OCT59" s="78"/>
      <c r="OCU59" s="78"/>
      <c r="OCV59" s="78"/>
      <c r="OCW59" s="78"/>
      <c r="OCX59" s="78"/>
      <c r="OCY59" s="78"/>
      <c r="OCZ59" s="78"/>
      <c r="ODA59" s="78"/>
      <c r="ODB59" s="78"/>
      <c r="ODC59" s="78"/>
      <c r="ODD59" s="78"/>
      <c r="ODE59" s="78"/>
      <c r="ODF59" s="78"/>
      <c r="ODG59" s="78"/>
      <c r="ODH59" s="78"/>
      <c r="ODI59" s="78"/>
      <c r="ODJ59" s="78"/>
      <c r="ODK59" s="78"/>
      <c r="ODL59" s="78"/>
      <c r="ODM59" s="78"/>
      <c r="ODN59" s="78"/>
      <c r="ODO59" s="78"/>
      <c r="ODP59" s="78"/>
      <c r="ODQ59" s="78"/>
      <c r="ODR59" s="78"/>
      <c r="ODS59" s="78"/>
      <c r="ODT59" s="78"/>
      <c r="ODU59" s="78"/>
      <c r="ODV59" s="78"/>
      <c r="ODW59" s="78"/>
      <c r="ODX59" s="78"/>
      <c r="ODY59" s="78"/>
      <c r="ODZ59" s="78"/>
      <c r="OEA59" s="78"/>
      <c r="OEB59" s="78"/>
      <c r="OEC59" s="78"/>
      <c r="OED59" s="78"/>
      <c r="OEE59" s="78"/>
      <c r="OEF59" s="78"/>
      <c r="OEG59" s="78"/>
      <c r="OEH59" s="78"/>
      <c r="OEI59" s="78"/>
      <c r="OEJ59" s="78"/>
      <c r="OEK59" s="78"/>
      <c r="OEL59" s="78"/>
      <c r="OEM59" s="78"/>
      <c r="OEN59" s="78"/>
      <c r="OEO59" s="78"/>
      <c r="OEP59" s="78"/>
      <c r="OEQ59" s="78"/>
      <c r="OER59" s="78"/>
      <c r="OES59" s="78"/>
      <c r="OET59" s="78"/>
      <c r="OEU59" s="78"/>
      <c r="OEV59" s="78"/>
      <c r="OEW59" s="78"/>
      <c r="OEX59" s="78"/>
      <c r="OEY59" s="78"/>
      <c r="OEZ59" s="78"/>
      <c r="OFA59" s="78"/>
      <c r="OFB59" s="78"/>
      <c r="OFC59" s="78"/>
      <c r="OFD59" s="78"/>
      <c r="OFE59" s="78"/>
      <c r="OFF59" s="78"/>
      <c r="OFG59" s="78"/>
      <c r="OFH59" s="78"/>
      <c r="OFI59" s="78"/>
      <c r="OFJ59" s="78"/>
      <c r="OFK59" s="78"/>
      <c r="OFL59" s="78"/>
      <c r="OFM59" s="78"/>
      <c r="OFN59" s="78"/>
      <c r="OFO59" s="78"/>
      <c r="OFP59" s="78"/>
      <c r="OFQ59" s="78"/>
      <c r="OFR59" s="78"/>
      <c r="OFS59" s="78"/>
      <c r="OFT59" s="78"/>
      <c r="OFU59" s="78"/>
      <c r="OFV59" s="78"/>
      <c r="OFW59" s="78"/>
      <c r="OFX59" s="78"/>
      <c r="OFY59" s="78"/>
      <c r="OFZ59" s="78"/>
      <c r="OGA59" s="78"/>
      <c r="OGB59" s="78"/>
      <c r="OGC59" s="78"/>
      <c r="OGD59" s="78"/>
      <c r="OGE59" s="78"/>
      <c r="OGF59" s="78"/>
      <c r="OGG59" s="78"/>
      <c r="OGH59" s="78"/>
      <c r="OGI59" s="78"/>
      <c r="OGJ59" s="78"/>
      <c r="OGK59" s="78"/>
      <c r="OGL59" s="78"/>
      <c r="OGM59" s="78"/>
      <c r="OGN59" s="78"/>
      <c r="OGO59" s="78"/>
      <c r="OGP59" s="78"/>
      <c r="OGQ59" s="78"/>
      <c r="OGR59" s="78"/>
      <c r="OGS59" s="78"/>
      <c r="OGT59" s="78"/>
      <c r="OGU59" s="78"/>
      <c r="OGV59" s="78"/>
      <c r="OGW59" s="78"/>
      <c r="OGX59" s="78"/>
      <c r="OGY59" s="78"/>
      <c r="OGZ59" s="78"/>
      <c r="OHA59" s="78"/>
      <c r="OHB59" s="78"/>
      <c r="OHC59" s="78"/>
      <c r="OHD59" s="78"/>
      <c r="OHE59" s="78"/>
      <c r="OHF59" s="78"/>
      <c r="OHG59" s="78"/>
      <c r="OHH59" s="78"/>
      <c r="OHI59" s="78"/>
      <c r="OHJ59" s="78"/>
      <c r="OHK59" s="78"/>
      <c r="OHL59" s="78"/>
      <c r="OHM59" s="78"/>
      <c r="OHN59" s="78"/>
      <c r="OHO59" s="78"/>
      <c r="OHP59" s="78"/>
      <c r="OHQ59" s="78"/>
      <c r="OHR59" s="78"/>
      <c r="OHS59" s="78"/>
      <c r="OHT59" s="78"/>
      <c r="OHU59" s="78"/>
      <c r="OHV59" s="78"/>
      <c r="OHW59" s="78"/>
      <c r="OHX59" s="78"/>
      <c r="OHY59" s="78"/>
      <c r="OHZ59" s="78"/>
      <c r="OIA59" s="78"/>
      <c r="OIB59" s="78"/>
      <c r="OIC59" s="78"/>
      <c r="OID59" s="78"/>
      <c r="OIE59" s="78"/>
      <c r="OIF59" s="78"/>
      <c r="OIG59" s="78"/>
      <c r="OIH59" s="78"/>
      <c r="OII59" s="78"/>
      <c r="OIJ59" s="78"/>
      <c r="OIK59" s="78"/>
      <c r="OIL59" s="78"/>
      <c r="OIM59" s="78"/>
      <c r="OIN59" s="78"/>
      <c r="OIO59" s="78"/>
      <c r="OIP59" s="78"/>
      <c r="OIQ59" s="78"/>
      <c r="OIR59" s="78"/>
      <c r="OIS59" s="78"/>
      <c r="OIT59" s="78"/>
      <c r="OIU59" s="78"/>
      <c r="OIV59" s="78"/>
      <c r="OIW59" s="78"/>
      <c r="OIX59" s="78"/>
      <c r="OIY59" s="78"/>
      <c r="OIZ59" s="78"/>
      <c r="OJA59" s="78"/>
      <c r="OJB59" s="78"/>
      <c r="OJC59" s="78"/>
      <c r="OJD59" s="78"/>
      <c r="OJE59" s="78"/>
      <c r="OJF59" s="78"/>
      <c r="OJG59" s="78"/>
      <c r="OJH59" s="78"/>
      <c r="OJI59" s="78"/>
      <c r="OJJ59" s="78"/>
      <c r="OJK59" s="78"/>
      <c r="OJL59" s="78"/>
      <c r="OJM59" s="78"/>
      <c r="OJN59" s="78"/>
      <c r="OJO59" s="78"/>
      <c r="OJP59" s="78"/>
      <c r="OJQ59" s="78"/>
      <c r="OJR59" s="78"/>
      <c r="OJS59" s="78"/>
      <c r="OJT59" s="78"/>
      <c r="OJU59" s="78"/>
      <c r="OJV59" s="78"/>
      <c r="OJW59" s="78"/>
      <c r="OJX59" s="78"/>
      <c r="OJY59" s="78"/>
      <c r="OJZ59" s="78"/>
      <c r="OKA59" s="78"/>
      <c r="OKB59" s="78"/>
      <c r="OKC59" s="78"/>
      <c r="OKD59" s="78"/>
      <c r="OKE59" s="78"/>
      <c r="OKF59" s="78"/>
      <c r="OKG59" s="78"/>
      <c r="OKH59" s="78"/>
      <c r="OKI59" s="78"/>
      <c r="OKJ59" s="78"/>
      <c r="OKK59" s="78"/>
      <c r="OKL59" s="78"/>
      <c r="OKM59" s="78"/>
      <c r="OKN59" s="78"/>
      <c r="OKO59" s="78"/>
      <c r="OKP59" s="78"/>
      <c r="OKQ59" s="78"/>
      <c r="OKR59" s="78"/>
      <c r="OKS59" s="78"/>
      <c r="OKT59" s="78"/>
      <c r="OKU59" s="78"/>
      <c r="OKV59" s="78"/>
      <c r="OKW59" s="78"/>
      <c r="OKX59" s="78"/>
      <c r="OKY59" s="78"/>
      <c r="OKZ59" s="78"/>
      <c r="OLA59" s="78"/>
      <c r="OLB59" s="78"/>
      <c r="OLC59" s="78"/>
      <c r="OLD59" s="78"/>
      <c r="OLE59" s="78"/>
      <c r="OLF59" s="78"/>
      <c r="OLG59" s="78"/>
      <c r="OLH59" s="78"/>
      <c r="OLI59" s="78"/>
      <c r="OLJ59" s="78"/>
      <c r="OLK59" s="78"/>
      <c r="OLL59" s="78"/>
      <c r="OLM59" s="78"/>
      <c r="OLN59" s="78"/>
      <c r="OLO59" s="78"/>
      <c r="OLP59" s="78"/>
      <c r="OLQ59" s="78"/>
      <c r="OLR59" s="78"/>
      <c r="OLS59" s="78"/>
      <c r="OLT59" s="78"/>
      <c r="OLU59" s="78"/>
      <c r="OLV59" s="78"/>
      <c r="OLW59" s="78"/>
      <c r="OLX59" s="78"/>
      <c r="OLY59" s="78"/>
      <c r="OLZ59" s="78"/>
      <c r="OMA59" s="78"/>
      <c r="OMB59" s="78"/>
      <c r="OMC59" s="78"/>
      <c r="OMD59" s="78"/>
      <c r="OME59" s="78"/>
      <c r="OMF59" s="78"/>
      <c r="OMG59" s="78"/>
      <c r="OMH59" s="78"/>
      <c r="OMI59" s="78"/>
      <c r="OMJ59" s="78"/>
      <c r="OMK59" s="78"/>
      <c r="OML59" s="78"/>
      <c r="OMM59" s="78"/>
      <c r="OMN59" s="78"/>
      <c r="OMO59" s="78"/>
      <c r="OMP59" s="78"/>
      <c r="OMQ59" s="78"/>
      <c r="OMR59" s="78"/>
      <c r="OMS59" s="78"/>
      <c r="OMT59" s="78"/>
      <c r="OMU59" s="78"/>
      <c r="OMV59" s="78"/>
      <c r="OMW59" s="78"/>
      <c r="OMX59" s="78"/>
      <c r="OMY59" s="78"/>
      <c r="OMZ59" s="78"/>
      <c r="ONA59" s="78"/>
      <c r="ONB59" s="78"/>
      <c r="ONC59" s="78"/>
      <c r="OND59" s="78"/>
      <c r="ONE59" s="78"/>
      <c r="ONF59" s="78"/>
      <c r="ONG59" s="78"/>
      <c r="ONH59" s="78"/>
      <c r="ONI59" s="78"/>
      <c r="ONJ59" s="78"/>
      <c r="ONK59" s="78"/>
      <c r="ONL59" s="78"/>
      <c r="ONM59" s="78"/>
      <c r="ONN59" s="78"/>
      <c r="ONO59" s="78"/>
      <c r="ONP59" s="78"/>
      <c r="ONQ59" s="78"/>
      <c r="ONR59" s="78"/>
      <c r="ONS59" s="78"/>
      <c r="ONT59" s="78"/>
      <c r="ONU59" s="78"/>
      <c r="ONV59" s="78"/>
      <c r="ONW59" s="78"/>
      <c r="ONX59" s="78"/>
      <c r="ONY59" s="78"/>
      <c r="ONZ59" s="78"/>
      <c r="OOA59" s="78"/>
      <c r="OOB59" s="78"/>
      <c r="OOC59" s="78"/>
      <c r="OOD59" s="78"/>
      <c r="OOE59" s="78"/>
      <c r="OOF59" s="78"/>
      <c r="OOG59" s="78"/>
      <c r="OOH59" s="78"/>
      <c r="OOI59" s="78"/>
      <c r="OOJ59" s="78"/>
      <c r="OOK59" s="78"/>
      <c r="OOL59" s="78"/>
      <c r="OOM59" s="78"/>
      <c r="OON59" s="78"/>
      <c r="OOO59" s="78"/>
      <c r="OOP59" s="78"/>
      <c r="OOQ59" s="78"/>
      <c r="OOR59" s="78"/>
      <c r="OOS59" s="78"/>
      <c r="OOT59" s="78"/>
      <c r="OOU59" s="78"/>
      <c r="OOV59" s="78"/>
      <c r="OOW59" s="78"/>
      <c r="OOX59" s="78"/>
      <c r="OOY59" s="78"/>
      <c r="OOZ59" s="78"/>
      <c r="OPA59" s="78"/>
      <c r="OPB59" s="78"/>
      <c r="OPC59" s="78"/>
      <c r="OPD59" s="78"/>
      <c r="OPE59" s="78"/>
      <c r="OPF59" s="78"/>
      <c r="OPG59" s="78"/>
      <c r="OPH59" s="78"/>
      <c r="OPI59" s="78"/>
      <c r="OPJ59" s="78"/>
      <c r="OPK59" s="78"/>
      <c r="OPL59" s="78"/>
      <c r="OPM59" s="78"/>
      <c r="OPN59" s="78"/>
      <c r="OPO59" s="78"/>
      <c r="OPP59" s="78"/>
      <c r="OPQ59" s="78"/>
      <c r="OPR59" s="78"/>
      <c r="OPS59" s="78"/>
      <c r="OPT59" s="78"/>
      <c r="OPU59" s="78"/>
      <c r="OPV59" s="78"/>
      <c r="OPW59" s="78"/>
      <c r="OPX59" s="78"/>
      <c r="OPY59" s="78"/>
      <c r="OPZ59" s="78"/>
      <c r="OQA59" s="78"/>
      <c r="OQB59" s="78"/>
      <c r="OQC59" s="78"/>
      <c r="OQD59" s="78"/>
      <c r="OQE59" s="78"/>
      <c r="OQF59" s="78"/>
      <c r="OQG59" s="78"/>
      <c r="OQH59" s="78"/>
      <c r="OQI59" s="78"/>
      <c r="OQJ59" s="78"/>
      <c r="OQK59" s="78"/>
      <c r="OQL59" s="78"/>
      <c r="OQM59" s="78"/>
      <c r="OQN59" s="78"/>
      <c r="OQO59" s="78"/>
      <c r="OQP59" s="78"/>
      <c r="OQQ59" s="78"/>
      <c r="OQR59" s="78"/>
      <c r="OQS59" s="78"/>
      <c r="OQT59" s="78"/>
      <c r="OQU59" s="78"/>
      <c r="OQV59" s="78"/>
      <c r="OQW59" s="78"/>
      <c r="OQX59" s="78"/>
      <c r="OQY59" s="78"/>
      <c r="OQZ59" s="78"/>
      <c r="ORA59" s="78"/>
      <c r="ORB59" s="78"/>
      <c r="ORC59" s="78"/>
      <c r="ORD59" s="78"/>
      <c r="ORE59" s="78"/>
      <c r="ORF59" s="78"/>
      <c r="ORG59" s="78"/>
      <c r="ORH59" s="78"/>
      <c r="ORI59" s="78"/>
      <c r="ORJ59" s="78"/>
      <c r="ORK59" s="78"/>
      <c r="ORL59" s="78"/>
      <c r="ORM59" s="78"/>
      <c r="ORN59" s="78"/>
      <c r="ORO59" s="78"/>
      <c r="ORP59" s="78"/>
      <c r="ORQ59" s="78"/>
      <c r="ORR59" s="78"/>
      <c r="ORS59" s="78"/>
      <c r="ORT59" s="78"/>
      <c r="ORU59" s="78"/>
      <c r="ORV59" s="78"/>
      <c r="ORW59" s="78"/>
      <c r="ORX59" s="78"/>
      <c r="ORY59" s="78"/>
      <c r="ORZ59" s="78"/>
      <c r="OSA59" s="78"/>
      <c r="OSB59" s="78"/>
      <c r="OSC59" s="78"/>
      <c r="OSD59" s="78"/>
      <c r="OSE59" s="78"/>
      <c r="OSF59" s="78"/>
      <c r="OSG59" s="78"/>
      <c r="OSH59" s="78"/>
      <c r="OSI59" s="78"/>
      <c r="OSJ59" s="78"/>
      <c r="OSK59" s="78"/>
      <c r="OSL59" s="78"/>
      <c r="OSM59" s="78"/>
      <c r="OSN59" s="78"/>
      <c r="OSO59" s="78"/>
      <c r="OSP59" s="78"/>
      <c r="OSQ59" s="78"/>
      <c r="OSR59" s="78"/>
      <c r="OSS59" s="78"/>
      <c r="OST59" s="78"/>
      <c r="OSU59" s="78"/>
      <c r="OSV59" s="78"/>
      <c r="OSW59" s="78"/>
      <c r="OSX59" s="78"/>
      <c r="OSY59" s="78"/>
      <c r="OSZ59" s="78"/>
      <c r="OTA59" s="78"/>
      <c r="OTB59" s="78"/>
      <c r="OTC59" s="78"/>
      <c r="OTD59" s="78"/>
      <c r="OTE59" s="78"/>
      <c r="OTF59" s="78"/>
      <c r="OTG59" s="78"/>
      <c r="OTH59" s="78"/>
      <c r="OTI59" s="78"/>
      <c r="OTJ59" s="78"/>
      <c r="OTK59" s="78"/>
      <c r="OTL59" s="78"/>
      <c r="OTM59" s="78"/>
      <c r="OTN59" s="78"/>
      <c r="OTO59" s="78"/>
      <c r="OTP59" s="78"/>
      <c r="OTQ59" s="78"/>
      <c r="OTR59" s="78"/>
      <c r="OTS59" s="78"/>
      <c r="OTT59" s="78"/>
      <c r="OTU59" s="78"/>
      <c r="OTV59" s="78"/>
      <c r="OTW59" s="78"/>
      <c r="OTX59" s="78"/>
      <c r="OTY59" s="78"/>
      <c r="OTZ59" s="78"/>
      <c r="OUA59" s="78"/>
      <c r="OUB59" s="78"/>
      <c r="OUC59" s="78"/>
      <c r="OUD59" s="78"/>
      <c r="OUE59" s="78"/>
      <c r="OUF59" s="78"/>
      <c r="OUG59" s="78"/>
      <c r="OUH59" s="78"/>
      <c r="OUI59" s="78"/>
      <c r="OUJ59" s="78"/>
      <c r="OUK59" s="78"/>
      <c r="OUL59" s="78"/>
      <c r="OUM59" s="78"/>
      <c r="OUN59" s="78"/>
      <c r="OUO59" s="78"/>
      <c r="OUP59" s="78"/>
      <c r="OUQ59" s="78"/>
      <c r="OUR59" s="78"/>
      <c r="OUS59" s="78"/>
      <c r="OUT59" s="78"/>
      <c r="OUU59" s="78"/>
      <c r="OUV59" s="78"/>
      <c r="OUW59" s="78"/>
      <c r="OUX59" s="78"/>
      <c r="OUY59" s="78"/>
      <c r="OUZ59" s="78"/>
      <c r="OVA59" s="78"/>
      <c r="OVB59" s="78"/>
      <c r="OVC59" s="78"/>
      <c r="OVD59" s="78"/>
      <c r="OVE59" s="78"/>
      <c r="OVF59" s="78"/>
      <c r="OVG59" s="78"/>
      <c r="OVH59" s="78"/>
      <c r="OVI59" s="78"/>
      <c r="OVJ59" s="78"/>
      <c r="OVK59" s="78"/>
      <c r="OVL59" s="78"/>
      <c r="OVM59" s="78"/>
      <c r="OVN59" s="78"/>
      <c r="OVO59" s="78"/>
      <c r="OVP59" s="78"/>
      <c r="OVQ59" s="78"/>
      <c r="OVR59" s="78"/>
      <c r="OVS59" s="78"/>
      <c r="OVT59" s="78"/>
      <c r="OVU59" s="78"/>
      <c r="OVV59" s="78"/>
      <c r="OVW59" s="78"/>
      <c r="OVX59" s="78"/>
      <c r="OVY59" s="78"/>
      <c r="OVZ59" s="78"/>
      <c r="OWA59" s="78"/>
      <c r="OWB59" s="78"/>
      <c r="OWC59" s="78"/>
      <c r="OWD59" s="78"/>
      <c r="OWE59" s="78"/>
      <c r="OWF59" s="78"/>
      <c r="OWG59" s="78"/>
      <c r="OWH59" s="78"/>
      <c r="OWI59" s="78"/>
      <c r="OWJ59" s="78"/>
      <c r="OWK59" s="78"/>
      <c r="OWL59" s="78"/>
      <c r="OWM59" s="78"/>
      <c r="OWN59" s="78"/>
      <c r="OWO59" s="78"/>
      <c r="OWP59" s="78"/>
      <c r="OWQ59" s="78"/>
      <c r="OWR59" s="78"/>
      <c r="OWS59" s="78"/>
      <c r="OWT59" s="78"/>
      <c r="OWU59" s="78"/>
      <c r="OWV59" s="78"/>
      <c r="OWW59" s="78"/>
      <c r="OWX59" s="78"/>
      <c r="OWY59" s="78"/>
      <c r="OWZ59" s="78"/>
      <c r="OXA59" s="78"/>
      <c r="OXB59" s="78"/>
      <c r="OXC59" s="78"/>
      <c r="OXD59" s="78"/>
      <c r="OXE59" s="78"/>
      <c r="OXF59" s="78"/>
      <c r="OXG59" s="78"/>
      <c r="OXH59" s="78"/>
      <c r="OXI59" s="78"/>
      <c r="OXJ59" s="78"/>
      <c r="OXK59" s="78"/>
      <c r="OXL59" s="78"/>
      <c r="OXM59" s="78"/>
      <c r="OXN59" s="78"/>
      <c r="OXO59" s="78"/>
      <c r="OXP59" s="78"/>
      <c r="OXQ59" s="78"/>
      <c r="OXR59" s="78"/>
      <c r="OXS59" s="78"/>
      <c r="OXT59" s="78"/>
      <c r="OXU59" s="78"/>
      <c r="OXV59" s="78"/>
      <c r="OXW59" s="78"/>
      <c r="OXX59" s="78"/>
      <c r="OXY59" s="78"/>
      <c r="OXZ59" s="78"/>
      <c r="OYA59" s="78"/>
      <c r="OYB59" s="78"/>
      <c r="OYC59" s="78"/>
      <c r="OYD59" s="78"/>
      <c r="OYE59" s="78"/>
      <c r="OYF59" s="78"/>
      <c r="OYG59" s="78"/>
      <c r="OYH59" s="78"/>
      <c r="OYI59" s="78"/>
      <c r="OYJ59" s="78"/>
      <c r="OYK59" s="78"/>
      <c r="OYL59" s="78"/>
      <c r="OYM59" s="78"/>
      <c r="OYN59" s="78"/>
      <c r="OYO59" s="78"/>
      <c r="OYP59" s="78"/>
      <c r="OYQ59" s="78"/>
      <c r="OYR59" s="78"/>
      <c r="OYS59" s="78"/>
      <c r="OYT59" s="78"/>
      <c r="OYU59" s="78"/>
      <c r="OYV59" s="78"/>
      <c r="OYW59" s="78"/>
      <c r="OYX59" s="78"/>
      <c r="OYY59" s="78"/>
      <c r="OYZ59" s="78"/>
      <c r="OZA59" s="78"/>
      <c r="OZB59" s="78"/>
      <c r="OZC59" s="78"/>
      <c r="OZD59" s="78"/>
      <c r="OZE59" s="78"/>
      <c r="OZF59" s="78"/>
      <c r="OZG59" s="78"/>
      <c r="OZH59" s="78"/>
      <c r="OZI59" s="78"/>
      <c r="OZJ59" s="78"/>
      <c r="OZK59" s="78"/>
      <c r="OZL59" s="78"/>
      <c r="OZM59" s="78"/>
      <c r="OZN59" s="78"/>
      <c r="OZO59" s="78"/>
      <c r="OZP59" s="78"/>
      <c r="OZQ59" s="78"/>
      <c r="OZR59" s="78"/>
      <c r="OZS59" s="78"/>
      <c r="OZT59" s="78"/>
      <c r="OZU59" s="78"/>
      <c r="OZV59" s="78"/>
      <c r="OZW59" s="78"/>
      <c r="OZX59" s="78"/>
      <c r="OZY59" s="78"/>
      <c r="OZZ59" s="78"/>
      <c r="PAA59" s="78"/>
      <c r="PAB59" s="78"/>
      <c r="PAC59" s="78"/>
      <c r="PAD59" s="78"/>
      <c r="PAE59" s="78"/>
      <c r="PAF59" s="78"/>
      <c r="PAG59" s="78"/>
      <c r="PAH59" s="78"/>
      <c r="PAI59" s="78"/>
      <c r="PAJ59" s="78"/>
      <c r="PAK59" s="78"/>
      <c r="PAL59" s="78"/>
      <c r="PAM59" s="78"/>
      <c r="PAN59" s="78"/>
      <c r="PAO59" s="78"/>
      <c r="PAP59" s="78"/>
      <c r="PAQ59" s="78"/>
      <c r="PAR59" s="78"/>
      <c r="PAS59" s="78"/>
      <c r="PAT59" s="78"/>
      <c r="PAU59" s="78"/>
      <c r="PAV59" s="78"/>
      <c r="PAW59" s="78"/>
      <c r="PAX59" s="78"/>
      <c r="PAY59" s="78"/>
      <c r="PAZ59" s="78"/>
      <c r="PBA59" s="78"/>
      <c r="PBB59" s="78"/>
      <c r="PBC59" s="78"/>
      <c r="PBD59" s="78"/>
      <c r="PBE59" s="78"/>
      <c r="PBF59" s="78"/>
      <c r="PBG59" s="78"/>
      <c r="PBH59" s="78"/>
      <c r="PBI59" s="78"/>
      <c r="PBJ59" s="78"/>
      <c r="PBK59" s="78"/>
      <c r="PBL59" s="78"/>
      <c r="PBM59" s="78"/>
      <c r="PBN59" s="78"/>
      <c r="PBO59" s="78"/>
      <c r="PBP59" s="78"/>
      <c r="PBQ59" s="78"/>
      <c r="PBR59" s="78"/>
      <c r="PBS59" s="78"/>
      <c r="PBT59" s="78"/>
      <c r="PBU59" s="78"/>
      <c r="PBV59" s="78"/>
      <c r="PBW59" s="78"/>
      <c r="PBX59" s="78"/>
      <c r="PBY59" s="78"/>
      <c r="PBZ59" s="78"/>
      <c r="PCA59" s="78"/>
      <c r="PCB59" s="78"/>
      <c r="PCC59" s="78"/>
      <c r="PCD59" s="78"/>
      <c r="PCE59" s="78"/>
      <c r="PCF59" s="78"/>
      <c r="PCG59" s="78"/>
      <c r="PCH59" s="78"/>
      <c r="PCI59" s="78"/>
      <c r="PCJ59" s="78"/>
      <c r="PCK59" s="78"/>
      <c r="PCL59" s="78"/>
      <c r="PCM59" s="78"/>
      <c r="PCN59" s="78"/>
      <c r="PCO59" s="78"/>
      <c r="PCP59" s="78"/>
      <c r="PCQ59" s="78"/>
      <c r="PCR59" s="78"/>
      <c r="PCS59" s="78"/>
      <c r="PCT59" s="78"/>
      <c r="PCU59" s="78"/>
      <c r="PCV59" s="78"/>
      <c r="PCW59" s="78"/>
      <c r="PCX59" s="78"/>
      <c r="PCY59" s="78"/>
      <c r="PCZ59" s="78"/>
      <c r="PDA59" s="78"/>
      <c r="PDB59" s="78"/>
      <c r="PDC59" s="78"/>
      <c r="PDD59" s="78"/>
      <c r="PDE59" s="78"/>
      <c r="PDF59" s="78"/>
      <c r="PDG59" s="78"/>
      <c r="PDH59" s="78"/>
      <c r="PDI59" s="78"/>
      <c r="PDJ59" s="78"/>
      <c r="PDK59" s="78"/>
      <c r="PDL59" s="78"/>
      <c r="PDM59" s="78"/>
      <c r="PDN59" s="78"/>
      <c r="PDO59" s="78"/>
      <c r="PDP59" s="78"/>
      <c r="PDQ59" s="78"/>
      <c r="PDR59" s="78"/>
      <c r="PDS59" s="78"/>
      <c r="PDT59" s="78"/>
      <c r="PDU59" s="78"/>
      <c r="PDV59" s="78"/>
      <c r="PDW59" s="78"/>
      <c r="PDX59" s="78"/>
      <c r="PDY59" s="78"/>
      <c r="PDZ59" s="78"/>
      <c r="PEA59" s="78"/>
      <c r="PEB59" s="78"/>
      <c r="PEC59" s="78"/>
      <c r="PED59" s="78"/>
      <c r="PEE59" s="78"/>
      <c r="PEF59" s="78"/>
      <c r="PEG59" s="78"/>
      <c r="PEH59" s="78"/>
      <c r="PEI59" s="78"/>
      <c r="PEJ59" s="78"/>
      <c r="PEK59" s="78"/>
      <c r="PEL59" s="78"/>
      <c r="PEM59" s="78"/>
      <c r="PEN59" s="78"/>
      <c r="PEO59" s="78"/>
      <c r="PEP59" s="78"/>
      <c r="PEQ59" s="78"/>
      <c r="PER59" s="78"/>
      <c r="PES59" s="78"/>
      <c r="PET59" s="78"/>
      <c r="PEU59" s="78"/>
      <c r="PEV59" s="78"/>
      <c r="PEW59" s="78"/>
      <c r="PEX59" s="78"/>
      <c r="PEY59" s="78"/>
      <c r="PEZ59" s="78"/>
      <c r="PFA59" s="78"/>
      <c r="PFB59" s="78"/>
      <c r="PFC59" s="78"/>
      <c r="PFD59" s="78"/>
      <c r="PFE59" s="78"/>
      <c r="PFF59" s="78"/>
      <c r="PFG59" s="78"/>
      <c r="PFH59" s="78"/>
      <c r="PFI59" s="78"/>
      <c r="PFJ59" s="78"/>
      <c r="PFK59" s="78"/>
      <c r="PFL59" s="78"/>
      <c r="PFM59" s="78"/>
      <c r="PFN59" s="78"/>
      <c r="PFO59" s="78"/>
      <c r="PFP59" s="78"/>
      <c r="PFQ59" s="78"/>
      <c r="PFR59" s="78"/>
      <c r="PFS59" s="78"/>
      <c r="PFT59" s="78"/>
      <c r="PFU59" s="78"/>
      <c r="PFV59" s="78"/>
      <c r="PFW59" s="78"/>
      <c r="PFX59" s="78"/>
      <c r="PFY59" s="78"/>
      <c r="PFZ59" s="78"/>
      <c r="PGA59" s="78"/>
      <c r="PGB59" s="78"/>
      <c r="PGC59" s="78"/>
      <c r="PGD59" s="78"/>
      <c r="PGE59" s="78"/>
      <c r="PGF59" s="78"/>
      <c r="PGG59" s="78"/>
      <c r="PGH59" s="78"/>
      <c r="PGI59" s="78"/>
      <c r="PGJ59" s="78"/>
      <c r="PGK59" s="78"/>
      <c r="PGL59" s="78"/>
      <c r="PGM59" s="78"/>
      <c r="PGN59" s="78"/>
      <c r="PGO59" s="78"/>
      <c r="PGP59" s="78"/>
      <c r="PGQ59" s="78"/>
      <c r="PGR59" s="78"/>
      <c r="PGS59" s="78"/>
      <c r="PGT59" s="78"/>
      <c r="PGU59" s="78"/>
      <c r="PGV59" s="78"/>
      <c r="PGW59" s="78"/>
      <c r="PGX59" s="78"/>
      <c r="PGY59" s="78"/>
      <c r="PGZ59" s="78"/>
      <c r="PHA59" s="78"/>
      <c r="PHB59" s="78"/>
      <c r="PHC59" s="78"/>
      <c r="PHD59" s="78"/>
      <c r="PHE59" s="78"/>
      <c r="PHF59" s="78"/>
      <c r="PHG59" s="78"/>
      <c r="PHH59" s="78"/>
      <c r="PHI59" s="78"/>
      <c r="PHJ59" s="78"/>
      <c r="PHK59" s="78"/>
      <c r="PHL59" s="78"/>
      <c r="PHM59" s="78"/>
      <c r="PHN59" s="78"/>
      <c r="PHO59" s="78"/>
      <c r="PHP59" s="78"/>
      <c r="PHQ59" s="78"/>
      <c r="PHR59" s="78"/>
      <c r="PHS59" s="78"/>
      <c r="PHT59" s="78"/>
      <c r="PHU59" s="78"/>
      <c r="PHV59" s="78"/>
      <c r="PHW59" s="78"/>
      <c r="PHX59" s="78"/>
      <c r="PHY59" s="78"/>
      <c r="PHZ59" s="78"/>
      <c r="PIA59" s="78"/>
      <c r="PIB59" s="78"/>
      <c r="PIC59" s="78"/>
      <c r="PID59" s="78"/>
      <c r="PIE59" s="78"/>
      <c r="PIF59" s="78"/>
      <c r="PIG59" s="78"/>
      <c r="PIH59" s="78"/>
      <c r="PII59" s="78"/>
      <c r="PIJ59" s="78"/>
      <c r="PIK59" s="78"/>
      <c r="PIL59" s="78"/>
      <c r="PIM59" s="78"/>
      <c r="PIN59" s="78"/>
      <c r="PIO59" s="78"/>
      <c r="PIP59" s="78"/>
      <c r="PIQ59" s="78"/>
      <c r="PIR59" s="78"/>
      <c r="PIS59" s="78"/>
      <c r="PIT59" s="78"/>
      <c r="PIU59" s="78"/>
      <c r="PIV59" s="78"/>
      <c r="PIW59" s="78"/>
      <c r="PIX59" s="78"/>
      <c r="PIY59" s="78"/>
      <c r="PIZ59" s="78"/>
      <c r="PJA59" s="78"/>
      <c r="PJB59" s="78"/>
      <c r="PJC59" s="78"/>
      <c r="PJD59" s="78"/>
      <c r="PJE59" s="78"/>
      <c r="PJF59" s="78"/>
      <c r="PJG59" s="78"/>
      <c r="PJH59" s="78"/>
      <c r="PJI59" s="78"/>
      <c r="PJJ59" s="78"/>
      <c r="PJK59" s="78"/>
      <c r="PJL59" s="78"/>
      <c r="PJM59" s="78"/>
      <c r="PJN59" s="78"/>
      <c r="PJO59" s="78"/>
      <c r="PJP59" s="78"/>
      <c r="PJQ59" s="78"/>
      <c r="PJR59" s="78"/>
      <c r="PJS59" s="78"/>
      <c r="PJT59" s="78"/>
      <c r="PJU59" s="78"/>
      <c r="PJV59" s="78"/>
      <c r="PJW59" s="78"/>
      <c r="PJX59" s="78"/>
      <c r="PJY59" s="78"/>
      <c r="PJZ59" s="78"/>
      <c r="PKA59" s="78"/>
      <c r="PKB59" s="78"/>
      <c r="PKC59" s="78"/>
      <c r="PKD59" s="78"/>
      <c r="PKE59" s="78"/>
      <c r="PKF59" s="78"/>
      <c r="PKG59" s="78"/>
      <c r="PKH59" s="78"/>
      <c r="PKI59" s="78"/>
      <c r="PKJ59" s="78"/>
      <c r="PKK59" s="78"/>
      <c r="PKL59" s="78"/>
      <c r="PKM59" s="78"/>
      <c r="PKN59" s="78"/>
      <c r="PKO59" s="78"/>
      <c r="PKP59" s="78"/>
      <c r="PKQ59" s="78"/>
      <c r="PKR59" s="78"/>
      <c r="PKS59" s="78"/>
      <c r="PKT59" s="78"/>
      <c r="PKU59" s="78"/>
      <c r="PKV59" s="78"/>
      <c r="PKW59" s="78"/>
      <c r="PKX59" s="78"/>
      <c r="PKY59" s="78"/>
      <c r="PKZ59" s="78"/>
      <c r="PLA59" s="78"/>
      <c r="PLB59" s="78"/>
      <c r="PLC59" s="78"/>
      <c r="PLD59" s="78"/>
      <c r="PLE59" s="78"/>
      <c r="PLF59" s="78"/>
      <c r="PLG59" s="78"/>
      <c r="PLH59" s="78"/>
      <c r="PLI59" s="78"/>
      <c r="PLJ59" s="78"/>
      <c r="PLK59" s="78"/>
      <c r="PLL59" s="78"/>
      <c r="PLM59" s="78"/>
      <c r="PLN59" s="78"/>
      <c r="PLO59" s="78"/>
      <c r="PLP59" s="78"/>
      <c r="PLQ59" s="78"/>
      <c r="PLR59" s="78"/>
      <c r="PLS59" s="78"/>
      <c r="PLT59" s="78"/>
      <c r="PLU59" s="78"/>
      <c r="PLV59" s="78"/>
      <c r="PLW59" s="78"/>
      <c r="PLX59" s="78"/>
      <c r="PLY59" s="78"/>
      <c r="PLZ59" s="78"/>
      <c r="PMA59" s="78"/>
      <c r="PMB59" s="78"/>
      <c r="PMC59" s="78"/>
      <c r="PMD59" s="78"/>
      <c r="PME59" s="78"/>
      <c r="PMF59" s="78"/>
      <c r="PMG59" s="78"/>
      <c r="PMH59" s="78"/>
      <c r="PMI59" s="78"/>
      <c r="PMJ59" s="78"/>
      <c r="PMK59" s="78"/>
      <c r="PML59" s="78"/>
      <c r="PMM59" s="78"/>
      <c r="PMN59" s="78"/>
      <c r="PMO59" s="78"/>
      <c r="PMP59" s="78"/>
      <c r="PMQ59" s="78"/>
      <c r="PMR59" s="78"/>
      <c r="PMS59" s="78"/>
      <c r="PMT59" s="78"/>
      <c r="PMU59" s="78"/>
      <c r="PMV59" s="78"/>
      <c r="PMW59" s="78"/>
      <c r="PMX59" s="78"/>
      <c r="PMY59" s="78"/>
      <c r="PMZ59" s="78"/>
      <c r="PNA59" s="78"/>
      <c r="PNB59" s="78"/>
      <c r="PNC59" s="78"/>
      <c r="PND59" s="78"/>
      <c r="PNE59" s="78"/>
      <c r="PNF59" s="78"/>
      <c r="PNG59" s="78"/>
      <c r="PNH59" s="78"/>
      <c r="PNI59" s="78"/>
      <c r="PNJ59" s="78"/>
      <c r="PNK59" s="78"/>
      <c r="PNL59" s="78"/>
      <c r="PNM59" s="78"/>
      <c r="PNN59" s="78"/>
      <c r="PNO59" s="78"/>
      <c r="PNP59" s="78"/>
      <c r="PNQ59" s="78"/>
      <c r="PNR59" s="78"/>
      <c r="PNS59" s="78"/>
      <c r="PNT59" s="78"/>
      <c r="PNU59" s="78"/>
      <c r="PNV59" s="78"/>
      <c r="PNW59" s="78"/>
      <c r="PNX59" s="78"/>
      <c r="PNY59" s="78"/>
      <c r="PNZ59" s="78"/>
      <c r="POA59" s="78"/>
      <c r="POB59" s="78"/>
      <c r="POC59" s="78"/>
      <c r="POD59" s="78"/>
      <c r="POE59" s="78"/>
      <c r="POF59" s="78"/>
      <c r="POG59" s="78"/>
      <c r="POH59" s="78"/>
      <c r="POI59" s="78"/>
      <c r="POJ59" s="78"/>
      <c r="POK59" s="78"/>
      <c r="POL59" s="78"/>
      <c r="POM59" s="78"/>
      <c r="PON59" s="78"/>
      <c r="POO59" s="78"/>
      <c r="POP59" s="78"/>
      <c r="POQ59" s="78"/>
      <c r="POR59" s="78"/>
      <c r="POS59" s="78"/>
      <c r="POT59" s="78"/>
      <c r="POU59" s="78"/>
      <c r="POV59" s="78"/>
      <c r="POW59" s="78"/>
      <c r="POX59" s="78"/>
      <c r="POY59" s="78"/>
      <c r="POZ59" s="78"/>
      <c r="PPA59" s="78"/>
      <c r="PPB59" s="78"/>
      <c r="PPC59" s="78"/>
      <c r="PPD59" s="78"/>
      <c r="PPE59" s="78"/>
      <c r="PPF59" s="78"/>
      <c r="PPG59" s="78"/>
      <c r="PPH59" s="78"/>
      <c r="PPI59" s="78"/>
      <c r="PPJ59" s="78"/>
      <c r="PPK59" s="78"/>
      <c r="PPL59" s="78"/>
      <c r="PPM59" s="78"/>
      <c r="PPN59" s="78"/>
      <c r="PPO59" s="78"/>
      <c r="PPP59" s="78"/>
      <c r="PPQ59" s="78"/>
      <c r="PPR59" s="78"/>
      <c r="PPS59" s="78"/>
      <c r="PPT59" s="78"/>
      <c r="PPU59" s="78"/>
      <c r="PPV59" s="78"/>
      <c r="PPW59" s="78"/>
      <c r="PPX59" s="78"/>
      <c r="PPY59" s="78"/>
      <c r="PPZ59" s="78"/>
      <c r="PQA59" s="78"/>
      <c r="PQB59" s="78"/>
      <c r="PQC59" s="78"/>
      <c r="PQD59" s="78"/>
      <c r="PQE59" s="78"/>
      <c r="PQF59" s="78"/>
      <c r="PQG59" s="78"/>
      <c r="PQH59" s="78"/>
      <c r="PQI59" s="78"/>
      <c r="PQJ59" s="78"/>
      <c r="PQK59" s="78"/>
      <c r="PQL59" s="78"/>
      <c r="PQM59" s="78"/>
      <c r="PQN59" s="78"/>
      <c r="PQO59" s="78"/>
      <c r="PQP59" s="78"/>
      <c r="PQQ59" s="78"/>
      <c r="PQR59" s="78"/>
      <c r="PQS59" s="78"/>
      <c r="PQT59" s="78"/>
      <c r="PQU59" s="78"/>
      <c r="PQV59" s="78"/>
      <c r="PQW59" s="78"/>
      <c r="PQX59" s="78"/>
      <c r="PQY59" s="78"/>
      <c r="PQZ59" s="78"/>
      <c r="PRA59" s="78"/>
      <c r="PRB59" s="78"/>
      <c r="PRC59" s="78"/>
      <c r="PRD59" s="78"/>
      <c r="PRE59" s="78"/>
      <c r="PRF59" s="78"/>
      <c r="PRG59" s="78"/>
      <c r="PRH59" s="78"/>
      <c r="PRI59" s="78"/>
      <c r="PRJ59" s="78"/>
      <c r="PRK59" s="78"/>
      <c r="PRL59" s="78"/>
      <c r="PRM59" s="78"/>
      <c r="PRN59" s="78"/>
      <c r="PRO59" s="78"/>
      <c r="PRP59" s="78"/>
      <c r="PRQ59" s="78"/>
      <c r="PRR59" s="78"/>
      <c r="PRS59" s="78"/>
      <c r="PRT59" s="78"/>
      <c r="PRU59" s="78"/>
      <c r="PRV59" s="78"/>
      <c r="PRW59" s="78"/>
      <c r="PRX59" s="78"/>
      <c r="PRY59" s="78"/>
      <c r="PRZ59" s="78"/>
      <c r="PSA59" s="78"/>
      <c r="PSB59" s="78"/>
      <c r="PSC59" s="78"/>
      <c r="PSD59" s="78"/>
      <c r="PSE59" s="78"/>
      <c r="PSF59" s="78"/>
      <c r="PSG59" s="78"/>
      <c r="PSH59" s="78"/>
      <c r="PSI59" s="78"/>
      <c r="PSJ59" s="78"/>
      <c r="PSK59" s="78"/>
      <c r="PSL59" s="78"/>
      <c r="PSM59" s="78"/>
      <c r="PSN59" s="78"/>
      <c r="PSO59" s="78"/>
      <c r="PSP59" s="78"/>
      <c r="PSQ59" s="78"/>
      <c r="PSR59" s="78"/>
      <c r="PSS59" s="78"/>
      <c r="PST59" s="78"/>
      <c r="PSU59" s="78"/>
      <c r="PSV59" s="78"/>
      <c r="PSW59" s="78"/>
      <c r="PSX59" s="78"/>
      <c r="PSY59" s="78"/>
      <c r="PSZ59" s="78"/>
      <c r="PTA59" s="78"/>
      <c r="PTB59" s="78"/>
      <c r="PTC59" s="78"/>
      <c r="PTD59" s="78"/>
      <c r="PTE59" s="78"/>
      <c r="PTF59" s="78"/>
      <c r="PTG59" s="78"/>
      <c r="PTH59" s="78"/>
      <c r="PTI59" s="78"/>
      <c r="PTJ59" s="78"/>
      <c r="PTK59" s="78"/>
      <c r="PTL59" s="78"/>
      <c r="PTM59" s="78"/>
      <c r="PTN59" s="78"/>
      <c r="PTO59" s="78"/>
      <c r="PTP59" s="78"/>
      <c r="PTQ59" s="78"/>
      <c r="PTR59" s="78"/>
      <c r="PTS59" s="78"/>
      <c r="PTT59" s="78"/>
      <c r="PTU59" s="78"/>
      <c r="PTV59" s="78"/>
      <c r="PTW59" s="78"/>
      <c r="PTX59" s="78"/>
      <c r="PTY59" s="78"/>
      <c r="PTZ59" s="78"/>
      <c r="PUA59" s="78"/>
      <c r="PUB59" s="78"/>
      <c r="PUC59" s="78"/>
      <c r="PUD59" s="78"/>
      <c r="PUE59" s="78"/>
      <c r="PUF59" s="78"/>
      <c r="PUG59" s="78"/>
      <c r="PUH59" s="78"/>
      <c r="PUI59" s="78"/>
      <c r="PUJ59" s="78"/>
      <c r="PUK59" s="78"/>
      <c r="PUL59" s="78"/>
      <c r="PUM59" s="78"/>
      <c r="PUN59" s="78"/>
      <c r="PUO59" s="78"/>
      <c r="PUP59" s="78"/>
      <c r="PUQ59" s="78"/>
      <c r="PUR59" s="78"/>
      <c r="PUS59" s="78"/>
      <c r="PUT59" s="78"/>
      <c r="PUU59" s="78"/>
      <c r="PUV59" s="78"/>
      <c r="PUW59" s="78"/>
      <c r="PUX59" s="78"/>
      <c r="PUY59" s="78"/>
      <c r="PUZ59" s="78"/>
      <c r="PVA59" s="78"/>
      <c r="PVB59" s="78"/>
      <c r="PVC59" s="78"/>
      <c r="PVD59" s="78"/>
      <c r="PVE59" s="78"/>
      <c r="PVF59" s="78"/>
      <c r="PVG59" s="78"/>
      <c r="PVH59" s="78"/>
      <c r="PVI59" s="78"/>
      <c r="PVJ59" s="78"/>
      <c r="PVK59" s="78"/>
      <c r="PVL59" s="78"/>
      <c r="PVM59" s="78"/>
      <c r="PVN59" s="78"/>
      <c r="PVO59" s="78"/>
      <c r="PVP59" s="78"/>
      <c r="PVQ59" s="78"/>
      <c r="PVR59" s="78"/>
      <c r="PVS59" s="78"/>
      <c r="PVT59" s="78"/>
      <c r="PVU59" s="78"/>
      <c r="PVV59" s="78"/>
      <c r="PVW59" s="78"/>
      <c r="PVX59" s="78"/>
      <c r="PVY59" s="78"/>
      <c r="PVZ59" s="78"/>
      <c r="PWA59" s="78"/>
      <c r="PWB59" s="78"/>
      <c r="PWC59" s="78"/>
      <c r="PWD59" s="78"/>
      <c r="PWE59" s="78"/>
      <c r="PWF59" s="78"/>
      <c r="PWG59" s="78"/>
      <c r="PWH59" s="78"/>
      <c r="PWI59" s="78"/>
      <c r="PWJ59" s="78"/>
      <c r="PWK59" s="78"/>
      <c r="PWL59" s="78"/>
      <c r="PWM59" s="78"/>
      <c r="PWN59" s="78"/>
      <c r="PWO59" s="78"/>
      <c r="PWP59" s="78"/>
      <c r="PWQ59" s="78"/>
      <c r="PWR59" s="78"/>
      <c r="PWS59" s="78"/>
      <c r="PWT59" s="78"/>
      <c r="PWU59" s="78"/>
      <c r="PWV59" s="78"/>
      <c r="PWW59" s="78"/>
      <c r="PWX59" s="78"/>
      <c r="PWY59" s="78"/>
      <c r="PWZ59" s="78"/>
      <c r="PXA59" s="78"/>
      <c r="PXB59" s="78"/>
      <c r="PXC59" s="78"/>
      <c r="PXD59" s="78"/>
      <c r="PXE59" s="78"/>
      <c r="PXF59" s="78"/>
      <c r="PXG59" s="78"/>
      <c r="PXH59" s="78"/>
      <c r="PXI59" s="78"/>
      <c r="PXJ59" s="78"/>
      <c r="PXK59" s="78"/>
      <c r="PXL59" s="78"/>
      <c r="PXM59" s="78"/>
      <c r="PXN59" s="78"/>
      <c r="PXO59" s="78"/>
      <c r="PXP59" s="78"/>
      <c r="PXQ59" s="78"/>
      <c r="PXR59" s="78"/>
      <c r="PXS59" s="78"/>
      <c r="PXT59" s="78"/>
      <c r="PXU59" s="78"/>
      <c r="PXV59" s="78"/>
      <c r="PXW59" s="78"/>
      <c r="PXX59" s="78"/>
      <c r="PXY59" s="78"/>
      <c r="PXZ59" s="78"/>
      <c r="PYA59" s="78"/>
      <c r="PYB59" s="78"/>
      <c r="PYC59" s="78"/>
      <c r="PYD59" s="78"/>
      <c r="PYE59" s="78"/>
      <c r="PYF59" s="78"/>
      <c r="PYG59" s="78"/>
      <c r="PYH59" s="78"/>
      <c r="PYI59" s="78"/>
      <c r="PYJ59" s="78"/>
      <c r="PYK59" s="78"/>
      <c r="PYL59" s="78"/>
      <c r="PYM59" s="78"/>
      <c r="PYN59" s="78"/>
      <c r="PYO59" s="78"/>
      <c r="PYP59" s="78"/>
      <c r="PYQ59" s="78"/>
      <c r="PYR59" s="78"/>
      <c r="PYS59" s="78"/>
      <c r="PYT59" s="78"/>
      <c r="PYU59" s="78"/>
      <c r="PYV59" s="78"/>
      <c r="PYW59" s="78"/>
      <c r="PYX59" s="78"/>
      <c r="PYY59" s="78"/>
      <c r="PYZ59" s="78"/>
      <c r="PZA59" s="78"/>
      <c r="PZB59" s="78"/>
      <c r="PZC59" s="78"/>
      <c r="PZD59" s="78"/>
      <c r="PZE59" s="78"/>
      <c r="PZF59" s="78"/>
      <c r="PZG59" s="78"/>
      <c r="PZH59" s="78"/>
      <c r="PZI59" s="78"/>
      <c r="PZJ59" s="78"/>
      <c r="PZK59" s="78"/>
      <c r="PZL59" s="78"/>
      <c r="PZM59" s="78"/>
      <c r="PZN59" s="78"/>
      <c r="PZO59" s="78"/>
      <c r="PZP59" s="78"/>
      <c r="PZQ59" s="78"/>
      <c r="PZR59" s="78"/>
      <c r="PZS59" s="78"/>
      <c r="PZT59" s="78"/>
      <c r="PZU59" s="78"/>
      <c r="PZV59" s="78"/>
      <c r="PZW59" s="78"/>
      <c r="PZX59" s="78"/>
      <c r="PZY59" s="78"/>
      <c r="PZZ59" s="78"/>
      <c r="QAA59" s="78"/>
      <c r="QAB59" s="78"/>
      <c r="QAC59" s="78"/>
      <c r="QAD59" s="78"/>
      <c r="QAE59" s="78"/>
      <c r="QAF59" s="78"/>
      <c r="QAG59" s="78"/>
      <c r="QAH59" s="78"/>
      <c r="QAI59" s="78"/>
      <c r="QAJ59" s="78"/>
      <c r="QAK59" s="78"/>
      <c r="QAL59" s="78"/>
      <c r="QAM59" s="78"/>
      <c r="QAN59" s="78"/>
      <c r="QAO59" s="78"/>
      <c r="QAP59" s="78"/>
      <c r="QAQ59" s="78"/>
      <c r="QAR59" s="78"/>
      <c r="QAS59" s="78"/>
      <c r="QAT59" s="78"/>
      <c r="QAU59" s="78"/>
      <c r="QAV59" s="78"/>
      <c r="QAW59" s="78"/>
      <c r="QAX59" s="78"/>
      <c r="QAY59" s="78"/>
      <c r="QAZ59" s="78"/>
      <c r="QBA59" s="78"/>
      <c r="QBB59" s="78"/>
      <c r="QBC59" s="78"/>
      <c r="QBD59" s="78"/>
      <c r="QBE59" s="78"/>
      <c r="QBF59" s="78"/>
      <c r="QBG59" s="78"/>
      <c r="QBH59" s="78"/>
      <c r="QBI59" s="78"/>
      <c r="QBJ59" s="78"/>
      <c r="QBK59" s="78"/>
      <c r="QBL59" s="78"/>
      <c r="QBM59" s="78"/>
      <c r="QBN59" s="78"/>
      <c r="QBO59" s="78"/>
      <c r="QBP59" s="78"/>
      <c r="QBQ59" s="78"/>
      <c r="QBR59" s="78"/>
      <c r="QBS59" s="78"/>
      <c r="QBT59" s="78"/>
      <c r="QBU59" s="78"/>
      <c r="QBV59" s="78"/>
      <c r="QBW59" s="78"/>
      <c r="QBX59" s="78"/>
      <c r="QBY59" s="78"/>
      <c r="QBZ59" s="78"/>
      <c r="QCA59" s="78"/>
      <c r="QCB59" s="78"/>
      <c r="QCC59" s="78"/>
      <c r="QCD59" s="78"/>
      <c r="QCE59" s="78"/>
      <c r="QCF59" s="78"/>
      <c r="QCG59" s="78"/>
      <c r="QCH59" s="78"/>
      <c r="QCI59" s="78"/>
      <c r="QCJ59" s="78"/>
      <c r="QCK59" s="78"/>
      <c r="QCL59" s="78"/>
      <c r="QCM59" s="78"/>
      <c r="QCN59" s="78"/>
      <c r="QCO59" s="78"/>
      <c r="QCP59" s="78"/>
      <c r="QCQ59" s="78"/>
      <c r="QCR59" s="78"/>
      <c r="QCS59" s="78"/>
      <c r="QCT59" s="78"/>
      <c r="QCU59" s="78"/>
      <c r="QCV59" s="78"/>
      <c r="QCW59" s="78"/>
      <c r="QCX59" s="78"/>
      <c r="QCY59" s="78"/>
      <c r="QCZ59" s="78"/>
      <c r="QDA59" s="78"/>
      <c r="QDB59" s="78"/>
      <c r="QDC59" s="78"/>
      <c r="QDD59" s="78"/>
      <c r="QDE59" s="78"/>
      <c r="QDF59" s="78"/>
      <c r="QDG59" s="78"/>
      <c r="QDH59" s="78"/>
      <c r="QDI59" s="78"/>
      <c r="QDJ59" s="78"/>
      <c r="QDK59" s="78"/>
      <c r="QDL59" s="78"/>
      <c r="QDM59" s="78"/>
      <c r="QDN59" s="78"/>
      <c r="QDO59" s="78"/>
      <c r="QDP59" s="78"/>
      <c r="QDQ59" s="78"/>
      <c r="QDR59" s="78"/>
      <c r="QDS59" s="78"/>
      <c r="QDT59" s="78"/>
      <c r="QDU59" s="78"/>
      <c r="QDV59" s="78"/>
      <c r="QDW59" s="78"/>
      <c r="QDX59" s="78"/>
      <c r="QDY59" s="78"/>
      <c r="QDZ59" s="78"/>
      <c r="QEA59" s="78"/>
      <c r="QEB59" s="78"/>
      <c r="QEC59" s="78"/>
      <c r="QED59" s="78"/>
      <c r="QEE59" s="78"/>
      <c r="QEF59" s="78"/>
      <c r="QEG59" s="78"/>
      <c r="QEH59" s="78"/>
      <c r="QEI59" s="78"/>
      <c r="QEJ59" s="78"/>
      <c r="QEK59" s="78"/>
      <c r="QEL59" s="78"/>
      <c r="QEM59" s="78"/>
      <c r="QEN59" s="78"/>
      <c r="QEO59" s="78"/>
      <c r="QEP59" s="78"/>
      <c r="QEQ59" s="78"/>
      <c r="QER59" s="78"/>
      <c r="QES59" s="78"/>
      <c r="QET59" s="78"/>
      <c r="QEU59" s="78"/>
      <c r="QEV59" s="78"/>
      <c r="QEW59" s="78"/>
      <c r="QEX59" s="78"/>
      <c r="QEY59" s="78"/>
      <c r="QEZ59" s="78"/>
      <c r="QFA59" s="78"/>
      <c r="QFB59" s="78"/>
      <c r="QFC59" s="78"/>
      <c r="QFD59" s="78"/>
      <c r="QFE59" s="78"/>
      <c r="QFF59" s="78"/>
      <c r="QFG59" s="78"/>
      <c r="QFH59" s="78"/>
      <c r="QFI59" s="78"/>
      <c r="QFJ59" s="78"/>
      <c r="QFK59" s="78"/>
      <c r="QFL59" s="78"/>
      <c r="QFM59" s="78"/>
      <c r="QFN59" s="78"/>
      <c r="QFO59" s="78"/>
      <c r="QFP59" s="78"/>
      <c r="QFQ59" s="78"/>
      <c r="QFR59" s="78"/>
      <c r="QFS59" s="78"/>
      <c r="QFT59" s="78"/>
      <c r="QFU59" s="78"/>
      <c r="QFV59" s="78"/>
      <c r="QFW59" s="78"/>
      <c r="QFX59" s="78"/>
      <c r="QFY59" s="78"/>
      <c r="QFZ59" s="78"/>
      <c r="QGA59" s="78"/>
      <c r="QGB59" s="78"/>
      <c r="QGC59" s="78"/>
      <c r="QGD59" s="78"/>
      <c r="QGE59" s="78"/>
      <c r="QGF59" s="78"/>
      <c r="QGG59" s="78"/>
      <c r="QGH59" s="78"/>
      <c r="QGI59" s="78"/>
      <c r="QGJ59" s="78"/>
      <c r="QGK59" s="78"/>
      <c r="QGL59" s="78"/>
      <c r="QGM59" s="78"/>
      <c r="QGN59" s="78"/>
      <c r="QGO59" s="78"/>
      <c r="QGP59" s="78"/>
      <c r="QGQ59" s="78"/>
      <c r="QGR59" s="78"/>
      <c r="QGS59" s="78"/>
      <c r="QGT59" s="78"/>
      <c r="QGU59" s="78"/>
      <c r="QGV59" s="78"/>
      <c r="QGW59" s="78"/>
      <c r="QGX59" s="78"/>
      <c r="QGY59" s="78"/>
      <c r="QGZ59" s="78"/>
      <c r="QHA59" s="78"/>
      <c r="QHB59" s="78"/>
      <c r="QHC59" s="78"/>
      <c r="QHD59" s="78"/>
      <c r="QHE59" s="78"/>
      <c r="QHF59" s="78"/>
      <c r="QHG59" s="78"/>
      <c r="QHH59" s="78"/>
      <c r="QHI59" s="78"/>
      <c r="QHJ59" s="78"/>
      <c r="QHK59" s="78"/>
      <c r="QHL59" s="78"/>
      <c r="QHM59" s="78"/>
      <c r="QHN59" s="78"/>
      <c r="QHO59" s="78"/>
      <c r="QHP59" s="78"/>
      <c r="QHQ59" s="78"/>
      <c r="QHR59" s="78"/>
      <c r="QHS59" s="78"/>
      <c r="QHT59" s="78"/>
      <c r="QHU59" s="78"/>
      <c r="QHV59" s="78"/>
      <c r="QHW59" s="78"/>
      <c r="QHX59" s="78"/>
      <c r="QHY59" s="78"/>
      <c r="QHZ59" s="78"/>
      <c r="QIA59" s="78"/>
      <c r="QIB59" s="78"/>
      <c r="QIC59" s="78"/>
      <c r="QID59" s="78"/>
      <c r="QIE59" s="78"/>
      <c r="QIF59" s="78"/>
      <c r="QIG59" s="78"/>
      <c r="QIH59" s="78"/>
      <c r="QII59" s="78"/>
      <c r="QIJ59" s="78"/>
      <c r="QIK59" s="78"/>
      <c r="QIL59" s="78"/>
      <c r="QIM59" s="78"/>
      <c r="QIN59" s="78"/>
      <c r="QIO59" s="78"/>
      <c r="QIP59" s="78"/>
      <c r="QIQ59" s="78"/>
      <c r="QIR59" s="78"/>
      <c r="QIS59" s="78"/>
      <c r="QIT59" s="78"/>
      <c r="QIU59" s="78"/>
      <c r="QIV59" s="78"/>
      <c r="QIW59" s="78"/>
      <c r="QIX59" s="78"/>
      <c r="QIY59" s="78"/>
      <c r="QIZ59" s="78"/>
      <c r="QJA59" s="78"/>
      <c r="QJB59" s="78"/>
      <c r="QJC59" s="78"/>
      <c r="QJD59" s="78"/>
      <c r="QJE59" s="78"/>
      <c r="QJF59" s="78"/>
      <c r="QJG59" s="78"/>
      <c r="QJH59" s="78"/>
      <c r="QJI59" s="78"/>
      <c r="QJJ59" s="78"/>
      <c r="QJK59" s="78"/>
      <c r="QJL59" s="78"/>
      <c r="QJM59" s="78"/>
      <c r="QJN59" s="78"/>
      <c r="QJO59" s="78"/>
      <c r="QJP59" s="78"/>
      <c r="QJQ59" s="78"/>
      <c r="QJR59" s="78"/>
      <c r="QJS59" s="78"/>
      <c r="QJT59" s="78"/>
      <c r="QJU59" s="78"/>
      <c r="QJV59" s="78"/>
      <c r="QJW59" s="78"/>
      <c r="QJX59" s="78"/>
      <c r="QJY59" s="78"/>
      <c r="QJZ59" s="78"/>
      <c r="QKA59" s="78"/>
      <c r="QKB59" s="78"/>
      <c r="QKC59" s="78"/>
      <c r="QKD59" s="78"/>
      <c r="QKE59" s="78"/>
      <c r="QKF59" s="78"/>
      <c r="QKG59" s="78"/>
      <c r="QKH59" s="78"/>
      <c r="QKI59" s="78"/>
      <c r="QKJ59" s="78"/>
      <c r="QKK59" s="78"/>
      <c r="QKL59" s="78"/>
      <c r="QKM59" s="78"/>
      <c r="QKN59" s="78"/>
      <c r="QKO59" s="78"/>
      <c r="QKP59" s="78"/>
      <c r="QKQ59" s="78"/>
      <c r="QKR59" s="78"/>
      <c r="QKS59" s="78"/>
      <c r="QKT59" s="78"/>
      <c r="QKU59" s="78"/>
      <c r="QKV59" s="78"/>
      <c r="QKW59" s="78"/>
      <c r="QKX59" s="78"/>
      <c r="QKY59" s="78"/>
      <c r="QKZ59" s="78"/>
      <c r="QLA59" s="78"/>
      <c r="QLB59" s="78"/>
      <c r="QLC59" s="78"/>
      <c r="QLD59" s="78"/>
      <c r="QLE59" s="78"/>
      <c r="QLF59" s="78"/>
      <c r="QLG59" s="78"/>
      <c r="QLH59" s="78"/>
      <c r="QLI59" s="78"/>
      <c r="QLJ59" s="78"/>
      <c r="QLK59" s="78"/>
      <c r="QLL59" s="78"/>
      <c r="QLM59" s="78"/>
      <c r="QLN59" s="78"/>
      <c r="QLO59" s="78"/>
      <c r="QLP59" s="78"/>
      <c r="QLQ59" s="78"/>
      <c r="QLR59" s="78"/>
      <c r="QLS59" s="78"/>
      <c r="QLT59" s="78"/>
      <c r="QLU59" s="78"/>
      <c r="QLV59" s="78"/>
      <c r="QLW59" s="78"/>
      <c r="QLX59" s="78"/>
      <c r="QLY59" s="78"/>
      <c r="QLZ59" s="78"/>
      <c r="QMA59" s="78"/>
      <c r="QMB59" s="78"/>
      <c r="QMC59" s="78"/>
      <c r="QMD59" s="78"/>
      <c r="QME59" s="78"/>
      <c r="QMF59" s="78"/>
      <c r="QMG59" s="78"/>
      <c r="QMH59" s="78"/>
      <c r="QMI59" s="78"/>
      <c r="QMJ59" s="78"/>
      <c r="QMK59" s="78"/>
      <c r="QML59" s="78"/>
      <c r="QMM59" s="78"/>
      <c r="QMN59" s="78"/>
      <c r="QMO59" s="78"/>
      <c r="QMP59" s="78"/>
      <c r="QMQ59" s="78"/>
      <c r="QMR59" s="78"/>
      <c r="QMS59" s="78"/>
      <c r="QMT59" s="78"/>
      <c r="QMU59" s="78"/>
      <c r="QMV59" s="78"/>
      <c r="QMW59" s="78"/>
      <c r="QMX59" s="78"/>
      <c r="QMY59" s="78"/>
      <c r="QMZ59" s="78"/>
      <c r="QNA59" s="78"/>
      <c r="QNB59" s="78"/>
      <c r="QNC59" s="78"/>
      <c r="QND59" s="78"/>
      <c r="QNE59" s="78"/>
      <c r="QNF59" s="78"/>
      <c r="QNG59" s="78"/>
      <c r="QNH59" s="78"/>
      <c r="QNI59" s="78"/>
      <c r="QNJ59" s="78"/>
      <c r="QNK59" s="78"/>
      <c r="QNL59" s="78"/>
      <c r="QNM59" s="78"/>
      <c r="QNN59" s="78"/>
      <c r="QNO59" s="78"/>
      <c r="QNP59" s="78"/>
      <c r="QNQ59" s="78"/>
      <c r="QNR59" s="78"/>
      <c r="QNS59" s="78"/>
      <c r="QNT59" s="78"/>
      <c r="QNU59" s="78"/>
      <c r="QNV59" s="78"/>
      <c r="QNW59" s="78"/>
      <c r="QNX59" s="78"/>
      <c r="QNY59" s="78"/>
      <c r="QNZ59" s="78"/>
      <c r="QOA59" s="78"/>
      <c r="QOB59" s="78"/>
      <c r="QOC59" s="78"/>
      <c r="QOD59" s="78"/>
      <c r="QOE59" s="78"/>
      <c r="QOF59" s="78"/>
      <c r="QOG59" s="78"/>
      <c r="QOH59" s="78"/>
      <c r="QOI59" s="78"/>
      <c r="QOJ59" s="78"/>
      <c r="QOK59" s="78"/>
      <c r="QOL59" s="78"/>
      <c r="QOM59" s="78"/>
      <c r="QON59" s="78"/>
      <c r="QOO59" s="78"/>
      <c r="QOP59" s="78"/>
      <c r="QOQ59" s="78"/>
      <c r="QOR59" s="78"/>
      <c r="QOS59" s="78"/>
      <c r="QOT59" s="78"/>
      <c r="QOU59" s="78"/>
      <c r="QOV59" s="78"/>
      <c r="QOW59" s="78"/>
      <c r="QOX59" s="78"/>
      <c r="QOY59" s="78"/>
      <c r="QOZ59" s="78"/>
      <c r="QPA59" s="78"/>
      <c r="QPB59" s="78"/>
      <c r="QPC59" s="78"/>
      <c r="QPD59" s="78"/>
      <c r="QPE59" s="78"/>
      <c r="QPF59" s="78"/>
      <c r="QPG59" s="78"/>
      <c r="QPH59" s="78"/>
      <c r="QPI59" s="78"/>
      <c r="QPJ59" s="78"/>
      <c r="QPK59" s="78"/>
      <c r="QPL59" s="78"/>
      <c r="QPM59" s="78"/>
      <c r="QPN59" s="78"/>
      <c r="QPO59" s="78"/>
      <c r="QPP59" s="78"/>
      <c r="QPQ59" s="78"/>
      <c r="QPR59" s="78"/>
      <c r="QPS59" s="78"/>
      <c r="QPT59" s="78"/>
      <c r="QPU59" s="78"/>
      <c r="QPV59" s="78"/>
      <c r="QPW59" s="78"/>
      <c r="QPX59" s="78"/>
      <c r="QPY59" s="78"/>
      <c r="QPZ59" s="78"/>
      <c r="QQA59" s="78"/>
      <c r="QQB59" s="78"/>
      <c r="QQC59" s="78"/>
      <c r="QQD59" s="78"/>
      <c r="QQE59" s="78"/>
      <c r="QQF59" s="78"/>
      <c r="QQG59" s="78"/>
      <c r="QQH59" s="78"/>
      <c r="QQI59" s="78"/>
      <c r="QQJ59" s="78"/>
      <c r="QQK59" s="78"/>
      <c r="QQL59" s="78"/>
      <c r="QQM59" s="78"/>
      <c r="QQN59" s="78"/>
      <c r="QQO59" s="78"/>
      <c r="QQP59" s="78"/>
      <c r="QQQ59" s="78"/>
      <c r="QQR59" s="78"/>
      <c r="QQS59" s="78"/>
      <c r="QQT59" s="78"/>
      <c r="QQU59" s="78"/>
      <c r="QQV59" s="78"/>
      <c r="QQW59" s="78"/>
      <c r="QQX59" s="78"/>
      <c r="QQY59" s="78"/>
      <c r="QQZ59" s="78"/>
      <c r="QRA59" s="78"/>
      <c r="QRB59" s="78"/>
      <c r="QRC59" s="78"/>
      <c r="QRD59" s="78"/>
      <c r="QRE59" s="78"/>
      <c r="QRF59" s="78"/>
      <c r="QRG59" s="78"/>
      <c r="QRH59" s="78"/>
      <c r="QRI59" s="78"/>
      <c r="QRJ59" s="78"/>
      <c r="QRK59" s="78"/>
      <c r="QRL59" s="78"/>
      <c r="QRM59" s="78"/>
      <c r="QRN59" s="78"/>
      <c r="QRO59" s="78"/>
      <c r="QRP59" s="78"/>
      <c r="QRQ59" s="78"/>
      <c r="QRR59" s="78"/>
      <c r="QRS59" s="78"/>
      <c r="QRT59" s="78"/>
      <c r="QRU59" s="78"/>
      <c r="QRV59" s="78"/>
      <c r="QRW59" s="78"/>
      <c r="QRX59" s="78"/>
      <c r="QRY59" s="78"/>
      <c r="QRZ59" s="78"/>
      <c r="QSA59" s="78"/>
      <c r="QSB59" s="78"/>
      <c r="QSC59" s="78"/>
      <c r="QSD59" s="78"/>
      <c r="QSE59" s="78"/>
      <c r="QSF59" s="78"/>
      <c r="QSG59" s="78"/>
      <c r="QSH59" s="78"/>
      <c r="QSI59" s="78"/>
      <c r="QSJ59" s="78"/>
      <c r="QSK59" s="78"/>
      <c r="QSL59" s="78"/>
      <c r="QSM59" s="78"/>
      <c r="QSN59" s="78"/>
      <c r="QSO59" s="78"/>
      <c r="QSP59" s="78"/>
      <c r="QSQ59" s="78"/>
      <c r="QSR59" s="78"/>
      <c r="QSS59" s="78"/>
      <c r="QST59" s="78"/>
      <c r="QSU59" s="78"/>
      <c r="QSV59" s="78"/>
      <c r="QSW59" s="78"/>
      <c r="QSX59" s="78"/>
      <c r="QSY59" s="78"/>
      <c r="QSZ59" s="78"/>
      <c r="QTA59" s="78"/>
      <c r="QTB59" s="78"/>
      <c r="QTC59" s="78"/>
      <c r="QTD59" s="78"/>
      <c r="QTE59" s="78"/>
      <c r="QTF59" s="78"/>
      <c r="QTG59" s="78"/>
      <c r="QTH59" s="78"/>
      <c r="QTI59" s="78"/>
      <c r="QTJ59" s="78"/>
      <c r="QTK59" s="78"/>
      <c r="QTL59" s="78"/>
      <c r="QTM59" s="78"/>
      <c r="QTN59" s="78"/>
      <c r="QTO59" s="78"/>
      <c r="QTP59" s="78"/>
      <c r="QTQ59" s="78"/>
      <c r="QTR59" s="78"/>
      <c r="QTS59" s="78"/>
      <c r="QTT59" s="78"/>
      <c r="QTU59" s="78"/>
      <c r="QTV59" s="78"/>
      <c r="QTW59" s="78"/>
      <c r="QTX59" s="78"/>
      <c r="QTY59" s="78"/>
      <c r="QTZ59" s="78"/>
      <c r="QUA59" s="78"/>
      <c r="QUB59" s="78"/>
      <c r="QUC59" s="78"/>
      <c r="QUD59" s="78"/>
      <c r="QUE59" s="78"/>
      <c r="QUF59" s="78"/>
      <c r="QUG59" s="78"/>
      <c r="QUH59" s="78"/>
      <c r="QUI59" s="78"/>
      <c r="QUJ59" s="78"/>
      <c r="QUK59" s="78"/>
      <c r="QUL59" s="78"/>
      <c r="QUM59" s="78"/>
      <c r="QUN59" s="78"/>
      <c r="QUO59" s="78"/>
      <c r="QUP59" s="78"/>
      <c r="QUQ59" s="78"/>
      <c r="QUR59" s="78"/>
      <c r="QUS59" s="78"/>
      <c r="QUT59" s="78"/>
      <c r="QUU59" s="78"/>
      <c r="QUV59" s="78"/>
      <c r="QUW59" s="78"/>
      <c r="QUX59" s="78"/>
      <c r="QUY59" s="78"/>
      <c r="QUZ59" s="78"/>
      <c r="QVA59" s="78"/>
      <c r="QVB59" s="78"/>
      <c r="QVC59" s="78"/>
      <c r="QVD59" s="78"/>
      <c r="QVE59" s="78"/>
      <c r="QVF59" s="78"/>
      <c r="QVG59" s="78"/>
      <c r="QVH59" s="78"/>
      <c r="QVI59" s="78"/>
      <c r="QVJ59" s="78"/>
      <c r="QVK59" s="78"/>
      <c r="QVL59" s="78"/>
      <c r="QVM59" s="78"/>
      <c r="QVN59" s="78"/>
      <c r="QVO59" s="78"/>
      <c r="QVP59" s="78"/>
      <c r="QVQ59" s="78"/>
      <c r="QVR59" s="78"/>
      <c r="QVS59" s="78"/>
      <c r="QVT59" s="78"/>
      <c r="QVU59" s="78"/>
      <c r="QVV59" s="78"/>
      <c r="QVW59" s="78"/>
      <c r="QVX59" s="78"/>
      <c r="QVY59" s="78"/>
      <c r="QVZ59" s="78"/>
      <c r="QWA59" s="78"/>
      <c r="QWB59" s="78"/>
      <c r="QWC59" s="78"/>
      <c r="QWD59" s="78"/>
      <c r="QWE59" s="78"/>
      <c r="QWF59" s="78"/>
      <c r="QWG59" s="78"/>
      <c r="QWH59" s="78"/>
      <c r="QWI59" s="78"/>
      <c r="QWJ59" s="78"/>
      <c r="QWK59" s="78"/>
      <c r="QWL59" s="78"/>
      <c r="QWM59" s="78"/>
      <c r="QWN59" s="78"/>
      <c r="QWO59" s="78"/>
      <c r="QWP59" s="78"/>
      <c r="QWQ59" s="78"/>
      <c r="QWR59" s="78"/>
      <c r="QWS59" s="78"/>
      <c r="QWT59" s="78"/>
      <c r="QWU59" s="78"/>
      <c r="QWV59" s="78"/>
      <c r="QWW59" s="78"/>
      <c r="QWX59" s="78"/>
      <c r="QWY59" s="78"/>
      <c r="QWZ59" s="78"/>
      <c r="QXA59" s="78"/>
      <c r="QXB59" s="78"/>
      <c r="QXC59" s="78"/>
      <c r="QXD59" s="78"/>
      <c r="QXE59" s="78"/>
      <c r="QXF59" s="78"/>
      <c r="QXG59" s="78"/>
      <c r="QXH59" s="78"/>
      <c r="QXI59" s="78"/>
      <c r="QXJ59" s="78"/>
      <c r="QXK59" s="78"/>
      <c r="QXL59" s="78"/>
      <c r="QXM59" s="78"/>
      <c r="QXN59" s="78"/>
      <c r="QXO59" s="78"/>
      <c r="QXP59" s="78"/>
      <c r="QXQ59" s="78"/>
      <c r="QXR59" s="78"/>
      <c r="QXS59" s="78"/>
      <c r="QXT59" s="78"/>
      <c r="QXU59" s="78"/>
      <c r="QXV59" s="78"/>
      <c r="QXW59" s="78"/>
      <c r="QXX59" s="78"/>
      <c r="QXY59" s="78"/>
      <c r="QXZ59" s="78"/>
      <c r="QYA59" s="78"/>
      <c r="QYB59" s="78"/>
      <c r="QYC59" s="78"/>
      <c r="QYD59" s="78"/>
      <c r="QYE59" s="78"/>
      <c r="QYF59" s="78"/>
      <c r="QYG59" s="78"/>
      <c r="QYH59" s="78"/>
      <c r="QYI59" s="78"/>
      <c r="QYJ59" s="78"/>
      <c r="QYK59" s="78"/>
      <c r="QYL59" s="78"/>
      <c r="QYM59" s="78"/>
      <c r="QYN59" s="78"/>
      <c r="QYO59" s="78"/>
      <c r="QYP59" s="78"/>
      <c r="QYQ59" s="78"/>
      <c r="QYR59" s="78"/>
      <c r="QYS59" s="78"/>
      <c r="QYT59" s="78"/>
      <c r="QYU59" s="78"/>
      <c r="QYV59" s="78"/>
      <c r="QYW59" s="78"/>
      <c r="QYX59" s="78"/>
      <c r="QYY59" s="78"/>
      <c r="QYZ59" s="78"/>
      <c r="QZA59" s="78"/>
      <c r="QZB59" s="78"/>
      <c r="QZC59" s="78"/>
      <c r="QZD59" s="78"/>
      <c r="QZE59" s="78"/>
      <c r="QZF59" s="78"/>
      <c r="QZG59" s="78"/>
      <c r="QZH59" s="78"/>
      <c r="QZI59" s="78"/>
      <c r="QZJ59" s="78"/>
      <c r="QZK59" s="78"/>
      <c r="QZL59" s="78"/>
      <c r="QZM59" s="78"/>
      <c r="QZN59" s="78"/>
      <c r="QZO59" s="78"/>
      <c r="QZP59" s="78"/>
      <c r="QZQ59" s="78"/>
      <c r="QZR59" s="78"/>
      <c r="QZS59" s="78"/>
      <c r="QZT59" s="78"/>
      <c r="QZU59" s="78"/>
      <c r="QZV59" s="78"/>
      <c r="QZW59" s="78"/>
      <c r="QZX59" s="78"/>
      <c r="QZY59" s="78"/>
      <c r="QZZ59" s="78"/>
      <c r="RAA59" s="78"/>
      <c r="RAB59" s="78"/>
      <c r="RAC59" s="78"/>
      <c r="RAD59" s="78"/>
      <c r="RAE59" s="78"/>
      <c r="RAF59" s="78"/>
      <c r="RAG59" s="78"/>
      <c r="RAH59" s="78"/>
      <c r="RAI59" s="78"/>
      <c r="RAJ59" s="78"/>
      <c r="RAK59" s="78"/>
      <c r="RAL59" s="78"/>
      <c r="RAM59" s="78"/>
      <c r="RAN59" s="78"/>
      <c r="RAO59" s="78"/>
      <c r="RAP59" s="78"/>
      <c r="RAQ59" s="78"/>
      <c r="RAR59" s="78"/>
      <c r="RAS59" s="78"/>
      <c r="RAT59" s="78"/>
      <c r="RAU59" s="78"/>
      <c r="RAV59" s="78"/>
      <c r="RAW59" s="78"/>
      <c r="RAX59" s="78"/>
      <c r="RAY59" s="78"/>
      <c r="RAZ59" s="78"/>
      <c r="RBA59" s="78"/>
      <c r="RBB59" s="78"/>
      <c r="RBC59" s="78"/>
      <c r="RBD59" s="78"/>
      <c r="RBE59" s="78"/>
      <c r="RBF59" s="78"/>
      <c r="RBG59" s="78"/>
      <c r="RBH59" s="78"/>
      <c r="RBI59" s="78"/>
      <c r="RBJ59" s="78"/>
      <c r="RBK59" s="78"/>
      <c r="RBL59" s="78"/>
      <c r="RBM59" s="78"/>
      <c r="RBN59" s="78"/>
      <c r="RBO59" s="78"/>
      <c r="RBP59" s="78"/>
      <c r="RBQ59" s="78"/>
      <c r="RBR59" s="78"/>
      <c r="RBS59" s="78"/>
      <c r="RBT59" s="78"/>
      <c r="RBU59" s="78"/>
      <c r="RBV59" s="78"/>
      <c r="RBW59" s="78"/>
      <c r="RBX59" s="78"/>
      <c r="RBY59" s="78"/>
      <c r="RBZ59" s="78"/>
      <c r="RCA59" s="78"/>
      <c r="RCB59" s="78"/>
      <c r="RCC59" s="78"/>
      <c r="RCD59" s="78"/>
      <c r="RCE59" s="78"/>
      <c r="RCF59" s="78"/>
      <c r="RCG59" s="78"/>
      <c r="RCH59" s="78"/>
      <c r="RCI59" s="78"/>
      <c r="RCJ59" s="78"/>
      <c r="RCK59" s="78"/>
      <c r="RCL59" s="78"/>
      <c r="RCM59" s="78"/>
      <c r="RCN59" s="78"/>
      <c r="RCO59" s="78"/>
      <c r="RCP59" s="78"/>
      <c r="RCQ59" s="78"/>
      <c r="RCR59" s="78"/>
      <c r="RCS59" s="78"/>
      <c r="RCT59" s="78"/>
      <c r="RCU59" s="78"/>
      <c r="RCV59" s="78"/>
      <c r="RCW59" s="78"/>
      <c r="RCX59" s="78"/>
      <c r="RCY59" s="78"/>
      <c r="RCZ59" s="78"/>
      <c r="RDA59" s="78"/>
      <c r="RDB59" s="78"/>
      <c r="RDC59" s="78"/>
      <c r="RDD59" s="78"/>
      <c r="RDE59" s="78"/>
      <c r="RDF59" s="78"/>
      <c r="RDG59" s="78"/>
      <c r="RDH59" s="78"/>
      <c r="RDI59" s="78"/>
      <c r="RDJ59" s="78"/>
      <c r="RDK59" s="78"/>
      <c r="RDL59" s="78"/>
      <c r="RDM59" s="78"/>
      <c r="RDN59" s="78"/>
      <c r="RDO59" s="78"/>
      <c r="RDP59" s="78"/>
      <c r="RDQ59" s="78"/>
      <c r="RDR59" s="78"/>
      <c r="RDS59" s="78"/>
      <c r="RDT59" s="78"/>
      <c r="RDU59" s="78"/>
      <c r="RDV59" s="78"/>
      <c r="RDW59" s="78"/>
      <c r="RDX59" s="78"/>
      <c r="RDY59" s="78"/>
      <c r="RDZ59" s="78"/>
      <c r="REA59" s="78"/>
      <c r="REB59" s="78"/>
      <c r="REC59" s="78"/>
      <c r="RED59" s="78"/>
      <c r="REE59" s="78"/>
      <c r="REF59" s="78"/>
      <c r="REG59" s="78"/>
      <c r="REH59" s="78"/>
      <c r="REI59" s="78"/>
      <c r="REJ59" s="78"/>
      <c r="REK59" s="78"/>
      <c r="REL59" s="78"/>
      <c r="REM59" s="78"/>
      <c r="REN59" s="78"/>
      <c r="REO59" s="78"/>
      <c r="REP59" s="78"/>
      <c r="REQ59" s="78"/>
      <c r="RER59" s="78"/>
      <c r="RES59" s="78"/>
      <c r="RET59" s="78"/>
      <c r="REU59" s="78"/>
      <c r="REV59" s="78"/>
      <c r="REW59" s="78"/>
      <c r="REX59" s="78"/>
      <c r="REY59" s="78"/>
      <c r="REZ59" s="78"/>
      <c r="RFA59" s="78"/>
      <c r="RFB59" s="78"/>
      <c r="RFC59" s="78"/>
      <c r="RFD59" s="78"/>
      <c r="RFE59" s="78"/>
      <c r="RFF59" s="78"/>
      <c r="RFG59" s="78"/>
      <c r="RFH59" s="78"/>
      <c r="RFI59" s="78"/>
      <c r="RFJ59" s="78"/>
      <c r="RFK59" s="78"/>
      <c r="RFL59" s="78"/>
      <c r="RFM59" s="78"/>
      <c r="RFN59" s="78"/>
      <c r="RFO59" s="78"/>
      <c r="RFP59" s="78"/>
      <c r="RFQ59" s="78"/>
      <c r="RFR59" s="78"/>
      <c r="RFS59" s="78"/>
      <c r="RFT59" s="78"/>
      <c r="RFU59" s="78"/>
      <c r="RFV59" s="78"/>
      <c r="RFW59" s="78"/>
      <c r="RFX59" s="78"/>
      <c r="RFY59" s="78"/>
      <c r="RFZ59" s="78"/>
      <c r="RGA59" s="78"/>
      <c r="RGB59" s="78"/>
      <c r="RGC59" s="78"/>
      <c r="RGD59" s="78"/>
      <c r="RGE59" s="78"/>
      <c r="RGF59" s="78"/>
      <c r="RGG59" s="78"/>
      <c r="RGH59" s="78"/>
      <c r="RGI59" s="78"/>
      <c r="RGJ59" s="78"/>
      <c r="RGK59" s="78"/>
      <c r="RGL59" s="78"/>
      <c r="RGM59" s="78"/>
      <c r="RGN59" s="78"/>
      <c r="RGO59" s="78"/>
      <c r="RGP59" s="78"/>
      <c r="RGQ59" s="78"/>
      <c r="RGR59" s="78"/>
      <c r="RGS59" s="78"/>
      <c r="RGT59" s="78"/>
      <c r="RGU59" s="78"/>
      <c r="RGV59" s="78"/>
      <c r="RGW59" s="78"/>
      <c r="RGX59" s="78"/>
      <c r="RGY59" s="78"/>
      <c r="RGZ59" s="78"/>
      <c r="RHA59" s="78"/>
      <c r="RHB59" s="78"/>
      <c r="RHC59" s="78"/>
      <c r="RHD59" s="78"/>
      <c r="RHE59" s="78"/>
      <c r="RHF59" s="78"/>
      <c r="RHG59" s="78"/>
      <c r="RHH59" s="78"/>
      <c r="RHI59" s="78"/>
      <c r="RHJ59" s="78"/>
      <c r="RHK59" s="78"/>
      <c r="RHL59" s="78"/>
      <c r="RHM59" s="78"/>
      <c r="RHN59" s="78"/>
      <c r="RHO59" s="78"/>
      <c r="RHP59" s="78"/>
      <c r="RHQ59" s="78"/>
      <c r="RHR59" s="78"/>
      <c r="RHS59" s="78"/>
      <c r="RHT59" s="78"/>
      <c r="RHU59" s="78"/>
      <c r="RHV59" s="78"/>
      <c r="RHW59" s="78"/>
      <c r="RHX59" s="78"/>
      <c r="RHY59" s="78"/>
      <c r="RHZ59" s="78"/>
      <c r="RIA59" s="78"/>
      <c r="RIB59" s="78"/>
      <c r="RIC59" s="78"/>
      <c r="RID59" s="78"/>
      <c r="RIE59" s="78"/>
      <c r="RIF59" s="78"/>
      <c r="RIG59" s="78"/>
      <c r="RIH59" s="78"/>
      <c r="RII59" s="78"/>
      <c r="RIJ59" s="78"/>
      <c r="RIK59" s="78"/>
      <c r="RIL59" s="78"/>
      <c r="RIM59" s="78"/>
      <c r="RIN59" s="78"/>
      <c r="RIO59" s="78"/>
      <c r="RIP59" s="78"/>
      <c r="RIQ59" s="78"/>
      <c r="RIR59" s="78"/>
      <c r="RIS59" s="78"/>
      <c r="RIT59" s="78"/>
      <c r="RIU59" s="78"/>
      <c r="RIV59" s="78"/>
      <c r="RIW59" s="78"/>
      <c r="RIX59" s="78"/>
      <c r="RIY59" s="78"/>
      <c r="RIZ59" s="78"/>
      <c r="RJA59" s="78"/>
      <c r="RJB59" s="78"/>
      <c r="RJC59" s="78"/>
      <c r="RJD59" s="78"/>
      <c r="RJE59" s="78"/>
      <c r="RJF59" s="78"/>
      <c r="RJG59" s="78"/>
      <c r="RJH59" s="78"/>
      <c r="RJI59" s="78"/>
      <c r="RJJ59" s="78"/>
      <c r="RJK59" s="78"/>
      <c r="RJL59" s="78"/>
      <c r="RJM59" s="78"/>
      <c r="RJN59" s="78"/>
      <c r="RJO59" s="78"/>
      <c r="RJP59" s="78"/>
      <c r="RJQ59" s="78"/>
      <c r="RJR59" s="78"/>
      <c r="RJS59" s="78"/>
      <c r="RJT59" s="78"/>
      <c r="RJU59" s="78"/>
      <c r="RJV59" s="78"/>
      <c r="RJW59" s="78"/>
      <c r="RJX59" s="78"/>
      <c r="RJY59" s="78"/>
      <c r="RJZ59" s="78"/>
      <c r="RKA59" s="78"/>
      <c r="RKB59" s="78"/>
      <c r="RKC59" s="78"/>
      <c r="RKD59" s="78"/>
      <c r="RKE59" s="78"/>
      <c r="RKF59" s="78"/>
      <c r="RKG59" s="78"/>
      <c r="RKH59" s="78"/>
      <c r="RKI59" s="78"/>
      <c r="RKJ59" s="78"/>
      <c r="RKK59" s="78"/>
      <c r="RKL59" s="78"/>
      <c r="RKM59" s="78"/>
      <c r="RKN59" s="78"/>
      <c r="RKO59" s="78"/>
      <c r="RKP59" s="78"/>
      <c r="RKQ59" s="78"/>
      <c r="RKR59" s="78"/>
      <c r="RKS59" s="78"/>
      <c r="RKT59" s="78"/>
      <c r="RKU59" s="78"/>
      <c r="RKV59" s="78"/>
      <c r="RKW59" s="78"/>
      <c r="RKX59" s="78"/>
      <c r="RKY59" s="78"/>
      <c r="RKZ59" s="78"/>
      <c r="RLA59" s="78"/>
      <c r="RLB59" s="78"/>
      <c r="RLC59" s="78"/>
      <c r="RLD59" s="78"/>
      <c r="RLE59" s="78"/>
      <c r="RLF59" s="78"/>
      <c r="RLG59" s="78"/>
      <c r="RLH59" s="78"/>
      <c r="RLI59" s="78"/>
      <c r="RLJ59" s="78"/>
      <c r="RLK59" s="78"/>
      <c r="RLL59" s="78"/>
      <c r="RLM59" s="78"/>
      <c r="RLN59" s="78"/>
      <c r="RLO59" s="78"/>
      <c r="RLP59" s="78"/>
      <c r="RLQ59" s="78"/>
      <c r="RLR59" s="78"/>
      <c r="RLS59" s="78"/>
      <c r="RLT59" s="78"/>
      <c r="RLU59" s="78"/>
      <c r="RLV59" s="78"/>
      <c r="RLW59" s="78"/>
      <c r="RLX59" s="78"/>
      <c r="RLY59" s="78"/>
      <c r="RLZ59" s="78"/>
      <c r="RMA59" s="78"/>
      <c r="RMB59" s="78"/>
      <c r="RMC59" s="78"/>
      <c r="RMD59" s="78"/>
      <c r="RME59" s="78"/>
      <c r="RMF59" s="78"/>
      <c r="RMG59" s="78"/>
      <c r="RMH59" s="78"/>
      <c r="RMI59" s="78"/>
      <c r="RMJ59" s="78"/>
      <c r="RMK59" s="78"/>
      <c r="RML59" s="78"/>
      <c r="RMM59" s="78"/>
      <c r="RMN59" s="78"/>
      <c r="RMO59" s="78"/>
      <c r="RMP59" s="78"/>
      <c r="RMQ59" s="78"/>
      <c r="RMR59" s="78"/>
      <c r="RMS59" s="78"/>
      <c r="RMT59" s="78"/>
      <c r="RMU59" s="78"/>
      <c r="RMV59" s="78"/>
      <c r="RMW59" s="78"/>
      <c r="RMX59" s="78"/>
      <c r="RMY59" s="78"/>
      <c r="RMZ59" s="78"/>
      <c r="RNA59" s="78"/>
      <c r="RNB59" s="78"/>
      <c r="RNC59" s="78"/>
      <c r="RND59" s="78"/>
      <c r="RNE59" s="78"/>
      <c r="RNF59" s="78"/>
      <c r="RNG59" s="78"/>
      <c r="RNH59" s="78"/>
      <c r="RNI59" s="78"/>
      <c r="RNJ59" s="78"/>
      <c r="RNK59" s="78"/>
      <c r="RNL59" s="78"/>
      <c r="RNM59" s="78"/>
      <c r="RNN59" s="78"/>
      <c r="RNO59" s="78"/>
      <c r="RNP59" s="78"/>
      <c r="RNQ59" s="78"/>
      <c r="RNR59" s="78"/>
      <c r="RNS59" s="78"/>
      <c r="RNT59" s="78"/>
      <c r="RNU59" s="78"/>
      <c r="RNV59" s="78"/>
      <c r="RNW59" s="78"/>
      <c r="RNX59" s="78"/>
      <c r="RNY59" s="78"/>
      <c r="RNZ59" s="78"/>
      <c r="ROA59" s="78"/>
      <c r="ROB59" s="78"/>
      <c r="ROC59" s="78"/>
      <c r="ROD59" s="78"/>
      <c r="ROE59" s="78"/>
      <c r="ROF59" s="78"/>
      <c r="ROG59" s="78"/>
      <c r="ROH59" s="78"/>
      <c r="ROI59" s="78"/>
      <c r="ROJ59" s="78"/>
      <c r="ROK59" s="78"/>
      <c r="ROL59" s="78"/>
      <c r="ROM59" s="78"/>
      <c r="RON59" s="78"/>
      <c r="ROO59" s="78"/>
      <c r="ROP59" s="78"/>
      <c r="ROQ59" s="78"/>
      <c r="ROR59" s="78"/>
      <c r="ROS59" s="78"/>
      <c r="ROT59" s="78"/>
      <c r="ROU59" s="78"/>
      <c r="ROV59" s="78"/>
      <c r="ROW59" s="78"/>
      <c r="ROX59" s="78"/>
      <c r="ROY59" s="78"/>
      <c r="ROZ59" s="78"/>
      <c r="RPA59" s="78"/>
      <c r="RPB59" s="78"/>
      <c r="RPC59" s="78"/>
      <c r="RPD59" s="78"/>
      <c r="RPE59" s="78"/>
      <c r="RPF59" s="78"/>
      <c r="RPG59" s="78"/>
      <c r="RPH59" s="78"/>
      <c r="RPI59" s="78"/>
      <c r="RPJ59" s="78"/>
      <c r="RPK59" s="78"/>
      <c r="RPL59" s="78"/>
      <c r="RPM59" s="78"/>
      <c r="RPN59" s="78"/>
      <c r="RPO59" s="78"/>
      <c r="RPP59" s="78"/>
      <c r="RPQ59" s="78"/>
      <c r="RPR59" s="78"/>
      <c r="RPS59" s="78"/>
      <c r="RPT59" s="78"/>
      <c r="RPU59" s="78"/>
      <c r="RPV59" s="78"/>
      <c r="RPW59" s="78"/>
      <c r="RPX59" s="78"/>
      <c r="RPY59" s="78"/>
      <c r="RPZ59" s="78"/>
      <c r="RQA59" s="78"/>
      <c r="RQB59" s="78"/>
      <c r="RQC59" s="78"/>
      <c r="RQD59" s="78"/>
      <c r="RQE59" s="78"/>
      <c r="RQF59" s="78"/>
      <c r="RQG59" s="78"/>
      <c r="RQH59" s="78"/>
      <c r="RQI59" s="78"/>
      <c r="RQJ59" s="78"/>
      <c r="RQK59" s="78"/>
      <c r="RQL59" s="78"/>
      <c r="RQM59" s="78"/>
      <c r="RQN59" s="78"/>
      <c r="RQO59" s="78"/>
      <c r="RQP59" s="78"/>
      <c r="RQQ59" s="78"/>
      <c r="RQR59" s="78"/>
      <c r="RQS59" s="78"/>
      <c r="RQT59" s="78"/>
      <c r="RQU59" s="78"/>
      <c r="RQV59" s="78"/>
      <c r="RQW59" s="78"/>
      <c r="RQX59" s="78"/>
      <c r="RQY59" s="78"/>
      <c r="RQZ59" s="78"/>
      <c r="RRA59" s="78"/>
      <c r="RRB59" s="78"/>
      <c r="RRC59" s="78"/>
      <c r="RRD59" s="78"/>
      <c r="RRE59" s="78"/>
      <c r="RRF59" s="78"/>
      <c r="RRG59" s="78"/>
      <c r="RRH59" s="78"/>
      <c r="RRI59" s="78"/>
      <c r="RRJ59" s="78"/>
      <c r="RRK59" s="78"/>
      <c r="RRL59" s="78"/>
      <c r="RRM59" s="78"/>
      <c r="RRN59" s="78"/>
      <c r="RRO59" s="78"/>
      <c r="RRP59" s="78"/>
      <c r="RRQ59" s="78"/>
      <c r="RRR59" s="78"/>
      <c r="RRS59" s="78"/>
      <c r="RRT59" s="78"/>
      <c r="RRU59" s="78"/>
      <c r="RRV59" s="78"/>
      <c r="RRW59" s="78"/>
      <c r="RRX59" s="78"/>
      <c r="RRY59" s="78"/>
      <c r="RRZ59" s="78"/>
      <c r="RSA59" s="78"/>
      <c r="RSB59" s="78"/>
      <c r="RSC59" s="78"/>
      <c r="RSD59" s="78"/>
      <c r="RSE59" s="78"/>
      <c r="RSF59" s="78"/>
      <c r="RSG59" s="78"/>
      <c r="RSH59" s="78"/>
      <c r="RSI59" s="78"/>
      <c r="RSJ59" s="78"/>
      <c r="RSK59" s="78"/>
      <c r="RSL59" s="78"/>
      <c r="RSM59" s="78"/>
      <c r="RSN59" s="78"/>
      <c r="RSO59" s="78"/>
      <c r="RSP59" s="78"/>
      <c r="RSQ59" s="78"/>
      <c r="RSR59" s="78"/>
      <c r="RSS59" s="78"/>
      <c r="RST59" s="78"/>
      <c r="RSU59" s="78"/>
      <c r="RSV59" s="78"/>
      <c r="RSW59" s="78"/>
      <c r="RSX59" s="78"/>
      <c r="RSY59" s="78"/>
      <c r="RSZ59" s="78"/>
      <c r="RTA59" s="78"/>
      <c r="RTB59" s="78"/>
      <c r="RTC59" s="78"/>
      <c r="RTD59" s="78"/>
      <c r="RTE59" s="78"/>
      <c r="RTF59" s="78"/>
      <c r="RTG59" s="78"/>
      <c r="RTH59" s="78"/>
      <c r="RTI59" s="78"/>
      <c r="RTJ59" s="78"/>
      <c r="RTK59" s="78"/>
      <c r="RTL59" s="78"/>
      <c r="RTM59" s="78"/>
      <c r="RTN59" s="78"/>
      <c r="RTO59" s="78"/>
      <c r="RTP59" s="78"/>
      <c r="RTQ59" s="78"/>
      <c r="RTR59" s="78"/>
      <c r="RTS59" s="78"/>
      <c r="RTT59" s="78"/>
      <c r="RTU59" s="78"/>
      <c r="RTV59" s="78"/>
      <c r="RTW59" s="78"/>
      <c r="RTX59" s="78"/>
      <c r="RTY59" s="78"/>
      <c r="RTZ59" s="78"/>
      <c r="RUA59" s="78"/>
      <c r="RUB59" s="78"/>
      <c r="RUC59" s="78"/>
      <c r="RUD59" s="78"/>
      <c r="RUE59" s="78"/>
      <c r="RUF59" s="78"/>
      <c r="RUG59" s="78"/>
      <c r="RUH59" s="78"/>
      <c r="RUI59" s="78"/>
      <c r="RUJ59" s="78"/>
      <c r="RUK59" s="78"/>
      <c r="RUL59" s="78"/>
      <c r="RUM59" s="78"/>
      <c r="RUN59" s="78"/>
      <c r="RUO59" s="78"/>
      <c r="RUP59" s="78"/>
      <c r="RUQ59" s="78"/>
      <c r="RUR59" s="78"/>
      <c r="RUS59" s="78"/>
      <c r="RUT59" s="78"/>
      <c r="RUU59" s="78"/>
      <c r="RUV59" s="78"/>
      <c r="RUW59" s="78"/>
      <c r="RUX59" s="78"/>
      <c r="RUY59" s="78"/>
      <c r="RUZ59" s="78"/>
      <c r="RVA59" s="78"/>
      <c r="RVB59" s="78"/>
      <c r="RVC59" s="78"/>
      <c r="RVD59" s="78"/>
      <c r="RVE59" s="78"/>
      <c r="RVF59" s="78"/>
      <c r="RVG59" s="78"/>
      <c r="RVH59" s="78"/>
      <c r="RVI59" s="78"/>
      <c r="RVJ59" s="78"/>
      <c r="RVK59" s="78"/>
      <c r="RVL59" s="78"/>
      <c r="RVM59" s="78"/>
      <c r="RVN59" s="78"/>
      <c r="RVO59" s="78"/>
      <c r="RVP59" s="78"/>
      <c r="RVQ59" s="78"/>
      <c r="RVR59" s="78"/>
      <c r="RVS59" s="78"/>
      <c r="RVT59" s="78"/>
      <c r="RVU59" s="78"/>
      <c r="RVV59" s="78"/>
      <c r="RVW59" s="78"/>
      <c r="RVX59" s="78"/>
      <c r="RVY59" s="78"/>
      <c r="RVZ59" s="78"/>
      <c r="RWA59" s="78"/>
      <c r="RWB59" s="78"/>
      <c r="RWC59" s="78"/>
      <c r="RWD59" s="78"/>
      <c r="RWE59" s="78"/>
      <c r="RWF59" s="78"/>
      <c r="RWG59" s="78"/>
      <c r="RWH59" s="78"/>
      <c r="RWI59" s="78"/>
      <c r="RWJ59" s="78"/>
      <c r="RWK59" s="78"/>
      <c r="RWL59" s="78"/>
      <c r="RWM59" s="78"/>
      <c r="RWN59" s="78"/>
      <c r="RWO59" s="78"/>
      <c r="RWP59" s="78"/>
      <c r="RWQ59" s="78"/>
      <c r="RWR59" s="78"/>
      <c r="RWS59" s="78"/>
      <c r="RWT59" s="78"/>
      <c r="RWU59" s="78"/>
      <c r="RWV59" s="78"/>
      <c r="RWW59" s="78"/>
      <c r="RWX59" s="78"/>
      <c r="RWY59" s="78"/>
      <c r="RWZ59" s="78"/>
      <c r="RXA59" s="78"/>
      <c r="RXB59" s="78"/>
      <c r="RXC59" s="78"/>
      <c r="RXD59" s="78"/>
      <c r="RXE59" s="78"/>
      <c r="RXF59" s="78"/>
      <c r="RXG59" s="78"/>
      <c r="RXH59" s="78"/>
      <c r="RXI59" s="78"/>
      <c r="RXJ59" s="78"/>
      <c r="RXK59" s="78"/>
      <c r="RXL59" s="78"/>
      <c r="RXM59" s="78"/>
      <c r="RXN59" s="78"/>
      <c r="RXO59" s="78"/>
      <c r="RXP59" s="78"/>
      <c r="RXQ59" s="78"/>
      <c r="RXR59" s="78"/>
      <c r="RXS59" s="78"/>
      <c r="RXT59" s="78"/>
      <c r="RXU59" s="78"/>
      <c r="RXV59" s="78"/>
      <c r="RXW59" s="78"/>
      <c r="RXX59" s="78"/>
      <c r="RXY59" s="78"/>
      <c r="RXZ59" s="78"/>
      <c r="RYA59" s="78"/>
      <c r="RYB59" s="78"/>
      <c r="RYC59" s="78"/>
      <c r="RYD59" s="78"/>
      <c r="RYE59" s="78"/>
      <c r="RYF59" s="78"/>
      <c r="RYG59" s="78"/>
      <c r="RYH59" s="78"/>
      <c r="RYI59" s="78"/>
      <c r="RYJ59" s="78"/>
      <c r="RYK59" s="78"/>
      <c r="RYL59" s="78"/>
      <c r="RYM59" s="78"/>
      <c r="RYN59" s="78"/>
      <c r="RYO59" s="78"/>
      <c r="RYP59" s="78"/>
      <c r="RYQ59" s="78"/>
      <c r="RYR59" s="78"/>
      <c r="RYS59" s="78"/>
      <c r="RYT59" s="78"/>
      <c r="RYU59" s="78"/>
      <c r="RYV59" s="78"/>
      <c r="RYW59" s="78"/>
      <c r="RYX59" s="78"/>
      <c r="RYY59" s="78"/>
      <c r="RYZ59" s="78"/>
      <c r="RZA59" s="78"/>
      <c r="RZB59" s="78"/>
      <c r="RZC59" s="78"/>
      <c r="RZD59" s="78"/>
      <c r="RZE59" s="78"/>
      <c r="RZF59" s="78"/>
      <c r="RZG59" s="78"/>
      <c r="RZH59" s="78"/>
      <c r="RZI59" s="78"/>
      <c r="RZJ59" s="78"/>
      <c r="RZK59" s="78"/>
      <c r="RZL59" s="78"/>
      <c r="RZM59" s="78"/>
      <c r="RZN59" s="78"/>
      <c r="RZO59" s="78"/>
      <c r="RZP59" s="78"/>
      <c r="RZQ59" s="78"/>
      <c r="RZR59" s="78"/>
      <c r="RZS59" s="78"/>
      <c r="RZT59" s="78"/>
      <c r="RZU59" s="78"/>
      <c r="RZV59" s="78"/>
      <c r="RZW59" s="78"/>
      <c r="RZX59" s="78"/>
      <c r="RZY59" s="78"/>
      <c r="RZZ59" s="78"/>
      <c r="SAA59" s="78"/>
      <c r="SAB59" s="78"/>
      <c r="SAC59" s="78"/>
      <c r="SAD59" s="78"/>
      <c r="SAE59" s="78"/>
      <c r="SAF59" s="78"/>
      <c r="SAG59" s="78"/>
      <c r="SAH59" s="78"/>
      <c r="SAI59" s="78"/>
      <c r="SAJ59" s="78"/>
      <c r="SAK59" s="78"/>
      <c r="SAL59" s="78"/>
      <c r="SAM59" s="78"/>
      <c r="SAN59" s="78"/>
      <c r="SAO59" s="78"/>
      <c r="SAP59" s="78"/>
      <c r="SAQ59" s="78"/>
      <c r="SAR59" s="78"/>
      <c r="SAS59" s="78"/>
      <c r="SAT59" s="78"/>
      <c r="SAU59" s="78"/>
      <c r="SAV59" s="78"/>
      <c r="SAW59" s="78"/>
      <c r="SAX59" s="78"/>
      <c r="SAY59" s="78"/>
      <c r="SAZ59" s="78"/>
      <c r="SBA59" s="78"/>
      <c r="SBB59" s="78"/>
      <c r="SBC59" s="78"/>
      <c r="SBD59" s="78"/>
      <c r="SBE59" s="78"/>
      <c r="SBF59" s="78"/>
      <c r="SBG59" s="78"/>
      <c r="SBH59" s="78"/>
      <c r="SBI59" s="78"/>
      <c r="SBJ59" s="78"/>
      <c r="SBK59" s="78"/>
      <c r="SBL59" s="78"/>
      <c r="SBM59" s="78"/>
      <c r="SBN59" s="78"/>
      <c r="SBO59" s="78"/>
      <c r="SBP59" s="78"/>
      <c r="SBQ59" s="78"/>
      <c r="SBR59" s="78"/>
      <c r="SBS59" s="78"/>
      <c r="SBT59" s="78"/>
      <c r="SBU59" s="78"/>
      <c r="SBV59" s="78"/>
      <c r="SBW59" s="78"/>
      <c r="SBX59" s="78"/>
      <c r="SBY59" s="78"/>
      <c r="SBZ59" s="78"/>
      <c r="SCA59" s="78"/>
      <c r="SCB59" s="78"/>
      <c r="SCC59" s="78"/>
      <c r="SCD59" s="78"/>
      <c r="SCE59" s="78"/>
      <c r="SCF59" s="78"/>
      <c r="SCG59" s="78"/>
      <c r="SCH59" s="78"/>
      <c r="SCI59" s="78"/>
      <c r="SCJ59" s="78"/>
      <c r="SCK59" s="78"/>
      <c r="SCL59" s="78"/>
      <c r="SCM59" s="78"/>
      <c r="SCN59" s="78"/>
      <c r="SCO59" s="78"/>
      <c r="SCP59" s="78"/>
      <c r="SCQ59" s="78"/>
      <c r="SCR59" s="78"/>
      <c r="SCS59" s="78"/>
      <c r="SCT59" s="78"/>
      <c r="SCU59" s="78"/>
      <c r="SCV59" s="78"/>
      <c r="SCW59" s="78"/>
      <c r="SCX59" s="78"/>
      <c r="SCY59" s="78"/>
      <c r="SCZ59" s="78"/>
      <c r="SDA59" s="78"/>
      <c r="SDB59" s="78"/>
      <c r="SDC59" s="78"/>
      <c r="SDD59" s="78"/>
      <c r="SDE59" s="78"/>
      <c r="SDF59" s="78"/>
      <c r="SDG59" s="78"/>
      <c r="SDH59" s="78"/>
      <c r="SDI59" s="78"/>
      <c r="SDJ59" s="78"/>
      <c r="SDK59" s="78"/>
      <c r="SDL59" s="78"/>
      <c r="SDM59" s="78"/>
      <c r="SDN59" s="78"/>
      <c r="SDO59" s="78"/>
      <c r="SDP59" s="78"/>
      <c r="SDQ59" s="78"/>
      <c r="SDR59" s="78"/>
      <c r="SDS59" s="78"/>
      <c r="SDT59" s="78"/>
      <c r="SDU59" s="78"/>
      <c r="SDV59" s="78"/>
      <c r="SDW59" s="78"/>
      <c r="SDX59" s="78"/>
      <c r="SDY59" s="78"/>
      <c r="SDZ59" s="78"/>
      <c r="SEA59" s="78"/>
      <c r="SEB59" s="78"/>
      <c r="SEC59" s="78"/>
      <c r="SED59" s="78"/>
      <c r="SEE59" s="78"/>
      <c r="SEF59" s="78"/>
      <c r="SEG59" s="78"/>
      <c r="SEH59" s="78"/>
      <c r="SEI59" s="78"/>
      <c r="SEJ59" s="78"/>
      <c r="SEK59" s="78"/>
      <c r="SEL59" s="78"/>
      <c r="SEM59" s="78"/>
      <c r="SEN59" s="78"/>
      <c r="SEO59" s="78"/>
      <c r="SEP59" s="78"/>
      <c r="SEQ59" s="78"/>
      <c r="SER59" s="78"/>
      <c r="SES59" s="78"/>
      <c r="SET59" s="78"/>
      <c r="SEU59" s="78"/>
      <c r="SEV59" s="78"/>
      <c r="SEW59" s="78"/>
      <c r="SEX59" s="78"/>
      <c r="SEY59" s="78"/>
      <c r="SEZ59" s="78"/>
      <c r="SFA59" s="78"/>
      <c r="SFB59" s="78"/>
      <c r="SFC59" s="78"/>
      <c r="SFD59" s="78"/>
      <c r="SFE59" s="78"/>
      <c r="SFF59" s="78"/>
      <c r="SFG59" s="78"/>
      <c r="SFH59" s="78"/>
      <c r="SFI59" s="78"/>
      <c r="SFJ59" s="78"/>
      <c r="SFK59" s="78"/>
      <c r="SFL59" s="78"/>
      <c r="SFM59" s="78"/>
      <c r="SFN59" s="78"/>
      <c r="SFO59" s="78"/>
      <c r="SFP59" s="78"/>
      <c r="SFQ59" s="78"/>
      <c r="SFR59" s="78"/>
      <c r="SFS59" s="78"/>
      <c r="SFT59" s="78"/>
      <c r="SFU59" s="78"/>
      <c r="SFV59" s="78"/>
      <c r="SFW59" s="78"/>
      <c r="SFX59" s="78"/>
      <c r="SFY59" s="78"/>
      <c r="SFZ59" s="78"/>
      <c r="SGA59" s="78"/>
      <c r="SGB59" s="78"/>
      <c r="SGC59" s="78"/>
      <c r="SGD59" s="78"/>
      <c r="SGE59" s="78"/>
      <c r="SGF59" s="78"/>
      <c r="SGG59" s="78"/>
      <c r="SGH59" s="78"/>
      <c r="SGI59" s="78"/>
      <c r="SGJ59" s="78"/>
      <c r="SGK59" s="78"/>
      <c r="SGL59" s="78"/>
      <c r="SGM59" s="78"/>
      <c r="SGN59" s="78"/>
      <c r="SGO59" s="78"/>
      <c r="SGP59" s="78"/>
      <c r="SGQ59" s="78"/>
      <c r="SGR59" s="78"/>
      <c r="SGS59" s="78"/>
      <c r="SGT59" s="78"/>
      <c r="SGU59" s="78"/>
      <c r="SGV59" s="78"/>
      <c r="SGW59" s="78"/>
      <c r="SGX59" s="78"/>
      <c r="SGY59" s="78"/>
      <c r="SGZ59" s="78"/>
      <c r="SHA59" s="78"/>
      <c r="SHB59" s="78"/>
      <c r="SHC59" s="78"/>
      <c r="SHD59" s="78"/>
      <c r="SHE59" s="78"/>
      <c r="SHF59" s="78"/>
      <c r="SHG59" s="78"/>
      <c r="SHH59" s="78"/>
      <c r="SHI59" s="78"/>
      <c r="SHJ59" s="78"/>
      <c r="SHK59" s="78"/>
      <c r="SHL59" s="78"/>
      <c r="SHM59" s="78"/>
      <c r="SHN59" s="78"/>
      <c r="SHO59" s="78"/>
      <c r="SHP59" s="78"/>
      <c r="SHQ59" s="78"/>
      <c r="SHR59" s="78"/>
      <c r="SHS59" s="78"/>
      <c r="SHT59" s="78"/>
      <c r="SHU59" s="78"/>
      <c r="SHV59" s="78"/>
      <c r="SHW59" s="78"/>
      <c r="SHX59" s="78"/>
      <c r="SHY59" s="78"/>
      <c r="SHZ59" s="78"/>
      <c r="SIA59" s="78"/>
      <c r="SIB59" s="78"/>
      <c r="SIC59" s="78"/>
      <c r="SID59" s="78"/>
      <c r="SIE59" s="78"/>
      <c r="SIF59" s="78"/>
      <c r="SIG59" s="78"/>
      <c r="SIH59" s="78"/>
      <c r="SII59" s="78"/>
      <c r="SIJ59" s="78"/>
      <c r="SIK59" s="78"/>
      <c r="SIL59" s="78"/>
      <c r="SIM59" s="78"/>
      <c r="SIN59" s="78"/>
      <c r="SIO59" s="78"/>
      <c r="SIP59" s="78"/>
      <c r="SIQ59" s="78"/>
      <c r="SIR59" s="78"/>
      <c r="SIS59" s="78"/>
      <c r="SIT59" s="78"/>
      <c r="SIU59" s="78"/>
      <c r="SIV59" s="78"/>
      <c r="SIW59" s="78"/>
      <c r="SIX59" s="78"/>
      <c r="SIY59" s="78"/>
      <c r="SIZ59" s="78"/>
      <c r="SJA59" s="78"/>
      <c r="SJB59" s="78"/>
      <c r="SJC59" s="78"/>
      <c r="SJD59" s="78"/>
      <c r="SJE59" s="78"/>
      <c r="SJF59" s="78"/>
      <c r="SJG59" s="78"/>
      <c r="SJH59" s="78"/>
      <c r="SJI59" s="78"/>
      <c r="SJJ59" s="78"/>
      <c r="SJK59" s="78"/>
      <c r="SJL59" s="78"/>
      <c r="SJM59" s="78"/>
      <c r="SJN59" s="78"/>
      <c r="SJO59" s="78"/>
      <c r="SJP59" s="78"/>
      <c r="SJQ59" s="78"/>
      <c r="SJR59" s="78"/>
      <c r="SJS59" s="78"/>
      <c r="SJT59" s="78"/>
      <c r="SJU59" s="78"/>
      <c r="SJV59" s="78"/>
      <c r="SJW59" s="78"/>
      <c r="SJX59" s="78"/>
      <c r="SJY59" s="78"/>
      <c r="SJZ59" s="78"/>
      <c r="SKA59" s="78"/>
      <c r="SKB59" s="78"/>
      <c r="SKC59" s="78"/>
      <c r="SKD59" s="78"/>
      <c r="SKE59" s="78"/>
      <c r="SKF59" s="78"/>
      <c r="SKG59" s="78"/>
      <c r="SKH59" s="78"/>
      <c r="SKI59" s="78"/>
      <c r="SKJ59" s="78"/>
      <c r="SKK59" s="78"/>
      <c r="SKL59" s="78"/>
      <c r="SKM59" s="78"/>
      <c r="SKN59" s="78"/>
      <c r="SKO59" s="78"/>
      <c r="SKP59" s="78"/>
      <c r="SKQ59" s="78"/>
      <c r="SKR59" s="78"/>
      <c r="SKS59" s="78"/>
      <c r="SKT59" s="78"/>
      <c r="SKU59" s="78"/>
      <c r="SKV59" s="78"/>
      <c r="SKW59" s="78"/>
      <c r="SKX59" s="78"/>
      <c r="SKY59" s="78"/>
      <c r="SKZ59" s="78"/>
      <c r="SLA59" s="78"/>
      <c r="SLB59" s="78"/>
      <c r="SLC59" s="78"/>
      <c r="SLD59" s="78"/>
      <c r="SLE59" s="78"/>
      <c r="SLF59" s="78"/>
      <c r="SLG59" s="78"/>
      <c r="SLH59" s="78"/>
      <c r="SLI59" s="78"/>
      <c r="SLJ59" s="78"/>
      <c r="SLK59" s="78"/>
      <c r="SLL59" s="78"/>
      <c r="SLM59" s="78"/>
      <c r="SLN59" s="78"/>
      <c r="SLO59" s="78"/>
      <c r="SLP59" s="78"/>
      <c r="SLQ59" s="78"/>
      <c r="SLR59" s="78"/>
      <c r="SLS59" s="78"/>
      <c r="SLT59" s="78"/>
      <c r="SLU59" s="78"/>
      <c r="SLV59" s="78"/>
      <c r="SLW59" s="78"/>
      <c r="SLX59" s="78"/>
      <c r="SLY59" s="78"/>
      <c r="SLZ59" s="78"/>
      <c r="SMA59" s="78"/>
      <c r="SMB59" s="78"/>
      <c r="SMC59" s="78"/>
      <c r="SMD59" s="78"/>
      <c r="SME59" s="78"/>
      <c r="SMF59" s="78"/>
      <c r="SMG59" s="78"/>
      <c r="SMH59" s="78"/>
      <c r="SMI59" s="78"/>
      <c r="SMJ59" s="78"/>
      <c r="SMK59" s="78"/>
      <c r="SML59" s="78"/>
      <c r="SMM59" s="78"/>
      <c r="SMN59" s="78"/>
      <c r="SMO59" s="78"/>
      <c r="SMP59" s="78"/>
      <c r="SMQ59" s="78"/>
      <c r="SMR59" s="78"/>
      <c r="SMS59" s="78"/>
      <c r="SMT59" s="78"/>
      <c r="SMU59" s="78"/>
      <c r="SMV59" s="78"/>
      <c r="SMW59" s="78"/>
      <c r="SMX59" s="78"/>
      <c r="SMY59" s="78"/>
      <c r="SMZ59" s="78"/>
      <c r="SNA59" s="78"/>
      <c r="SNB59" s="78"/>
      <c r="SNC59" s="78"/>
      <c r="SND59" s="78"/>
      <c r="SNE59" s="78"/>
      <c r="SNF59" s="78"/>
      <c r="SNG59" s="78"/>
      <c r="SNH59" s="78"/>
      <c r="SNI59" s="78"/>
      <c r="SNJ59" s="78"/>
      <c r="SNK59" s="78"/>
      <c r="SNL59" s="78"/>
      <c r="SNM59" s="78"/>
      <c r="SNN59" s="78"/>
      <c r="SNO59" s="78"/>
      <c r="SNP59" s="78"/>
      <c r="SNQ59" s="78"/>
      <c r="SNR59" s="78"/>
      <c r="SNS59" s="78"/>
      <c r="SNT59" s="78"/>
      <c r="SNU59" s="78"/>
      <c r="SNV59" s="78"/>
      <c r="SNW59" s="78"/>
      <c r="SNX59" s="78"/>
      <c r="SNY59" s="78"/>
      <c r="SNZ59" s="78"/>
      <c r="SOA59" s="78"/>
      <c r="SOB59" s="78"/>
      <c r="SOC59" s="78"/>
      <c r="SOD59" s="78"/>
      <c r="SOE59" s="78"/>
      <c r="SOF59" s="78"/>
      <c r="SOG59" s="78"/>
      <c r="SOH59" s="78"/>
      <c r="SOI59" s="78"/>
      <c r="SOJ59" s="78"/>
      <c r="SOK59" s="78"/>
      <c r="SOL59" s="78"/>
      <c r="SOM59" s="78"/>
      <c r="SON59" s="78"/>
      <c r="SOO59" s="78"/>
      <c r="SOP59" s="78"/>
      <c r="SOQ59" s="78"/>
      <c r="SOR59" s="78"/>
      <c r="SOS59" s="78"/>
      <c r="SOT59" s="78"/>
      <c r="SOU59" s="78"/>
      <c r="SOV59" s="78"/>
      <c r="SOW59" s="78"/>
      <c r="SOX59" s="78"/>
      <c r="SOY59" s="78"/>
      <c r="SOZ59" s="78"/>
      <c r="SPA59" s="78"/>
      <c r="SPB59" s="78"/>
      <c r="SPC59" s="78"/>
      <c r="SPD59" s="78"/>
      <c r="SPE59" s="78"/>
      <c r="SPF59" s="78"/>
      <c r="SPG59" s="78"/>
      <c r="SPH59" s="78"/>
      <c r="SPI59" s="78"/>
      <c r="SPJ59" s="78"/>
      <c r="SPK59" s="78"/>
      <c r="SPL59" s="78"/>
      <c r="SPM59" s="78"/>
      <c r="SPN59" s="78"/>
      <c r="SPO59" s="78"/>
      <c r="SPP59" s="78"/>
      <c r="SPQ59" s="78"/>
      <c r="SPR59" s="78"/>
      <c r="SPS59" s="78"/>
      <c r="SPT59" s="78"/>
      <c r="SPU59" s="78"/>
      <c r="SPV59" s="78"/>
      <c r="SPW59" s="78"/>
      <c r="SPX59" s="78"/>
      <c r="SPY59" s="78"/>
      <c r="SPZ59" s="78"/>
      <c r="SQA59" s="78"/>
      <c r="SQB59" s="78"/>
      <c r="SQC59" s="78"/>
      <c r="SQD59" s="78"/>
      <c r="SQE59" s="78"/>
      <c r="SQF59" s="78"/>
      <c r="SQG59" s="78"/>
      <c r="SQH59" s="78"/>
      <c r="SQI59" s="78"/>
      <c r="SQJ59" s="78"/>
      <c r="SQK59" s="78"/>
      <c r="SQL59" s="78"/>
      <c r="SQM59" s="78"/>
      <c r="SQN59" s="78"/>
      <c r="SQO59" s="78"/>
      <c r="SQP59" s="78"/>
      <c r="SQQ59" s="78"/>
      <c r="SQR59" s="78"/>
      <c r="SQS59" s="78"/>
      <c r="SQT59" s="78"/>
      <c r="SQU59" s="78"/>
      <c r="SQV59" s="78"/>
      <c r="SQW59" s="78"/>
      <c r="SQX59" s="78"/>
      <c r="SQY59" s="78"/>
      <c r="SQZ59" s="78"/>
      <c r="SRA59" s="78"/>
      <c r="SRB59" s="78"/>
      <c r="SRC59" s="78"/>
      <c r="SRD59" s="78"/>
      <c r="SRE59" s="78"/>
      <c r="SRF59" s="78"/>
      <c r="SRG59" s="78"/>
      <c r="SRH59" s="78"/>
      <c r="SRI59" s="78"/>
      <c r="SRJ59" s="78"/>
      <c r="SRK59" s="78"/>
      <c r="SRL59" s="78"/>
      <c r="SRM59" s="78"/>
      <c r="SRN59" s="78"/>
      <c r="SRO59" s="78"/>
      <c r="SRP59" s="78"/>
      <c r="SRQ59" s="78"/>
      <c r="SRR59" s="78"/>
      <c r="SRS59" s="78"/>
      <c r="SRT59" s="78"/>
      <c r="SRU59" s="78"/>
      <c r="SRV59" s="78"/>
      <c r="SRW59" s="78"/>
      <c r="SRX59" s="78"/>
      <c r="SRY59" s="78"/>
      <c r="SRZ59" s="78"/>
      <c r="SSA59" s="78"/>
      <c r="SSB59" s="78"/>
      <c r="SSC59" s="78"/>
      <c r="SSD59" s="78"/>
      <c r="SSE59" s="78"/>
      <c r="SSF59" s="78"/>
      <c r="SSG59" s="78"/>
      <c r="SSH59" s="78"/>
      <c r="SSI59" s="78"/>
      <c r="SSJ59" s="78"/>
      <c r="SSK59" s="78"/>
      <c r="SSL59" s="78"/>
      <c r="SSM59" s="78"/>
      <c r="SSN59" s="78"/>
      <c r="SSO59" s="78"/>
      <c r="SSP59" s="78"/>
      <c r="SSQ59" s="78"/>
      <c r="SSR59" s="78"/>
      <c r="SSS59" s="78"/>
      <c r="SST59" s="78"/>
      <c r="SSU59" s="78"/>
      <c r="SSV59" s="78"/>
      <c r="SSW59" s="78"/>
      <c r="SSX59" s="78"/>
      <c r="SSY59" s="78"/>
      <c r="SSZ59" s="78"/>
      <c r="STA59" s="78"/>
      <c r="STB59" s="78"/>
      <c r="STC59" s="78"/>
      <c r="STD59" s="78"/>
      <c r="STE59" s="78"/>
      <c r="STF59" s="78"/>
      <c r="STG59" s="78"/>
      <c r="STH59" s="78"/>
      <c r="STI59" s="78"/>
      <c r="STJ59" s="78"/>
      <c r="STK59" s="78"/>
      <c r="STL59" s="78"/>
      <c r="STM59" s="78"/>
      <c r="STN59" s="78"/>
      <c r="STO59" s="78"/>
      <c r="STP59" s="78"/>
      <c r="STQ59" s="78"/>
      <c r="STR59" s="78"/>
      <c r="STS59" s="78"/>
      <c r="STT59" s="78"/>
      <c r="STU59" s="78"/>
      <c r="STV59" s="78"/>
      <c r="STW59" s="78"/>
      <c r="STX59" s="78"/>
      <c r="STY59" s="78"/>
      <c r="STZ59" s="78"/>
      <c r="SUA59" s="78"/>
      <c r="SUB59" s="78"/>
      <c r="SUC59" s="78"/>
      <c r="SUD59" s="78"/>
      <c r="SUE59" s="78"/>
      <c r="SUF59" s="78"/>
      <c r="SUG59" s="78"/>
      <c r="SUH59" s="78"/>
      <c r="SUI59" s="78"/>
      <c r="SUJ59" s="78"/>
      <c r="SUK59" s="78"/>
      <c r="SUL59" s="78"/>
      <c r="SUM59" s="78"/>
      <c r="SUN59" s="78"/>
      <c r="SUO59" s="78"/>
      <c r="SUP59" s="78"/>
      <c r="SUQ59" s="78"/>
      <c r="SUR59" s="78"/>
      <c r="SUS59" s="78"/>
      <c r="SUT59" s="78"/>
      <c r="SUU59" s="78"/>
      <c r="SUV59" s="78"/>
      <c r="SUW59" s="78"/>
      <c r="SUX59" s="78"/>
      <c r="SUY59" s="78"/>
      <c r="SUZ59" s="78"/>
      <c r="SVA59" s="78"/>
      <c r="SVB59" s="78"/>
      <c r="SVC59" s="78"/>
      <c r="SVD59" s="78"/>
      <c r="SVE59" s="78"/>
      <c r="SVF59" s="78"/>
      <c r="SVG59" s="78"/>
      <c r="SVH59" s="78"/>
      <c r="SVI59" s="78"/>
      <c r="SVJ59" s="78"/>
      <c r="SVK59" s="78"/>
      <c r="SVL59" s="78"/>
      <c r="SVM59" s="78"/>
      <c r="SVN59" s="78"/>
      <c r="SVO59" s="78"/>
      <c r="SVP59" s="78"/>
      <c r="SVQ59" s="78"/>
      <c r="SVR59" s="78"/>
      <c r="SVS59" s="78"/>
      <c r="SVT59" s="78"/>
      <c r="SVU59" s="78"/>
      <c r="SVV59" s="78"/>
      <c r="SVW59" s="78"/>
      <c r="SVX59" s="78"/>
      <c r="SVY59" s="78"/>
      <c r="SVZ59" s="78"/>
      <c r="SWA59" s="78"/>
      <c r="SWB59" s="78"/>
      <c r="SWC59" s="78"/>
      <c r="SWD59" s="78"/>
      <c r="SWE59" s="78"/>
      <c r="SWF59" s="78"/>
      <c r="SWG59" s="78"/>
      <c r="SWH59" s="78"/>
      <c r="SWI59" s="78"/>
      <c r="SWJ59" s="78"/>
      <c r="SWK59" s="78"/>
      <c r="SWL59" s="78"/>
      <c r="SWM59" s="78"/>
      <c r="SWN59" s="78"/>
      <c r="SWO59" s="78"/>
      <c r="SWP59" s="78"/>
      <c r="SWQ59" s="78"/>
      <c r="SWR59" s="78"/>
      <c r="SWS59" s="78"/>
      <c r="SWT59" s="78"/>
      <c r="SWU59" s="78"/>
      <c r="SWV59" s="78"/>
      <c r="SWW59" s="78"/>
      <c r="SWX59" s="78"/>
      <c r="SWY59" s="78"/>
      <c r="SWZ59" s="78"/>
      <c r="SXA59" s="78"/>
      <c r="SXB59" s="78"/>
      <c r="SXC59" s="78"/>
      <c r="SXD59" s="78"/>
      <c r="SXE59" s="78"/>
      <c r="SXF59" s="78"/>
      <c r="SXG59" s="78"/>
      <c r="SXH59" s="78"/>
      <c r="SXI59" s="78"/>
      <c r="SXJ59" s="78"/>
      <c r="SXK59" s="78"/>
      <c r="SXL59" s="78"/>
      <c r="SXM59" s="78"/>
      <c r="SXN59" s="78"/>
      <c r="SXO59" s="78"/>
      <c r="SXP59" s="78"/>
      <c r="SXQ59" s="78"/>
      <c r="SXR59" s="78"/>
      <c r="SXS59" s="78"/>
      <c r="SXT59" s="78"/>
      <c r="SXU59" s="78"/>
      <c r="SXV59" s="78"/>
      <c r="SXW59" s="78"/>
      <c r="SXX59" s="78"/>
      <c r="SXY59" s="78"/>
      <c r="SXZ59" s="78"/>
      <c r="SYA59" s="78"/>
      <c r="SYB59" s="78"/>
      <c r="SYC59" s="78"/>
      <c r="SYD59" s="78"/>
      <c r="SYE59" s="78"/>
      <c r="SYF59" s="78"/>
      <c r="SYG59" s="78"/>
      <c r="SYH59" s="78"/>
      <c r="SYI59" s="78"/>
      <c r="SYJ59" s="78"/>
      <c r="SYK59" s="78"/>
      <c r="SYL59" s="78"/>
      <c r="SYM59" s="78"/>
      <c r="SYN59" s="78"/>
      <c r="SYO59" s="78"/>
      <c r="SYP59" s="78"/>
      <c r="SYQ59" s="78"/>
      <c r="SYR59" s="78"/>
      <c r="SYS59" s="78"/>
      <c r="SYT59" s="78"/>
      <c r="SYU59" s="78"/>
      <c r="SYV59" s="78"/>
      <c r="SYW59" s="78"/>
      <c r="SYX59" s="78"/>
      <c r="SYY59" s="78"/>
      <c r="SYZ59" s="78"/>
      <c r="SZA59" s="78"/>
      <c r="SZB59" s="78"/>
      <c r="SZC59" s="78"/>
      <c r="SZD59" s="78"/>
      <c r="SZE59" s="78"/>
      <c r="SZF59" s="78"/>
      <c r="SZG59" s="78"/>
      <c r="SZH59" s="78"/>
      <c r="SZI59" s="78"/>
      <c r="SZJ59" s="78"/>
      <c r="SZK59" s="78"/>
      <c r="SZL59" s="78"/>
      <c r="SZM59" s="78"/>
      <c r="SZN59" s="78"/>
      <c r="SZO59" s="78"/>
      <c r="SZP59" s="78"/>
      <c r="SZQ59" s="78"/>
      <c r="SZR59" s="78"/>
      <c r="SZS59" s="78"/>
      <c r="SZT59" s="78"/>
      <c r="SZU59" s="78"/>
      <c r="SZV59" s="78"/>
      <c r="SZW59" s="78"/>
      <c r="SZX59" s="78"/>
      <c r="SZY59" s="78"/>
      <c r="SZZ59" s="78"/>
      <c r="TAA59" s="78"/>
      <c r="TAB59" s="78"/>
      <c r="TAC59" s="78"/>
      <c r="TAD59" s="78"/>
      <c r="TAE59" s="78"/>
      <c r="TAF59" s="78"/>
      <c r="TAG59" s="78"/>
      <c r="TAH59" s="78"/>
      <c r="TAI59" s="78"/>
      <c r="TAJ59" s="78"/>
      <c r="TAK59" s="78"/>
      <c r="TAL59" s="78"/>
      <c r="TAM59" s="78"/>
      <c r="TAN59" s="78"/>
      <c r="TAO59" s="78"/>
      <c r="TAP59" s="78"/>
      <c r="TAQ59" s="78"/>
      <c r="TAR59" s="78"/>
      <c r="TAS59" s="78"/>
      <c r="TAT59" s="78"/>
      <c r="TAU59" s="78"/>
      <c r="TAV59" s="78"/>
      <c r="TAW59" s="78"/>
      <c r="TAX59" s="78"/>
      <c r="TAY59" s="78"/>
      <c r="TAZ59" s="78"/>
      <c r="TBA59" s="78"/>
      <c r="TBB59" s="78"/>
      <c r="TBC59" s="78"/>
      <c r="TBD59" s="78"/>
      <c r="TBE59" s="78"/>
      <c r="TBF59" s="78"/>
      <c r="TBG59" s="78"/>
      <c r="TBH59" s="78"/>
      <c r="TBI59" s="78"/>
      <c r="TBJ59" s="78"/>
      <c r="TBK59" s="78"/>
      <c r="TBL59" s="78"/>
      <c r="TBM59" s="78"/>
      <c r="TBN59" s="78"/>
      <c r="TBO59" s="78"/>
      <c r="TBP59" s="78"/>
      <c r="TBQ59" s="78"/>
      <c r="TBR59" s="78"/>
      <c r="TBS59" s="78"/>
      <c r="TBT59" s="78"/>
      <c r="TBU59" s="78"/>
      <c r="TBV59" s="78"/>
      <c r="TBW59" s="78"/>
      <c r="TBX59" s="78"/>
      <c r="TBY59" s="78"/>
      <c r="TBZ59" s="78"/>
      <c r="TCA59" s="78"/>
      <c r="TCB59" s="78"/>
      <c r="TCC59" s="78"/>
      <c r="TCD59" s="78"/>
      <c r="TCE59" s="78"/>
      <c r="TCF59" s="78"/>
      <c r="TCG59" s="78"/>
      <c r="TCH59" s="78"/>
      <c r="TCI59" s="78"/>
      <c r="TCJ59" s="78"/>
      <c r="TCK59" s="78"/>
      <c r="TCL59" s="78"/>
      <c r="TCM59" s="78"/>
      <c r="TCN59" s="78"/>
      <c r="TCO59" s="78"/>
      <c r="TCP59" s="78"/>
      <c r="TCQ59" s="78"/>
      <c r="TCR59" s="78"/>
      <c r="TCS59" s="78"/>
      <c r="TCT59" s="78"/>
      <c r="TCU59" s="78"/>
      <c r="TCV59" s="78"/>
      <c r="TCW59" s="78"/>
      <c r="TCX59" s="78"/>
      <c r="TCY59" s="78"/>
      <c r="TCZ59" s="78"/>
      <c r="TDA59" s="78"/>
      <c r="TDB59" s="78"/>
      <c r="TDC59" s="78"/>
      <c r="TDD59" s="78"/>
      <c r="TDE59" s="78"/>
      <c r="TDF59" s="78"/>
      <c r="TDG59" s="78"/>
      <c r="TDH59" s="78"/>
      <c r="TDI59" s="78"/>
      <c r="TDJ59" s="78"/>
      <c r="TDK59" s="78"/>
      <c r="TDL59" s="78"/>
      <c r="TDM59" s="78"/>
      <c r="TDN59" s="78"/>
      <c r="TDO59" s="78"/>
      <c r="TDP59" s="78"/>
      <c r="TDQ59" s="78"/>
      <c r="TDR59" s="78"/>
      <c r="TDS59" s="78"/>
      <c r="TDT59" s="78"/>
      <c r="TDU59" s="78"/>
      <c r="TDV59" s="78"/>
      <c r="TDW59" s="78"/>
      <c r="TDX59" s="78"/>
      <c r="TDY59" s="78"/>
      <c r="TDZ59" s="78"/>
      <c r="TEA59" s="78"/>
      <c r="TEB59" s="78"/>
      <c r="TEC59" s="78"/>
      <c r="TED59" s="78"/>
      <c r="TEE59" s="78"/>
      <c r="TEF59" s="78"/>
      <c r="TEG59" s="78"/>
      <c r="TEH59" s="78"/>
      <c r="TEI59" s="78"/>
      <c r="TEJ59" s="78"/>
      <c r="TEK59" s="78"/>
      <c r="TEL59" s="78"/>
      <c r="TEM59" s="78"/>
      <c r="TEN59" s="78"/>
      <c r="TEO59" s="78"/>
      <c r="TEP59" s="78"/>
      <c r="TEQ59" s="78"/>
      <c r="TER59" s="78"/>
      <c r="TES59" s="78"/>
      <c r="TET59" s="78"/>
      <c r="TEU59" s="78"/>
      <c r="TEV59" s="78"/>
      <c r="TEW59" s="78"/>
      <c r="TEX59" s="78"/>
      <c r="TEY59" s="78"/>
      <c r="TEZ59" s="78"/>
      <c r="TFA59" s="78"/>
      <c r="TFB59" s="78"/>
      <c r="TFC59" s="78"/>
      <c r="TFD59" s="78"/>
      <c r="TFE59" s="78"/>
      <c r="TFF59" s="78"/>
      <c r="TFG59" s="78"/>
      <c r="TFH59" s="78"/>
      <c r="TFI59" s="78"/>
      <c r="TFJ59" s="78"/>
      <c r="TFK59" s="78"/>
      <c r="TFL59" s="78"/>
      <c r="TFM59" s="78"/>
      <c r="TFN59" s="78"/>
      <c r="TFO59" s="78"/>
      <c r="TFP59" s="78"/>
      <c r="TFQ59" s="78"/>
      <c r="TFR59" s="78"/>
      <c r="TFS59" s="78"/>
      <c r="TFT59" s="78"/>
      <c r="TFU59" s="78"/>
      <c r="TFV59" s="78"/>
      <c r="TFW59" s="78"/>
      <c r="TFX59" s="78"/>
      <c r="TFY59" s="78"/>
      <c r="TFZ59" s="78"/>
      <c r="TGA59" s="78"/>
      <c r="TGB59" s="78"/>
      <c r="TGC59" s="78"/>
      <c r="TGD59" s="78"/>
      <c r="TGE59" s="78"/>
      <c r="TGF59" s="78"/>
      <c r="TGG59" s="78"/>
      <c r="TGH59" s="78"/>
      <c r="TGI59" s="78"/>
      <c r="TGJ59" s="78"/>
      <c r="TGK59" s="78"/>
      <c r="TGL59" s="78"/>
      <c r="TGM59" s="78"/>
      <c r="TGN59" s="78"/>
      <c r="TGO59" s="78"/>
      <c r="TGP59" s="78"/>
      <c r="TGQ59" s="78"/>
      <c r="TGR59" s="78"/>
      <c r="TGS59" s="78"/>
      <c r="TGT59" s="78"/>
      <c r="TGU59" s="78"/>
      <c r="TGV59" s="78"/>
      <c r="TGW59" s="78"/>
      <c r="TGX59" s="78"/>
      <c r="TGY59" s="78"/>
      <c r="TGZ59" s="78"/>
      <c r="THA59" s="78"/>
      <c r="THB59" s="78"/>
      <c r="THC59" s="78"/>
      <c r="THD59" s="78"/>
      <c r="THE59" s="78"/>
      <c r="THF59" s="78"/>
      <c r="THG59" s="78"/>
      <c r="THH59" s="78"/>
      <c r="THI59" s="78"/>
      <c r="THJ59" s="78"/>
      <c r="THK59" s="78"/>
      <c r="THL59" s="78"/>
      <c r="THM59" s="78"/>
      <c r="THN59" s="78"/>
      <c r="THO59" s="78"/>
      <c r="THP59" s="78"/>
      <c r="THQ59" s="78"/>
      <c r="THR59" s="78"/>
      <c r="THS59" s="78"/>
      <c r="THT59" s="78"/>
      <c r="THU59" s="78"/>
      <c r="THV59" s="78"/>
      <c r="THW59" s="78"/>
      <c r="THX59" s="78"/>
      <c r="THY59" s="78"/>
      <c r="THZ59" s="78"/>
      <c r="TIA59" s="78"/>
      <c r="TIB59" s="78"/>
      <c r="TIC59" s="78"/>
      <c r="TID59" s="78"/>
      <c r="TIE59" s="78"/>
      <c r="TIF59" s="78"/>
      <c r="TIG59" s="78"/>
      <c r="TIH59" s="78"/>
      <c r="TII59" s="78"/>
      <c r="TIJ59" s="78"/>
      <c r="TIK59" s="78"/>
      <c r="TIL59" s="78"/>
      <c r="TIM59" s="78"/>
      <c r="TIN59" s="78"/>
      <c r="TIO59" s="78"/>
      <c r="TIP59" s="78"/>
      <c r="TIQ59" s="78"/>
      <c r="TIR59" s="78"/>
      <c r="TIS59" s="78"/>
      <c r="TIT59" s="78"/>
      <c r="TIU59" s="78"/>
      <c r="TIV59" s="78"/>
      <c r="TIW59" s="78"/>
      <c r="TIX59" s="78"/>
      <c r="TIY59" s="78"/>
      <c r="TIZ59" s="78"/>
      <c r="TJA59" s="78"/>
      <c r="TJB59" s="78"/>
      <c r="TJC59" s="78"/>
      <c r="TJD59" s="78"/>
      <c r="TJE59" s="78"/>
      <c r="TJF59" s="78"/>
      <c r="TJG59" s="78"/>
      <c r="TJH59" s="78"/>
      <c r="TJI59" s="78"/>
      <c r="TJJ59" s="78"/>
      <c r="TJK59" s="78"/>
      <c r="TJL59" s="78"/>
      <c r="TJM59" s="78"/>
      <c r="TJN59" s="78"/>
      <c r="TJO59" s="78"/>
      <c r="TJP59" s="78"/>
      <c r="TJQ59" s="78"/>
      <c r="TJR59" s="78"/>
      <c r="TJS59" s="78"/>
      <c r="TJT59" s="78"/>
      <c r="TJU59" s="78"/>
      <c r="TJV59" s="78"/>
      <c r="TJW59" s="78"/>
      <c r="TJX59" s="78"/>
      <c r="TJY59" s="78"/>
      <c r="TJZ59" s="78"/>
      <c r="TKA59" s="78"/>
      <c r="TKB59" s="78"/>
      <c r="TKC59" s="78"/>
      <c r="TKD59" s="78"/>
      <c r="TKE59" s="78"/>
      <c r="TKF59" s="78"/>
      <c r="TKG59" s="78"/>
      <c r="TKH59" s="78"/>
      <c r="TKI59" s="78"/>
      <c r="TKJ59" s="78"/>
      <c r="TKK59" s="78"/>
      <c r="TKL59" s="78"/>
      <c r="TKM59" s="78"/>
      <c r="TKN59" s="78"/>
      <c r="TKO59" s="78"/>
      <c r="TKP59" s="78"/>
      <c r="TKQ59" s="78"/>
      <c r="TKR59" s="78"/>
      <c r="TKS59" s="78"/>
      <c r="TKT59" s="78"/>
      <c r="TKU59" s="78"/>
      <c r="TKV59" s="78"/>
      <c r="TKW59" s="78"/>
      <c r="TKX59" s="78"/>
      <c r="TKY59" s="78"/>
      <c r="TKZ59" s="78"/>
      <c r="TLA59" s="78"/>
      <c r="TLB59" s="78"/>
      <c r="TLC59" s="78"/>
      <c r="TLD59" s="78"/>
      <c r="TLE59" s="78"/>
      <c r="TLF59" s="78"/>
      <c r="TLG59" s="78"/>
      <c r="TLH59" s="78"/>
      <c r="TLI59" s="78"/>
      <c r="TLJ59" s="78"/>
      <c r="TLK59" s="78"/>
      <c r="TLL59" s="78"/>
      <c r="TLM59" s="78"/>
      <c r="TLN59" s="78"/>
      <c r="TLO59" s="78"/>
      <c r="TLP59" s="78"/>
      <c r="TLQ59" s="78"/>
      <c r="TLR59" s="78"/>
      <c r="TLS59" s="78"/>
      <c r="TLT59" s="78"/>
      <c r="TLU59" s="78"/>
      <c r="TLV59" s="78"/>
      <c r="TLW59" s="78"/>
      <c r="TLX59" s="78"/>
      <c r="TLY59" s="78"/>
      <c r="TLZ59" s="78"/>
      <c r="TMA59" s="78"/>
      <c r="TMB59" s="78"/>
      <c r="TMC59" s="78"/>
      <c r="TMD59" s="78"/>
      <c r="TME59" s="78"/>
      <c r="TMF59" s="78"/>
      <c r="TMG59" s="78"/>
      <c r="TMH59" s="78"/>
      <c r="TMI59" s="78"/>
      <c r="TMJ59" s="78"/>
      <c r="TMK59" s="78"/>
      <c r="TML59" s="78"/>
      <c r="TMM59" s="78"/>
      <c r="TMN59" s="78"/>
      <c r="TMO59" s="78"/>
      <c r="TMP59" s="78"/>
      <c r="TMQ59" s="78"/>
      <c r="TMR59" s="78"/>
      <c r="TMS59" s="78"/>
      <c r="TMT59" s="78"/>
      <c r="TMU59" s="78"/>
      <c r="TMV59" s="78"/>
      <c r="TMW59" s="78"/>
      <c r="TMX59" s="78"/>
      <c r="TMY59" s="78"/>
      <c r="TMZ59" s="78"/>
      <c r="TNA59" s="78"/>
      <c r="TNB59" s="78"/>
      <c r="TNC59" s="78"/>
      <c r="TND59" s="78"/>
      <c r="TNE59" s="78"/>
      <c r="TNF59" s="78"/>
      <c r="TNG59" s="78"/>
      <c r="TNH59" s="78"/>
      <c r="TNI59" s="78"/>
      <c r="TNJ59" s="78"/>
      <c r="TNK59" s="78"/>
      <c r="TNL59" s="78"/>
      <c r="TNM59" s="78"/>
      <c r="TNN59" s="78"/>
      <c r="TNO59" s="78"/>
      <c r="TNP59" s="78"/>
      <c r="TNQ59" s="78"/>
      <c r="TNR59" s="78"/>
      <c r="TNS59" s="78"/>
      <c r="TNT59" s="78"/>
      <c r="TNU59" s="78"/>
      <c r="TNV59" s="78"/>
      <c r="TNW59" s="78"/>
      <c r="TNX59" s="78"/>
      <c r="TNY59" s="78"/>
      <c r="TNZ59" s="78"/>
      <c r="TOA59" s="78"/>
      <c r="TOB59" s="78"/>
      <c r="TOC59" s="78"/>
      <c r="TOD59" s="78"/>
      <c r="TOE59" s="78"/>
      <c r="TOF59" s="78"/>
      <c r="TOG59" s="78"/>
      <c r="TOH59" s="78"/>
      <c r="TOI59" s="78"/>
      <c r="TOJ59" s="78"/>
      <c r="TOK59" s="78"/>
      <c r="TOL59" s="78"/>
      <c r="TOM59" s="78"/>
      <c r="TON59" s="78"/>
      <c r="TOO59" s="78"/>
      <c r="TOP59" s="78"/>
      <c r="TOQ59" s="78"/>
      <c r="TOR59" s="78"/>
      <c r="TOS59" s="78"/>
      <c r="TOT59" s="78"/>
      <c r="TOU59" s="78"/>
      <c r="TOV59" s="78"/>
      <c r="TOW59" s="78"/>
      <c r="TOX59" s="78"/>
      <c r="TOY59" s="78"/>
      <c r="TOZ59" s="78"/>
      <c r="TPA59" s="78"/>
      <c r="TPB59" s="78"/>
      <c r="TPC59" s="78"/>
      <c r="TPD59" s="78"/>
      <c r="TPE59" s="78"/>
      <c r="TPF59" s="78"/>
      <c r="TPG59" s="78"/>
      <c r="TPH59" s="78"/>
      <c r="TPI59" s="78"/>
      <c r="TPJ59" s="78"/>
      <c r="TPK59" s="78"/>
      <c r="TPL59" s="78"/>
      <c r="TPM59" s="78"/>
      <c r="TPN59" s="78"/>
      <c r="TPO59" s="78"/>
      <c r="TPP59" s="78"/>
      <c r="TPQ59" s="78"/>
      <c r="TPR59" s="78"/>
      <c r="TPS59" s="78"/>
      <c r="TPT59" s="78"/>
      <c r="TPU59" s="78"/>
      <c r="TPV59" s="78"/>
      <c r="TPW59" s="78"/>
      <c r="TPX59" s="78"/>
      <c r="TPY59" s="78"/>
      <c r="TPZ59" s="78"/>
      <c r="TQA59" s="78"/>
      <c r="TQB59" s="78"/>
      <c r="TQC59" s="78"/>
      <c r="TQD59" s="78"/>
      <c r="TQE59" s="78"/>
      <c r="TQF59" s="78"/>
      <c r="TQG59" s="78"/>
      <c r="TQH59" s="78"/>
      <c r="TQI59" s="78"/>
      <c r="TQJ59" s="78"/>
      <c r="TQK59" s="78"/>
      <c r="TQL59" s="78"/>
      <c r="TQM59" s="78"/>
      <c r="TQN59" s="78"/>
      <c r="TQO59" s="78"/>
      <c r="TQP59" s="78"/>
      <c r="TQQ59" s="78"/>
      <c r="TQR59" s="78"/>
      <c r="TQS59" s="78"/>
      <c r="TQT59" s="78"/>
      <c r="TQU59" s="78"/>
      <c r="TQV59" s="78"/>
      <c r="TQW59" s="78"/>
      <c r="TQX59" s="78"/>
      <c r="TQY59" s="78"/>
      <c r="TQZ59" s="78"/>
      <c r="TRA59" s="78"/>
      <c r="TRB59" s="78"/>
      <c r="TRC59" s="78"/>
      <c r="TRD59" s="78"/>
      <c r="TRE59" s="78"/>
      <c r="TRF59" s="78"/>
      <c r="TRG59" s="78"/>
      <c r="TRH59" s="78"/>
      <c r="TRI59" s="78"/>
      <c r="TRJ59" s="78"/>
      <c r="TRK59" s="78"/>
      <c r="TRL59" s="78"/>
      <c r="TRM59" s="78"/>
      <c r="TRN59" s="78"/>
      <c r="TRO59" s="78"/>
      <c r="TRP59" s="78"/>
      <c r="TRQ59" s="78"/>
      <c r="TRR59" s="78"/>
      <c r="TRS59" s="78"/>
      <c r="TRT59" s="78"/>
      <c r="TRU59" s="78"/>
      <c r="TRV59" s="78"/>
      <c r="TRW59" s="78"/>
      <c r="TRX59" s="78"/>
      <c r="TRY59" s="78"/>
      <c r="TRZ59" s="78"/>
      <c r="TSA59" s="78"/>
      <c r="TSB59" s="78"/>
      <c r="TSC59" s="78"/>
      <c r="TSD59" s="78"/>
      <c r="TSE59" s="78"/>
      <c r="TSF59" s="78"/>
      <c r="TSG59" s="78"/>
      <c r="TSH59" s="78"/>
      <c r="TSI59" s="78"/>
      <c r="TSJ59" s="78"/>
      <c r="TSK59" s="78"/>
      <c r="TSL59" s="78"/>
      <c r="TSM59" s="78"/>
      <c r="TSN59" s="78"/>
      <c r="TSO59" s="78"/>
      <c r="TSP59" s="78"/>
      <c r="TSQ59" s="78"/>
      <c r="TSR59" s="78"/>
      <c r="TSS59" s="78"/>
      <c r="TST59" s="78"/>
      <c r="TSU59" s="78"/>
      <c r="TSV59" s="78"/>
      <c r="TSW59" s="78"/>
      <c r="TSX59" s="78"/>
      <c r="TSY59" s="78"/>
      <c r="TSZ59" s="78"/>
      <c r="TTA59" s="78"/>
      <c r="TTB59" s="78"/>
      <c r="TTC59" s="78"/>
      <c r="TTD59" s="78"/>
      <c r="TTE59" s="78"/>
      <c r="TTF59" s="78"/>
      <c r="TTG59" s="78"/>
      <c r="TTH59" s="78"/>
      <c r="TTI59" s="78"/>
      <c r="TTJ59" s="78"/>
      <c r="TTK59" s="78"/>
      <c r="TTL59" s="78"/>
      <c r="TTM59" s="78"/>
      <c r="TTN59" s="78"/>
      <c r="TTO59" s="78"/>
      <c r="TTP59" s="78"/>
      <c r="TTQ59" s="78"/>
      <c r="TTR59" s="78"/>
      <c r="TTS59" s="78"/>
      <c r="TTT59" s="78"/>
      <c r="TTU59" s="78"/>
      <c r="TTV59" s="78"/>
      <c r="TTW59" s="78"/>
      <c r="TTX59" s="78"/>
      <c r="TTY59" s="78"/>
      <c r="TTZ59" s="78"/>
      <c r="TUA59" s="78"/>
      <c r="TUB59" s="78"/>
      <c r="TUC59" s="78"/>
      <c r="TUD59" s="78"/>
      <c r="TUE59" s="78"/>
      <c r="TUF59" s="78"/>
      <c r="TUG59" s="78"/>
      <c r="TUH59" s="78"/>
      <c r="TUI59" s="78"/>
      <c r="TUJ59" s="78"/>
      <c r="TUK59" s="78"/>
      <c r="TUL59" s="78"/>
      <c r="TUM59" s="78"/>
      <c r="TUN59" s="78"/>
      <c r="TUO59" s="78"/>
      <c r="TUP59" s="78"/>
      <c r="TUQ59" s="78"/>
      <c r="TUR59" s="78"/>
      <c r="TUS59" s="78"/>
      <c r="TUT59" s="78"/>
      <c r="TUU59" s="78"/>
      <c r="TUV59" s="78"/>
      <c r="TUW59" s="78"/>
      <c r="TUX59" s="78"/>
      <c r="TUY59" s="78"/>
      <c r="TUZ59" s="78"/>
      <c r="TVA59" s="78"/>
      <c r="TVB59" s="78"/>
      <c r="TVC59" s="78"/>
      <c r="TVD59" s="78"/>
      <c r="TVE59" s="78"/>
      <c r="TVF59" s="78"/>
      <c r="TVG59" s="78"/>
      <c r="TVH59" s="78"/>
      <c r="TVI59" s="78"/>
      <c r="TVJ59" s="78"/>
      <c r="TVK59" s="78"/>
      <c r="TVL59" s="78"/>
      <c r="TVM59" s="78"/>
      <c r="TVN59" s="78"/>
      <c r="TVO59" s="78"/>
      <c r="TVP59" s="78"/>
      <c r="TVQ59" s="78"/>
      <c r="TVR59" s="78"/>
      <c r="TVS59" s="78"/>
      <c r="TVT59" s="78"/>
      <c r="TVU59" s="78"/>
      <c r="TVV59" s="78"/>
      <c r="TVW59" s="78"/>
      <c r="TVX59" s="78"/>
      <c r="TVY59" s="78"/>
      <c r="TVZ59" s="78"/>
      <c r="TWA59" s="78"/>
      <c r="TWB59" s="78"/>
      <c r="TWC59" s="78"/>
      <c r="TWD59" s="78"/>
      <c r="TWE59" s="78"/>
      <c r="TWF59" s="78"/>
      <c r="TWG59" s="78"/>
      <c r="TWH59" s="78"/>
      <c r="TWI59" s="78"/>
      <c r="TWJ59" s="78"/>
      <c r="TWK59" s="78"/>
      <c r="TWL59" s="78"/>
      <c r="TWM59" s="78"/>
      <c r="TWN59" s="78"/>
      <c r="TWO59" s="78"/>
      <c r="TWP59" s="78"/>
      <c r="TWQ59" s="78"/>
      <c r="TWR59" s="78"/>
      <c r="TWS59" s="78"/>
      <c r="TWT59" s="78"/>
      <c r="TWU59" s="78"/>
      <c r="TWV59" s="78"/>
      <c r="TWW59" s="78"/>
      <c r="TWX59" s="78"/>
      <c r="TWY59" s="78"/>
      <c r="TWZ59" s="78"/>
      <c r="TXA59" s="78"/>
      <c r="TXB59" s="78"/>
      <c r="TXC59" s="78"/>
      <c r="TXD59" s="78"/>
      <c r="TXE59" s="78"/>
      <c r="TXF59" s="78"/>
      <c r="TXG59" s="78"/>
      <c r="TXH59" s="78"/>
      <c r="TXI59" s="78"/>
      <c r="TXJ59" s="78"/>
      <c r="TXK59" s="78"/>
      <c r="TXL59" s="78"/>
      <c r="TXM59" s="78"/>
      <c r="TXN59" s="78"/>
      <c r="TXO59" s="78"/>
      <c r="TXP59" s="78"/>
      <c r="TXQ59" s="78"/>
      <c r="TXR59" s="78"/>
      <c r="TXS59" s="78"/>
      <c r="TXT59" s="78"/>
      <c r="TXU59" s="78"/>
      <c r="TXV59" s="78"/>
      <c r="TXW59" s="78"/>
      <c r="TXX59" s="78"/>
      <c r="TXY59" s="78"/>
      <c r="TXZ59" s="78"/>
      <c r="TYA59" s="78"/>
      <c r="TYB59" s="78"/>
      <c r="TYC59" s="78"/>
      <c r="TYD59" s="78"/>
      <c r="TYE59" s="78"/>
      <c r="TYF59" s="78"/>
      <c r="TYG59" s="78"/>
      <c r="TYH59" s="78"/>
      <c r="TYI59" s="78"/>
      <c r="TYJ59" s="78"/>
      <c r="TYK59" s="78"/>
      <c r="TYL59" s="78"/>
      <c r="TYM59" s="78"/>
      <c r="TYN59" s="78"/>
      <c r="TYO59" s="78"/>
      <c r="TYP59" s="78"/>
      <c r="TYQ59" s="78"/>
      <c r="TYR59" s="78"/>
      <c r="TYS59" s="78"/>
      <c r="TYT59" s="78"/>
      <c r="TYU59" s="78"/>
      <c r="TYV59" s="78"/>
      <c r="TYW59" s="78"/>
      <c r="TYX59" s="78"/>
      <c r="TYY59" s="78"/>
      <c r="TYZ59" s="78"/>
      <c r="TZA59" s="78"/>
      <c r="TZB59" s="78"/>
      <c r="TZC59" s="78"/>
      <c r="TZD59" s="78"/>
      <c r="TZE59" s="78"/>
      <c r="TZF59" s="78"/>
      <c r="TZG59" s="78"/>
      <c r="TZH59" s="78"/>
      <c r="TZI59" s="78"/>
      <c r="TZJ59" s="78"/>
      <c r="TZK59" s="78"/>
      <c r="TZL59" s="78"/>
      <c r="TZM59" s="78"/>
      <c r="TZN59" s="78"/>
      <c r="TZO59" s="78"/>
      <c r="TZP59" s="78"/>
      <c r="TZQ59" s="78"/>
      <c r="TZR59" s="78"/>
      <c r="TZS59" s="78"/>
      <c r="TZT59" s="78"/>
      <c r="TZU59" s="78"/>
      <c r="TZV59" s="78"/>
      <c r="TZW59" s="78"/>
      <c r="TZX59" s="78"/>
      <c r="TZY59" s="78"/>
      <c r="TZZ59" s="78"/>
      <c r="UAA59" s="78"/>
      <c r="UAB59" s="78"/>
      <c r="UAC59" s="78"/>
      <c r="UAD59" s="78"/>
      <c r="UAE59" s="78"/>
      <c r="UAF59" s="78"/>
      <c r="UAG59" s="78"/>
      <c r="UAH59" s="78"/>
      <c r="UAI59" s="78"/>
      <c r="UAJ59" s="78"/>
      <c r="UAK59" s="78"/>
      <c r="UAL59" s="78"/>
      <c r="UAM59" s="78"/>
      <c r="UAN59" s="78"/>
      <c r="UAO59" s="78"/>
      <c r="UAP59" s="78"/>
      <c r="UAQ59" s="78"/>
      <c r="UAR59" s="78"/>
      <c r="UAS59" s="78"/>
      <c r="UAT59" s="78"/>
      <c r="UAU59" s="78"/>
      <c r="UAV59" s="78"/>
      <c r="UAW59" s="78"/>
      <c r="UAX59" s="78"/>
      <c r="UAY59" s="78"/>
      <c r="UAZ59" s="78"/>
      <c r="UBA59" s="78"/>
      <c r="UBB59" s="78"/>
      <c r="UBC59" s="78"/>
      <c r="UBD59" s="78"/>
      <c r="UBE59" s="78"/>
      <c r="UBF59" s="78"/>
      <c r="UBG59" s="78"/>
      <c r="UBH59" s="78"/>
      <c r="UBI59" s="78"/>
      <c r="UBJ59" s="78"/>
      <c r="UBK59" s="78"/>
      <c r="UBL59" s="78"/>
      <c r="UBM59" s="78"/>
      <c r="UBN59" s="78"/>
      <c r="UBO59" s="78"/>
      <c r="UBP59" s="78"/>
      <c r="UBQ59" s="78"/>
      <c r="UBR59" s="78"/>
      <c r="UBS59" s="78"/>
      <c r="UBT59" s="78"/>
      <c r="UBU59" s="78"/>
      <c r="UBV59" s="78"/>
      <c r="UBW59" s="78"/>
      <c r="UBX59" s="78"/>
      <c r="UBY59" s="78"/>
      <c r="UBZ59" s="78"/>
      <c r="UCA59" s="78"/>
      <c r="UCB59" s="78"/>
      <c r="UCC59" s="78"/>
      <c r="UCD59" s="78"/>
      <c r="UCE59" s="78"/>
      <c r="UCF59" s="78"/>
      <c r="UCG59" s="78"/>
      <c r="UCH59" s="78"/>
      <c r="UCI59" s="78"/>
      <c r="UCJ59" s="78"/>
      <c r="UCK59" s="78"/>
      <c r="UCL59" s="78"/>
      <c r="UCM59" s="78"/>
      <c r="UCN59" s="78"/>
      <c r="UCO59" s="78"/>
      <c r="UCP59" s="78"/>
      <c r="UCQ59" s="78"/>
      <c r="UCR59" s="78"/>
      <c r="UCS59" s="78"/>
      <c r="UCT59" s="78"/>
      <c r="UCU59" s="78"/>
      <c r="UCV59" s="78"/>
      <c r="UCW59" s="78"/>
      <c r="UCX59" s="78"/>
      <c r="UCY59" s="78"/>
      <c r="UCZ59" s="78"/>
      <c r="UDA59" s="78"/>
      <c r="UDB59" s="78"/>
      <c r="UDC59" s="78"/>
      <c r="UDD59" s="78"/>
      <c r="UDE59" s="78"/>
      <c r="UDF59" s="78"/>
      <c r="UDG59" s="78"/>
      <c r="UDH59" s="78"/>
      <c r="UDI59" s="78"/>
      <c r="UDJ59" s="78"/>
      <c r="UDK59" s="78"/>
      <c r="UDL59" s="78"/>
      <c r="UDM59" s="78"/>
      <c r="UDN59" s="78"/>
      <c r="UDO59" s="78"/>
      <c r="UDP59" s="78"/>
      <c r="UDQ59" s="78"/>
      <c r="UDR59" s="78"/>
      <c r="UDS59" s="78"/>
      <c r="UDT59" s="78"/>
      <c r="UDU59" s="78"/>
      <c r="UDV59" s="78"/>
      <c r="UDW59" s="78"/>
      <c r="UDX59" s="78"/>
      <c r="UDY59" s="78"/>
      <c r="UDZ59" s="78"/>
      <c r="UEA59" s="78"/>
      <c r="UEB59" s="78"/>
      <c r="UEC59" s="78"/>
      <c r="UED59" s="78"/>
      <c r="UEE59" s="78"/>
      <c r="UEF59" s="78"/>
      <c r="UEG59" s="78"/>
      <c r="UEH59" s="78"/>
      <c r="UEI59" s="78"/>
      <c r="UEJ59" s="78"/>
      <c r="UEK59" s="78"/>
      <c r="UEL59" s="78"/>
      <c r="UEM59" s="78"/>
      <c r="UEN59" s="78"/>
      <c r="UEO59" s="78"/>
      <c r="UEP59" s="78"/>
      <c r="UEQ59" s="78"/>
      <c r="UER59" s="78"/>
      <c r="UES59" s="78"/>
      <c r="UET59" s="78"/>
      <c r="UEU59" s="78"/>
      <c r="UEV59" s="78"/>
      <c r="UEW59" s="78"/>
      <c r="UEX59" s="78"/>
      <c r="UEY59" s="78"/>
      <c r="UEZ59" s="78"/>
      <c r="UFA59" s="78"/>
      <c r="UFB59" s="78"/>
      <c r="UFC59" s="78"/>
      <c r="UFD59" s="78"/>
      <c r="UFE59" s="78"/>
      <c r="UFF59" s="78"/>
      <c r="UFG59" s="78"/>
      <c r="UFH59" s="78"/>
      <c r="UFI59" s="78"/>
      <c r="UFJ59" s="78"/>
      <c r="UFK59" s="78"/>
      <c r="UFL59" s="78"/>
      <c r="UFM59" s="78"/>
      <c r="UFN59" s="78"/>
      <c r="UFO59" s="78"/>
      <c r="UFP59" s="78"/>
      <c r="UFQ59" s="78"/>
      <c r="UFR59" s="78"/>
      <c r="UFS59" s="78"/>
      <c r="UFT59" s="78"/>
      <c r="UFU59" s="78"/>
      <c r="UFV59" s="78"/>
      <c r="UFW59" s="78"/>
      <c r="UFX59" s="78"/>
      <c r="UFY59" s="78"/>
      <c r="UFZ59" s="78"/>
      <c r="UGA59" s="78"/>
      <c r="UGB59" s="78"/>
      <c r="UGC59" s="78"/>
      <c r="UGD59" s="78"/>
      <c r="UGE59" s="78"/>
      <c r="UGF59" s="78"/>
      <c r="UGG59" s="78"/>
      <c r="UGH59" s="78"/>
      <c r="UGI59" s="78"/>
      <c r="UGJ59" s="78"/>
      <c r="UGK59" s="78"/>
      <c r="UGL59" s="78"/>
      <c r="UGM59" s="78"/>
      <c r="UGN59" s="78"/>
      <c r="UGO59" s="78"/>
      <c r="UGP59" s="78"/>
      <c r="UGQ59" s="78"/>
      <c r="UGR59" s="78"/>
      <c r="UGS59" s="78"/>
      <c r="UGT59" s="78"/>
      <c r="UGU59" s="78"/>
      <c r="UGV59" s="78"/>
      <c r="UGW59" s="78"/>
      <c r="UGX59" s="78"/>
      <c r="UGY59" s="78"/>
      <c r="UGZ59" s="78"/>
      <c r="UHA59" s="78"/>
      <c r="UHB59" s="78"/>
      <c r="UHC59" s="78"/>
      <c r="UHD59" s="78"/>
      <c r="UHE59" s="78"/>
      <c r="UHF59" s="78"/>
      <c r="UHG59" s="78"/>
      <c r="UHH59" s="78"/>
      <c r="UHI59" s="78"/>
      <c r="UHJ59" s="78"/>
      <c r="UHK59" s="78"/>
      <c r="UHL59" s="78"/>
      <c r="UHM59" s="78"/>
      <c r="UHN59" s="78"/>
      <c r="UHO59" s="78"/>
      <c r="UHP59" s="78"/>
      <c r="UHQ59" s="78"/>
      <c r="UHR59" s="78"/>
      <c r="UHS59" s="78"/>
      <c r="UHT59" s="78"/>
      <c r="UHU59" s="78"/>
      <c r="UHV59" s="78"/>
      <c r="UHW59" s="78"/>
      <c r="UHX59" s="78"/>
      <c r="UHY59" s="78"/>
      <c r="UHZ59" s="78"/>
      <c r="UIA59" s="78"/>
      <c r="UIB59" s="78"/>
      <c r="UIC59" s="78"/>
      <c r="UID59" s="78"/>
      <c r="UIE59" s="78"/>
      <c r="UIF59" s="78"/>
      <c r="UIG59" s="78"/>
      <c r="UIH59" s="78"/>
      <c r="UII59" s="78"/>
      <c r="UIJ59" s="78"/>
      <c r="UIK59" s="78"/>
      <c r="UIL59" s="78"/>
      <c r="UIM59" s="78"/>
      <c r="UIN59" s="78"/>
      <c r="UIO59" s="78"/>
      <c r="UIP59" s="78"/>
      <c r="UIQ59" s="78"/>
      <c r="UIR59" s="78"/>
      <c r="UIS59" s="78"/>
      <c r="UIT59" s="78"/>
      <c r="UIU59" s="78"/>
      <c r="UIV59" s="78"/>
      <c r="UIW59" s="78"/>
      <c r="UIX59" s="78"/>
      <c r="UIY59" s="78"/>
      <c r="UIZ59" s="78"/>
      <c r="UJA59" s="78"/>
      <c r="UJB59" s="78"/>
      <c r="UJC59" s="78"/>
      <c r="UJD59" s="78"/>
      <c r="UJE59" s="78"/>
      <c r="UJF59" s="78"/>
      <c r="UJG59" s="78"/>
      <c r="UJH59" s="78"/>
      <c r="UJI59" s="78"/>
      <c r="UJJ59" s="78"/>
      <c r="UJK59" s="78"/>
      <c r="UJL59" s="78"/>
      <c r="UJM59" s="78"/>
      <c r="UJN59" s="78"/>
      <c r="UJO59" s="78"/>
      <c r="UJP59" s="78"/>
      <c r="UJQ59" s="78"/>
      <c r="UJR59" s="78"/>
      <c r="UJS59" s="78"/>
      <c r="UJT59" s="78"/>
      <c r="UJU59" s="78"/>
      <c r="UJV59" s="78"/>
      <c r="UJW59" s="78"/>
      <c r="UJX59" s="78"/>
      <c r="UJY59" s="78"/>
      <c r="UJZ59" s="78"/>
      <c r="UKA59" s="78"/>
      <c r="UKB59" s="78"/>
      <c r="UKC59" s="78"/>
      <c r="UKD59" s="78"/>
      <c r="UKE59" s="78"/>
      <c r="UKF59" s="78"/>
      <c r="UKG59" s="78"/>
      <c r="UKH59" s="78"/>
      <c r="UKI59" s="78"/>
      <c r="UKJ59" s="78"/>
      <c r="UKK59" s="78"/>
      <c r="UKL59" s="78"/>
      <c r="UKM59" s="78"/>
      <c r="UKN59" s="78"/>
      <c r="UKO59" s="78"/>
      <c r="UKP59" s="78"/>
      <c r="UKQ59" s="78"/>
      <c r="UKR59" s="78"/>
      <c r="UKS59" s="78"/>
      <c r="UKT59" s="78"/>
      <c r="UKU59" s="78"/>
      <c r="UKV59" s="78"/>
      <c r="UKW59" s="78"/>
      <c r="UKX59" s="78"/>
      <c r="UKY59" s="78"/>
      <c r="UKZ59" s="78"/>
      <c r="ULA59" s="78"/>
      <c r="ULB59" s="78"/>
      <c r="ULC59" s="78"/>
      <c r="ULD59" s="78"/>
      <c r="ULE59" s="78"/>
      <c r="ULF59" s="78"/>
      <c r="ULG59" s="78"/>
      <c r="ULH59" s="78"/>
      <c r="ULI59" s="78"/>
      <c r="ULJ59" s="78"/>
      <c r="ULK59" s="78"/>
      <c r="ULL59" s="78"/>
      <c r="ULM59" s="78"/>
      <c r="ULN59" s="78"/>
      <c r="ULO59" s="78"/>
      <c r="ULP59" s="78"/>
      <c r="ULQ59" s="78"/>
      <c r="ULR59" s="78"/>
      <c r="ULS59" s="78"/>
      <c r="ULT59" s="78"/>
      <c r="ULU59" s="78"/>
      <c r="ULV59" s="78"/>
      <c r="ULW59" s="78"/>
      <c r="ULX59" s="78"/>
      <c r="ULY59" s="78"/>
      <c r="ULZ59" s="78"/>
      <c r="UMA59" s="78"/>
      <c r="UMB59" s="78"/>
      <c r="UMC59" s="78"/>
      <c r="UMD59" s="78"/>
      <c r="UME59" s="78"/>
      <c r="UMF59" s="78"/>
      <c r="UMG59" s="78"/>
      <c r="UMH59" s="78"/>
      <c r="UMI59" s="78"/>
      <c r="UMJ59" s="78"/>
      <c r="UMK59" s="78"/>
      <c r="UML59" s="78"/>
      <c r="UMM59" s="78"/>
      <c r="UMN59" s="78"/>
      <c r="UMO59" s="78"/>
      <c r="UMP59" s="78"/>
      <c r="UMQ59" s="78"/>
      <c r="UMR59" s="78"/>
      <c r="UMS59" s="78"/>
      <c r="UMT59" s="78"/>
      <c r="UMU59" s="78"/>
      <c r="UMV59" s="78"/>
      <c r="UMW59" s="78"/>
      <c r="UMX59" s="78"/>
      <c r="UMY59" s="78"/>
      <c r="UMZ59" s="78"/>
      <c r="UNA59" s="78"/>
      <c r="UNB59" s="78"/>
      <c r="UNC59" s="78"/>
      <c r="UND59" s="78"/>
      <c r="UNE59" s="78"/>
      <c r="UNF59" s="78"/>
      <c r="UNG59" s="78"/>
      <c r="UNH59" s="78"/>
      <c r="UNI59" s="78"/>
      <c r="UNJ59" s="78"/>
      <c r="UNK59" s="78"/>
      <c r="UNL59" s="78"/>
      <c r="UNM59" s="78"/>
      <c r="UNN59" s="78"/>
      <c r="UNO59" s="78"/>
      <c r="UNP59" s="78"/>
      <c r="UNQ59" s="78"/>
      <c r="UNR59" s="78"/>
      <c r="UNS59" s="78"/>
      <c r="UNT59" s="78"/>
      <c r="UNU59" s="78"/>
      <c r="UNV59" s="78"/>
      <c r="UNW59" s="78"/>
      <c r="UNX59" s="78"/>
      <c r="UNY59" s="78"/>
      <c r="UNZ59" s="78"/>
      <c r="UOA59" s="78"/>
      <c r="UOB59" s="78"/>
      <c r="UOC59" s="78"/>
      <c r="UOD59" s="78"/>
      <c r="UOE59" s="78"/>
      <c r="UOF59" s="78"/>
      <c r="UOG59" s="78"/>
      <c r="UOH59" s="78"/>
      <c r="UOI59" s="78"/>
      <c r="UOJ59" s="78"/>
      <c r="UOK59" s="78"/>
      <c r="UOL59" s="78"/>
      <c r="UOM59" s="78"/>
      <c r="UON59" s="78"/>
      <c r="UOO59" s="78"/>
      <c r="UOP59" s="78"/>
      <c r="UOQ59" s="78"/>
      <c r="UOR59" s="78"/>
      <c r="UOS59" s="78"/>
      <c r="UOT59" s="78"/>
      <c r="UOU59" s="78"/>
      <c r="UOV59" s="78"/>
      <c r="UOW59" s="78"/>
      <c r="UOX59" s="78"/>
      <c r="UOY59" s="78"/>
      <c r="UOZ59" s="78"/>
      <c r="UPA59" s="78"/>
      <c r="UPB59" s="78"/>
      <c r="UPC59" s="78"/>
      <c r="UPD59" s="78"/>
      <c r="UPE59" s="78"/>
      <c r="UPF59" s="78"/>
      <c r="UPG59" s="78"/>
      <c r="UPH59" s="78"/>
      <c r="UPI59" s="78"/>
      <c r="UPJ59" s="78"/>
      <c r="UPK59" s="78"/>
      <c r="UPL59" s="78"/>
      <c r="UPM59" s="78"/>
      <c r="UPN59" s="78"/>
      <c r="UPO59" s="78"/>
      <c r="UPP59" s="78"/>
      <c r="UPQ59" s="78"/>
      <c r="UPR59" s="78"/>
      <c r="UPS59" s="78"/>
      <c r="UPT59" s="78"/>
      <c r="UPU59" s="78"/>
      <c r="UPV59" s="78"/>
      <c r="UPW59" s="78"/>
      <c r="UPX59" s="78"/>
      <c r="UPY59" s="78"/>
      <c r="UPZ59" s="78"/>
      <c r="UQA59" s="78"/>
      <c r="UQB59" s="78"/>
      <c r="UQC59" s="78"/>
      <c r="UQD59" s="78"/>
      <c r="UQE59" s="78"/>
      <c r="UQF59" s="78"/>
      <c r="UQG59" s="78"/>
      <c r="UQH59" s="78"/>
      <c r="UQI59" s="78"/>
      <c r="UQJ59" s="78"/>
      <c r="UQK59" s="78"/>
      <c r="UQL59" s="78"/>
      <c r="UQM59" s="78"/>
      <c r="UQN59" s="78"/>
      <c r="UQO59" s="78"/>
      <c r="UQP59" s="78"/>
      <c r="UQQ59" s="78"/>
      <c r="UQR59" s="78"/>
      <c r="UQS59" s="78"/>
      <c r="UQT59" s="78"/>
      <c r="UQU59" s="78"/>
      <c r="UQV59" s="78"/>
      <c r="UQW59" s="78"/>
      <c r="UQX59" s="78"/>
      <c r="UQY59" s="78"/>
      <c r="UQZ59" s="78"/>
      <c r="URA59" s="78"/>
      <c r="URB59" s="78"/>
      <c r="URC59" s="78"/>
      <c r="URD59" s="78"/>
      <c r="URE59" s="78"/>
      <c r="URF59" s="78"/>
      <c r="URG59" s="78"/>
      <c r="URH59" s="78"/>
      <c r="URI59" s="78"/>
      <c r="URJ59" s="78"/>
      <c r="URK59" s="78"/>
      <c r="URL59" s="78"/>
      <c r="URM59" s="78"/>
      <c r="URN59" s="78"/>
      <c r="URO59" s="78"/>
      <c r="URP59" s="78"/>
      <c r="URQ59" s="78"/>
      <c r="URR59" s="78"/>
      <c r="URS59" s="78"/>
      <c r="URT59" s="78"/>
      <c r="URU59" s="78"/>
      <c r="URV59" s="78"/>
      <c r="URW59" s="78"/>
      <c r="URX59" s="78"/>
      <c r="URY59" s="78"/>
      <c r="URZ59" s="78"/>
      <c r="USA59" s="78"/>
      <c r="USB59" s="78"/>
      <c r="USC59" s="78"/>
      <c r="USD59" s="78"/>
      <c r="USE59" s="78"/>
      <c r="USF59" s="78"/>
      <c r="USG59" s="78"/>
      <c r="USH59" s="78"/>
      <c r="USI59" s="78"/>
      <c r="USJ59" s="78"/>
      <c r="USK59" s="78"/>
      <c r="USL59" s="78"/>
      <c r="USM59" s="78"/>
      <c r="USN59" s="78"/>
      <c r="USO59" s="78"/>
      <c r="USP59" s="78"/>
      <c r="USQ59" s="78"/>
      <c r="USR59" s="78"/>
      <c r="USS59" s="78"/>
      <c r="UST59" s="78"/>
      <c r="USU59" s="78"/>
      <c r="USV59" s="78"/>
      <c r="USW59" s="78"/>
      <c r="USX59" s="78"/>
      <c r="USY59" s="78"/>
      <c r="USZ59" s="78"/>
      <c r="UTA59" s="78"/>
      <c r="UTB59" s="78"/>
      <c r="UTC59" s="78"/>
      <c r="UTD59" s="78"/>
      <c r="UTE59" s="78"/>
      <c r="UTF59" s="78"/>
      <c r="UTG59" s="78"/>
      <c r="UTH59" s="78"/>
      <c r="UTI59" s="78"/>
      <c r="UTJ59" s="78"/>
      <c r="UTK59" s="78"/>
      <c r="UTL59" s="78"/>
      <c r="UTM59" s="78"/>
      <c r="UTN59" s="78"/>
      <c r="UTO59" s="78"/>
      <c r="UTP59" s="78"/>
      <c r="UTQ59" s="78"/>
      <c r="UTR59" s="78"/>
      <c r="UTS59" s="78"/>
      <c r="UTT59" s="78"/>
      <c r="UTU59" s="78"/>
      <c r="UTV59" s="78"/>
      <c r="UTW59" s="78"/>
      <c r="UTX59" s="78"/>
      <c r="UTY59" s="78"/>
      <c r="UTZ59" s="78"/>
      <c r="UUA59" s="78"/>
      <c r="UUB59" s="78"/>
      <c r="UUC59" s="78"/>
      <c r="UUD59" s="78"/>
      <c r="UUE59" s="78"/>
      <c r="UUF59" s="78"/>
      <c r="UUG59" s="78"/>
      <c r="UUH59" s="78"/>
      <c r="UUI59" s="78"/>
      <c r="UUJ59" s="78"/>
      <c r="UUK59" s="78"/>
      <c r="UUL59" s="78"/>
      <c r="UUM59" s="78"/>
      <c r="UUN59" s="78"/>
      <c r="UUO59" s="78"/>
      <c r="UUP59" s="78"/>
      <c r="UUQ59" s="78"/>
      <c r="UUR59" s="78"/>
      <c r="UUS59" s="78"/>
      <c r="UUT59" s="78"/>
      <c r="UUU59" s="78"/>
      <c r="UUV59" s="78"/>
      <c r="UUW59" s="78"/>
      <c r="UUX59" s="78"/>
      <c r="UUY59" s="78"/>
      <c r="UUZ59" s="78"/>
      <c r="UVA59" s="78"/>
      <c r="UVB59" s="78"/>
      <c r="UVC59" s="78"/>
      <c r="UVD59" s="78"/>
      <c r="UVE59" s="78"/>
      <c r="UVF59" s="78"/>
      <c r="UVG59" s="78"/>
      <c r="UVH59" s="78"/>
      <c r="UVI59" s="78"/>
      <c r="UVJ59" s="78"/>
      <c r="UVK59" s="78"/>
      <c r="UVL59" s="78"/>
      <c r="UVM59" s="78"/>
      <c r="UVN59" s="78"/>
      <c r="UVO59" s="78"/>
      <c r="UVP59" s="78"/>
      <c r="UVQ59" s="78"/>
      <c r="UVR59" s="78"/>
      <c r="UVS59" s="78"/>
      <c r="UVT59" s="78"/>
      <c r="UVU59" s="78"/>
      <c r="UVV59" s="78"/>
      <c r="UVW59" s="78"/>
      <c r="UVX59" s="78"/>
      <c r="UVY59" s="78"/>
      <c r="UVZ59" s="78"/>
      <c r="UWA59" s="78"/>
      <c r="UWB59" s="78"/>
      <c r="UWC59" s="78"/>
      <c r="UWD59" s="78"/>
      <c r="UWE59" s="78"/>
      <c r="UWF59" s="78"/>
      <c r="UWG59" s="78"/>
      <c r="UWH59" s="78"/>
      <c r="UWI59" s="78"/>
      <c r="UWJ59" s="78"/>
      <c r="UWK59" s="78"/>
      <c r="UWL59" s="78"/>
      <c r="UWM59" s="78"/>
      <c r="UWN59" s="78"/>
      <c r="UWO59" s="78"/>
      <c r="UWP59" s="78"/>
      <c r="UWQ59" s="78"/>
      <c r="UWR59" s="78"/>
      <c r="UWS59" s="78"/>
      <c r="UWT59" s="78"/>
      <c r="UWU59" s="78"/>
      <c r="UWV59" s="78"/>
      <c r="UWW59" s="78"/>
      <c r="UWX59" s="78"/>
      <c r="UWY59" s="78"/>
      <c r="UWZ59" s="78"/>
      <c r="UXA59" s="78"/>
      <c r="UXB59" s="78"/>
      <c r="UXC59" s="78"/>
      <c r="UXD59" s="78"/>
      <c r="UXE59" s="78"/>
      <c r="UXF59" s="78"/>
      <c r="UXG59" s="78"/>
      <c r="UXH59" s="78"/>
      <c r="UXI59" s="78"/>
      <c r="UXJ59" s="78"/>
      <c r="UXK59" s="78"/>
      <c r="UXL59" s="78"/>
      <c r="UXM59" s="78"/>
      <c r="UXN59" s="78"/>
      <c r="UXO59" s="78"/>
      <c r="UXP59" s="78"/>
      <c r="UXQ59" s="78"/>
      <c r="UXR59" s="78"/>
      <c r="UXS59" s="78"/>
      <c r="UXT59" s="78"/>
      <c r="UXU59" s="78"/>
      <c r="UXV59" s="78"/>
      <c r="UXW59" s="78"/>
      <c r="UXX59" s="78"/>
      <c r="UXY59" s="78"/>
      <c r="UXZ59" s="78"/>
      <c r="UYA59" s="78"/>
      <c r="UYB59" s="78"/>
      <c r="UYC59" s="78"/>
      <c r="UYD59" s="78"/>
      <c r="UYE59" s="78"/>
      <c r="UYF59" s="78"/>
      <c r="UYG59" s="78"/>
      <c r="UYH59" s="78"/>
      <c r="UYI59" s="78"/>
      <c r="UYJ59" s="78"/>
      <c r="UYK59" s="78"/>
      <c r="UYL59" s="78"/>
      <c r="UYM59" s="78"/>
      <c r="UYN59" s="78"/>
      <c r="UYO59" s="78"/>
      <c r="UYP59" s="78"/>
      <c r="UYQ59" s="78"/>
      <c r="UYR59" s="78"/>
      <c r="UYS59" s="78"/>
      <c r="UYT59" s="78"/>
      <c r="UYU59" s="78"/>
      <c r="UYV59" s="78"/>
      <c r="UYW59" s="78"/>
      <c r="UYX59" s="78"/>
      <c r="UYY59" s="78"/>
      <c r="UYZ59" s="78"/>
      <c r="UZA59" s="78"/>
      <c r="UZB59" s="78"/>
      <c r="UZC59" s="78"/>
      <c r="UZD59" s="78"/>
      <c r="UZE59" s="78"/>
      <c r="UZF59" s="78"/>
      <c r="UZG59" s="78"/>
      <c r="UZH59" s="78"/>
      <c r="UZI59" s="78"/>
      <c r="UZJ59" s="78"/>
      <c r="UZK59" s="78"/>
      <c r="UZL59" s="78"/>
      <c r="UZM59" s="78"/>
      <c r="UZN59" s="78"/>
      <c r="UZO59" s="78"/>
      <c r="UZP59" s="78"/>
      <c r="UZQ59" s="78"/>
      <c r="UZR59" s="78"/>
      <c r="UZS59" s="78"/>
      <c r="UZT59" s="78"/>
      <c r="UZU59" s="78"/>
      <c r="UZV59" s="78"/>
      <c r="UZW59" s="78"/>
      <c r="UZX59" s="78"/>
      <c r="UZY59" s="78"/>
      <c r="UZZ59" s="78"/>
      <c r="VAA59" s="78"/>
      <c r="VAB59" s="78"/>
      <c r="VAC59" s="78"/>
      <c r="VAD59" s="78"/>
      <c r="VAE59" s="78"/>
      <c r="VAF59" s="78"/>
      <c r="VAG59" s="78"/>
      <c r="VAH59" s="78"/>
      <c r="VAI59" s="78"/>
      <c r="VAJ59" s="78"/>
      <c r="VAK59" s="78"/>
      <c r="VAL59" s="78"/>
      <c r="VAM59" s="78"/>
      <c r="VAN59" s="78"/>
      <c r="VAO59" s="78"/>
      <c r="VAP59" s="78"/>
      <c r="VAQ59" s="78"/>
      <c r="VAR59" s="78"/>
      <c r="VAS59" s="78"/>
      <c r="VAT59" s="78"/>
      <c r="VAU59" s="78"/>
      <c r="VAV59" s="78"/>
      <c r="VAW59" s="78"/>
      <c r="VAX59" s="78"/>
      <c r="VAY59" s="78"/>
      <c r="VAZ59" s="78"/>
      <c r="VBA59" s="78"/>
      <c r="VBB59" s="78"/>
      <c r="VBC59" s="78"/>
      <c r="VBD59" s="78"/>
      <c r="VBE59" s="78"/>
      <c r="VBF59" s="78"/>
      <c r="VBG59" s="78"/>
      <c r="VBH59" s="78"/>
      <c r="VBI59" s="78"/>
      <c r="VBJ59" s="78"/>
      <c r="VBK59" s="78"/>
      <c r="VBL59" s="78"/>
      <c r="VBM59" s="78"/>
      <c r="VBN59" s="78"/>
      <c r="VBO59" s="78"/>
      <c r="VBP59" s="78"/>
      <c r="VBQ59" s="78"/>
      <c r="VBR59" s="78"/>
      <c r="VBS59" s="78"/>
      <c r="VBT59" s="78"/>
      <c r="VBU59" s="78"/>
      <c r="VBV59" s="78"/>
      <c r="VBW59" s="78"/>
      <c r="VBX59" s="78"/>
      <c r="VBY59" s="78"/>
      <c r="VBZ59" s="78"/>
      <c r="VCA59" s="78"/>
      <c r="VCB59" s="78"/>
      <c r="VCC59" s="78"/>
      <c r="VCD59" s="78"/>
      <c r="VCE59" s="78"/>
      <c r="VCF59" s="78"/>
      <c r="VCG59" s="78"/>
      <c r="VCH59" s="78"/>
      <c r="VCI59" s="78"/>
      <c r="VCJ59" s="78"/>
      <c r="VCK59" s="78"/>
      <c r="VCL59" s="78"/>
      <c r="VCM59" s="78"/>
      <c r="VCN59" s="78"/>
      <c r="VCO59" s="78"/>
      <c r="VCP59" s="78"/>
      <c r="VCQ59" s="78"/>
      <c r="VCR59" s="78"/>
      <c r="VCS59" s="78"/>
      <c r="VCT59" s="78"/>
      <c r="VCU59" s="78"/>
      <c r="VCV59" s="78"/>
      <c r="VCW59" s="78"/>
      <c r="VCX59" s="78"/>
      <c r="VCY59" s="78"/>
      <c r="VCZ59" s="78"/>
      <c r="VDA59" s="78"/>
      <c r="VDB59" s="78"/>
      <c r="VDC59" s="78"/>
      <c r="VDD59" s="78"/>
      <c r="VDE59" s="78"/>
      <c r="VDF59" s="78"/>
      <c r="VDG59" s="78"/>
      <c r="VDH59" s="78"/>
      <c r="VDI59" s="78"/>
      <c r="VDJ59" s="78"/>
      <c r="VDK59" s="78"/>
      <c r="VDL59" s="78"/>
      <c r="VDM59" s="78"/>
      <c r="VDN59" s="78"/>
      <c r="VDO59" s="78"/>
      <c r="VDP59" s="78"/>
      <c r="VDQ59" s="78"/>
      <c r="VDR59" s="78"/>
      <c r="VDS59" s="78"/>
      <c r="VDT59" s="78"/>
      <c r="VDU59" s="78"/>
      <c r="VDV59" s="78"/>
      <c r="VDW59" s="78"/>
      <c r="VDX59" s="78"/>
      <c r="VDY59" s="78"/>
      <c r="VDZ59" s="78"/>
      <c r="VEA59" s="78"/>
      <c r="VEB59" s="78"/>
      <c r="VEC59" s="78"/>
      <c r="VED59" s="78"/>
      <c r="VEE59" s="78"/>
      <c r="VEF59" s="78"/>
      <c r="VEG59" s="78"/>
      <c r="VEH59" s="78"/>
      <c r="VEI59" s="78"/>
      <c r="VEJ59" s="78"/>
      <c r="VEK59" s="78"/>
      <c r="VEL59" s="78"/>
      <c r="VEM59" s="78"/>
      <c r="VEN59" s="78"/>
      <c r="VEO59" s="78"/>
      <c r="VEP59" s="78"/>
      <c r="VEQ59" s="78"/>
      <c r="VER59" s="78"/>
      <c r="VES59" s="78"/>
      <c r="VET59" s="78"/>
      <c r="VEU59" s="78"/>
      <c r="VEV59" s="78"/>
      <c r="VEW59" s="78"/>
      <c r="VEX59" s="78"/>
      <c r="VEY59" s="78"/>
      <c r="VEZ59" s="78"/>
      <c r="VFA59" s="78"/>
      <c r="VFB59" s="78"/>
      <c r="VFC59" s="78"/>
      <c r="VFD59" s="78"/>
      <c r="VFE59" s="78"/>
      <c r="VFF59" s="78"/>
      <c r="VFG59" s="78"/>
      <c r="VFH59" s="78"/>
      <c r="VFI59" s="78"/>
      <c r="VFJ59" s="78"/>
      <c r="VFK59" s="78"/>
      <c r="VFL59" s="78"/>
      <c r="VFM59" s="78"/>
      <c r="VFN59" s="78"/>
      <c r="VFO59" s="78"/>
      <c r="VFP59" s="78"/>
      <c r="VFQ59" s="78"/>
      <c r="VFR59" s="78"/>
      <c r="VFS59" s="78"/>
      <c r="VFT59" s="78"/>
      <c r="VFU59" s="78"/>
      <c r="VFV59" s="78"/>
      <c r="VFW59" s="78"/>
      <c r="VFX59" s="78"/>
      <c r="VFY59" s="78"/>
      <c r="VFZ59" s="78"/>
      <c r="VGA59" s="78"/>
      <c r="VGB59" s="78"/>
      <c r="VGC59" s="78"/>
      <c r="VGD59" s="78"/>
      <c r="VGE59" s="78"/>
      <c r="VGF59" s="78"/>
      <c r="VGG59" s="78"/>
      <c r="VGH59" s="78"/>
      <c r="VGI59" s="78"/>
      <c r="VGJ59" s="78"/>
      <c r="VGK59" s="78"/>
      <c r="VGL59" s="78"/>
      <c r="VGM59" s="78"/>
      <c r="VGN59" s="78"/>
      <c r="VGO59" s="78"/>
      <c r="VGP59" s="78"/>
      <c r="VGQ59" s="78"/>
      <c r="VGR59" s="78"/>
      <c r="VGS59" s="78"/>
      <c r="VGT59" s="78"/>
      <c r="VGU59" s="78"/>
      <c r="VGV59" s="78"/>
      <c r="VGW59" s="78"/>
      <c r="VGX59" s="78"/>
      <c r="VGY59" s="78"/>
      <c r="VGZ59" s="78"/>
      <c r="VHA59" s="78"/>
      <c r="VHB59" s="78"/>
      <c r="VHC59" s="78"/>
      <c r="VHD59" s="78"/>
      <c r="VHE59" s="78"/>
      <c r="VHF59" s="78"/>
      <c r="VHG59" s="78"/>
      <c r="VHH59" s="78"/>
      <c r="VHI59" s="78"/>
      <c r="VHJ59" s="78"/>
      <c r="VHK59" s="78"/>
      <c r="VHL59" s="78"/>
      <c r="VHM59" s="78"/>
      <c r="VHN59" s="78"/>
      <c r="VHO59" s="78"/>
      <c r="VHP59" s="78"/>
      <c r="VHQ59" s="78"/>
      <c r="VHR59" s="78"/>
      <c r="VHS59" s="78"/>
      <c r="VHT59" s="78"/>
      <c r="VHU59" s="78"/>
      <c r="VHV59" s="78"/>
      <c r="VHW59" s="78"/>
      <c r="VHX59" s="78"/>
      <c r="VHY59" s="78"/>
      <c r="VHZ59" s="78"/>
      <c r="VIA59" s="78"/>
      <c r="VIB59" s="78"/>
      <c r="VIC59" s="78"/>
      <c r="VID59" s="78"/>
      <c r="VIE59" s="78"/>
      <c r="VIF59" s="78"/>
      <c r="VIG59" s="78"/>
      <c r="VIH59" s="78"/>
      <c r="VII59" s="78"/>
      <c r="VIJ59" s="78"/>
      <c r="VIK59" s="78"/>
      <c r="VIL59" s="78"/>
      <c r="VIM59" s="78"/>
      <c r="VIN59" s="78"/>
      <c r="VIO59" s="78"/>
      <c r="VIP59" s="78"/>
      <c r="VIQ59" s="78"/>
      <c r="VIR59" s="78"/>
      <c r="VIS59" s="78"/>
      <c r="VIT59" s="78"/>
      <c r="VIU59" s="78"/>
      <c r="VIV59" s="78"/>
      <c r="VIW59" s="78"/>
      <c r="VIX59" s="78"/>
      <c r="VIY59" s="78"/>
      <c r="VIZ59" s="78"/>
      <c r="VJA59" s="78"/>
      <c r="VJB59" s="78"/>
      <c r="VJC59" s="78"/>
      <c r="VJD59" s="78"/>
      <c r="VJE59" s="78"/>
      <c r="VJF59" s="78"/>
      <c r="VJG59" s="78"/>
      <c r="VJH59" s="78"/>
      <c r="VJI59" s="78"/>
      <c r="VJJ59" s="78"/>
      <c r="VJK59" s="78"/>
      <c r="VJL59" s="78"/>
      <c r="VJM59" s="78"/>
      <c r="VJN59" s="78"/>
      <c r="VJO59" s="78"/>
      <c r="VJP59" s="78"/>
      <c r="VJQ59" s="78"/>
      <c r="VJR59" s="78"/>
      <c r="VJS59" s="78"/>
      <c r="VJT59" s="78"/>
      <c r="VJU59" s="78"/>
      <c r="VJV59" s="78"/>
      <c r="VJW59" s="78"/>
      <c r="VJX59" s="78"/>
      <c r="VJY59" s="78"/>
      <c r="VJZ59" s="78"/>
      <c r="VKA59" s="78"/>
      <c r="VKB59" s="78"/>
      <c r="VKC59" s="78"/>
      <c r="VKD59" s="78"/>
      <c r="VKE59" s="78"/>
      <c r="VKF59" s="78"/>
      <c r="VKG59" s="78"/>
      <c r="VKH59" s="78"/>
      <c r="VKI59" s="78"/>
      <c r="VKJ59" s="78"/>
      <c r="VKK59" s="78"/>
      <c r="VKL59" s="78"/>
      <c r="VKM59" s="78"/>
      <c r="VKN59" s="78"/>
      <c r="VKO59" s="78"/>
      <c r="VKP59" s="78"/>
      <c r="VKQ59" s="78"/>
      <c r="VKR59" s="78"/>
      <c r="VKS59" s="78"/>
      <c r="VKT59" s="78"/>
      <c r="VKU59" s="78"/>
      <c r="VKV59" s="78"/>
      <c r="VKW59" s="78"/>
      <c r="VKX59" s="78"/>
      <c r="VKY59" s="78"/>
      <c r="VKZ59" s="78"/>
      <c r="VLA59" s="78"/>
      <c r="VLB59" s="78"/>
      <c r="VLC59" s="78"/>
      <c r="VLD59" s="78"/>
      <c r="VLE59" s="78"/>
      <c r="VLF59" s="78"/>
      <c r="VLG59" s="78"/>
      <c r="VLH59" s="78"/>
      <c r="VLI59" s="78"/>
      <c r="VLJ59" s="78"/>
      <c r="VLK59" s="78"/>
      <c r="VLL59" s="78"/>
      <c r="VLM59" s="78"/>
      <c r="VLN59" s="78"/>
      <c r="VLO59" s="78"/>
      <c r="VLP59" s="78"/>
      <c r="VLQ59" s="78"/>
      <c r="VLR59" s="78"/>
      <c r="VLS59" s="78"/>
      <c r="VLT59" s="78"/>
      <c r="VLU59" s="78"/>
      <c r="VLV59" s="78"/>
      <c r="VLW59" s="78"/>
      <c r="VLX59" s="78"/>
      <c r="VLY59" s="78"/>
      <c r="VLZ59" s="78"/>
      <c r="VMA59" s="78"/>
      <c r="VMB59" s="78"/>
      <c r="VMC59" s="78"/>
      <c r="VMD59" s="78"/>
      <c r="VME59" s="78"/>
      <c r="VMF59" s="78"/>
      <c r="VMG59" s="78"/>
      <c r="VMH59" s="78"/>
      <c r="VMI59" s="78"/>
      <c r="VMJ59" s="78"/>
      <c r="VMK59" s="78"/>
      <c r="VML59" s="78"/>
      <c r="VMM59" s="78"/>
      <c r="VMN59" s="78"/>
      <c r="VMO59" s="78"/>
      <c r="VMP59" s="78"/>
      <c r="VMQ59" s="78"/>
      <c r="VMR59" s="78"/>
      <c r="VMS59" s="78"/>
      <c r="VMT59" s="78"/>
      <c r="VMU59" s="78"/>
      <c r="VMV59" s="78"/>
      <c r="VMW59" s="78"/>
      <c r="VMX59" s="78"/>
      <c r="VMY59" s="78"/>
      <c r="VMZ59" s="78"/>
      <c r="VNA59" s="78"/>
      <c r="VNB59" s="78"/>
      <c r="VNC59" s="78"/>
      <c r="VND59" s="78"/>
      <c r="VNE59" s="78"/>
      <c r="VNF59" s="78"/>
      <c r="VNG59" s="78"/>
      <c r="VNH59" s="78"/>
      <c r="VNI59" s="78"/>
      <c r="VNJ59" s="78"/>
      <c r="VNK59" s="78"/>
      <c r="VNL59" s="78"/>
      <c r="VNM59" s="78"/>
      <c r="VNN59" s="78"/>
      <c r="VNO59" s="78"/>
      <c r="VNP59" s="78"/>
      <c r="VNQ59" s="78"/>
      <c r="VNR59" s="78"/>
      <c r="VNS59" s="78"/>
      <c r="VNT59" s="78"/>
      <c r="VNU59" s="78"/>
      <c r="VNV59" s="78"/>
      <c r="VNW59" s="78"/>
      <c r="VNX59" s="78"/>
      <c r="VNY59" s="78"/>
      <c r="VNZ59" s="78"/>
      <c r="VOA59" s="78"/>
      <c r="VOB59" s="78"/>
      <c r="VOC59" s="78"/>
      <c r="VOD59" s="78"/>
      <c r="VOE59" s="78"/>
      <c r="VOF59" s="78"/>
      <c r="VOG59" s="78"/>
      <c r="VOH59" s="78"/>
      <c r="VOI59" s="78"/>
      <c r="VOJ59" s="78"/>
      <c r="VOK59" s="78"/>
      <c r="VOL59" s="78"/>
      <c r="VOM59" s="78"/>
      <c r="VON59" s="78"/>
      <c r="VOO59" s="78"/>
      <c r="VOP59" s="78"/>
      <c r="VOQ59" s="78"/>
      <c r="VOR59" s="78"/>
      <c r="VOS59" s="78"/>
      <c r="VOT59" s="78"/>
      <c r="VOU59" s="78"/>
      <c r="VOV59" s="78"/>
      <c r="VOW59" s="78"/>
      <c r="VOX59" s="78"/>
      <c r="VOY59" s="78"/>
      <c r="VOZ59" s="78"/>
      <c r="VPA59" s="78"/>
      <c r="VPB59" s="78"/>
      <c r="VPC59" s="78"/>
      <c r="VPD59" s="78"/>
      <c r="VPE59" s="78"/>
      <c r="VPF59" s="78"/>
      <c r="VPG59" s="78"/>
      <c r="VPH59" s="78"/>
      <c r="VPI59" s="78"/>
      <c r="VPJ59" s="78"/>
      <c r="VPK59" s="78"/>
      <c r="VPL59" s="78"/>
      <c r="VPM59" s="78"/>
      <c r="VPN59" s="78"/>
      <c r="VPO59" s="78"/>
      <c r="VPP59" s="78"/>
      <c r="VPQ59" s="78"/>
      <c r="VPR59" s="78"/>
      <c r="VPS59" s="78"/>
      <c r="VPT59" s="78"/>
      <c r="VPU59" s="78"/>
      <c r="VPV59" s="78"/>
      <c r="VPW59" s="78"/>
      <c r="VPX59" s="78"/>
      <c r="VPY59" s="78"/>
      <c r="VPZ59" s="78"/>
      <c r="VQA59" s="78"/>
      <c r="VQB59" s="78"/>
      <c r="VQC59" s="78"/>
      <c r="VQD59" s="78"/>
      <c r="VQE59" s="78"/>
      <c r="VQF59" s="78"/>
      <c r="VQG59" s="78"/>
      <c r="VQH59" s="78"/>
      <c r="VQI59" s="78"/>
      <c r="VQJ59" s="78"/>
      <c r="VQK59" s="78"/>
      <c r="VQL59" s="78"/>
      <c r="VQM59" s="78"/>
      <c r="VQN59" s="78"/>
      <c r="VQO59" s="78"/>
      <c r="VQP59" s="78"/>
      <c r="VQQ59" s="78"/>
      <c r="VQR59" s="78"/>
      <c r="VQS59" s="78"/>
      <c r="VQT59" s="78"/>
      <c r="VQU59" s="78"/>
      <c r="VQV59" s="78"/>
      <c r="VQW59" s="78"/>
      <c r="VQX59" s="78"/>
      <c r="VQY59" s="78"/>
      <c r="VQZ59" s="78"/>
      <c r="VRA59" s="78"/>
      <c r="VRB59" s="78"/>
      <c r="VRC59" s="78"/>
      <c r="VRD59" s="78"/>
      <c r="VRE59" s="78"/>
      <c r="VRF59" s="78"/>
      <c r="VRG59" s="78"/>
      <c r="VRH59" s="78"/>
      <c r="VRI59" s="78"/>
      <c r="VRJ59" s="78"/>
      <c r="VRK59" s="78"/>
      <c r="VRL59" s="78"/>
      <c r="VRM59" s="78"/>
      <c r="VRN59" s="78"/>
      <c r="VRO59" s="78"/>
      <c r="VRP59" s="78"/>
      <c r="VRQ59" s="78"/>
      <c r="VRR59" s="78"/>
      <c r="VRS59" s="78"/>
      <c r="VRT59" s="78"/>
      <c r="VRU59" s="78"/>
      <c r="VRV59" s="78"/>
      <c r="VRW59" s="78"/>
      <c r="VRX59" s="78"/>
      <c r="VRY59" s="78"/>
      <c r="VRZ59" s="78"/>
      <c r="VSA59" s="78"/>
      <c r="VSB59" s="78"/>
      <c r="VSC59" s="78"/>
      <c r="VSD59" s="78"/>
      <c r="VSE59" s="78"/>
      <c r="VSF59" s="78"/>
      <c r="VSG59" s="78"/>
      <c r="VSH59" s="78"/>
      <c r="VSI59" s="78"/>
      <c r="VSJ59" s="78"/>
      <c r="VSK59" s="78"/>
      <c r="VSL59" s="78"/>
      <c r="VSM59" s="78"/>
      <c r="VSN59" s="78"/>
      <c r="VSO59" s="78"/>
      <c r="VSP59" s="78"/>
      <c r="VSQ59" s="78"/>
      <c r="VSR59" s="78"/>
      <c r="VSS59" s="78"/>
      <c r="VST59" s="78"/>
      <c r="VSU59" s="78"/>
      <c r="VSV59" s="78"/>
      <c r="VSW59" s="78"/>
      <c r="VSX59" s="78"/>
      <c r="VSY59" s="78"/>
      <c r="VSZ59" s="78"/>
      <c r="VTA59" s="78"/>
      <c r="VTB59" s="78"/>
      <c r="VTC59" s="78"/>
      <c r="VTD59" s="78"/>
      <c r="VTE59" s="78"/>
      <c r="VTF59" s="78"/>
      <c r="VTG59" s="78"/>
      <c r="VTH59" s="78"/>
      <c r="VTI59" s="78"/>
      <c r="VTJ59" s="78"/>
      <c r="VTK59" s="78"/>
      <c r="VTL59" s="78"/>
      <c r="VTM59" s="78"/>
      <c r="VTN59" s="78"/>
      <c r="VTO59" s="78"/>
      <c r="VTP59" s="78"/>
      <c r="VTQ59" s="78"/>
      <c r="VTR59" s="78"/>
      <c r="VTS59" s="78"/>
      <c r="VTT59" s="78"/>
      <c r="VTU59" s="78"/>
      <c r="VTV59" s="78"/>
      <c r="VTW59" s="78"/>
      <c r="VTX59" s="78"/>
      <c r="VTY59" s="78"/>
      <c r="VTZ59" s="78"/>
      <c r="VUA59" s="78"/>
      <c r="VUB59" s="78"/>
      <c r="VUC59" s="78"/>
      <c r="VUD59" s="78"/>
      <c r="VUE59" s="78"/>
      <c r="VUF59" s="78"/>
      <c r="VUG59" s="78"/>
      <c r="VUH59" s="78"/>
      <c r="VUI59" s="78"/>
      <c r="VUJ59" s="78"/>
      <c r="VUK59" s="78"/>
      <c r="VUL59" s="78"/>
      <c r="VUM59" s="78"/>
      <c r="VUN59" s="78"/>
      <c r="VUO59" s="78"/>
      <c r="VUP59" s="78"/>
      <c r="VUQ59" s="78"/>
      <c r="VUR59" s="78"/>
      <c r="VUS59" s="78"/>
      <c r="VUT59" s="78"/>
      <c r="VUU59" s="78"/>
      <c r="VUV59" s="78"/>
      <c r="VUW59" s="78"/>
      <c r="VUX59" s="78"/>
      <c r="VUY59" s="78"/>
      <c r="VUZ59" s="78"/>
      <c r="VVA59" s="78"/>
      <c r="VVB59" s="78"/>
      <c r="VVC59" s="78"/>
      <c r="VVD59" s="78"/>
      <c r="VVE59" s="78"/>
      <c r="VVF59" s="78"/>
      <c r="VVG59" s="78"/>
      <c r="VVH59" s="78"/>
      <c r="VVI59" s="78"/>
      <c r="VVJ59" s="78"/>
      <c r="VVK59" s="78"/>
      <c r="VVL59" s="78"/>
      <c r="VVM59" s="78"/>
      <c r="VVN59" s="78"/>
      <c r="VVO59" s="78"/>
      <c r="VVP59" s="78"/>
      <c r="VVQ59" s="78"/>
      <c r="VVR59" s="78"/>
      <c r="VVS59" s="78"/>
      <c r="VVT59" s="78"/>
      <c r="VVU59" s="78"/>
      <c r="VVV59" s="78"/>
      <c r="VVW59" s="78"/>
      <c r="VVX59" s="78"/>
      <c r="VVY59" s="78"/>
      <c r="VVZ59" s="78"/>
      <c r="VWA59" s="78"/>
      <c r="VWB59" s="78"/>
      <c r="VWC59" s="78"/>
      <c r="VWD59" s="78"/>
      <c r="VWE59" s="78"/>
      <c r="VWF59" s="78"/>
      <c r="VWG59" s="78"/>
      <c r="VWH59" s="78"/>
      <c r="VWI59" s="78"/>
      <c r="VWJ59" s="78"/>
      <c r="VWK59" s="78"/>
      <c r="VWL59" s="78"/>
      <c r="VWM59" s="78"/>
      <c r="VWN59" s="78"/>
      <c r="VWO59" s="78"/>
      <c r="VWP59" s="78"/>
      <c r="VWQ59" s="78"/>
      <c r="VWR59" s="78"/>
      <c r="VWS59" s="78"/>
      <c r="VWT59" s="78"/>
      <c r="VWU59" s="78"/>
      <c r="VWV59" s="78"/>
      <c r="VWW59" s="78"/>
      <c r="VWX59" s="78"/>
      <c r="VWY59" s="78"/>
      <c r="VWZ59" s="78"/>
      <c r="VXA59" s="78"/>
      <c r="VXB59" s="78"/>
      <c r="VXC59" s="78"/>
      <c r="VXD59" s="78"/>
      <c r="VXE59" s="78"/>
      <c r="VXF59" s="78"/>
      <c r="VXG59" s="78"/>
      <c r="VXH59" s="78"/>
      <c r="VXI59" s="78"/>
      <c r="VXJ59" s="78"/>
      <c r="VXK59" s="78"/>
      <c r="VXL59" s="78"/>
      <c r="VXM59" s="78"/>
      <c r="VXN59" s="78"/>
      <c r="VXO59" s="78"/>
      <c r="VXP59" s="78"/>
      <c r="VXQ59" s="78"/>
      <c r="VXR59" s="78"/>
      <c r="VXS59" s="78"/>
      <c r="VXT59" s="78"/>
      <c r="VXU59" s="78"/>
      <c r="VXV59" s="78"/>
      <c r="VXW59" s="78"/>
      <c r="VXX59" s="78"/>
      <c r="VXY59" s="78"/>
      <c r="VXZ59" s="78"/>
      <c r="VYA59" s="78"/>
      <c r="VYB59" s="78"/>
      <c r="VYC59" s="78"/>
      <c r="VYD59" s="78"/>
      <c r="VYE59" s="78"/>
      <c r="VYF59" s="78"/>
      <c r="VYG59" s="78"/>
      <c r="VYH59" s="78"/>
      <c r="VYI59" s="78"/>
      <c r="VYJ59" s="78"/>
      <c r="VYK59" s="78"/>
      <c r="VYL59" s="78"/>
      <c r="VYM59" s="78"/>
      <c r="VYN59" s="78"/>
      <c r="VYO59" s="78"/>
      <c r="VYP59" s="78"/>
      <c r="VYQ59" s="78"/>
      <c r="VYR59" s="78"/>
      <c r="VYS59" s="78"/>
      <c r="VYT59" s="78"/>
      <c r="VYU59" s="78"/>
      <c r="VYV59" s="78"/>
      <c r="VYW59" s="78"/>
      <c r="VYX59" s="78"/>
      <c r="VYY59" s="78"/>
      <c r="VYZ59" s="78"/>
      <c r="VZA59" s="78"/>
      <c r="VZB59" s="78"/>
      <c r="VZC59" s="78"/>
      <c r="VZD59" s="78"/>
      <c r="VZE59" s="78"/>
      <c r="VZF59" s="78"/>
      <c r="VZG59" s="78"/>
      <c r="VZH59" s="78"/>
      <c r="VZI59" s="78"/>
      <c r="VZJ59" s="78"/>
      <c r="VZK59" s="78"/>
      <c r="VZL59" s="78"/>
      <c r="VZM59" s="78"/>
      <c r="VZN59" s="78"/>
      <c r="VZO59" s="78"/>
      <c r="VZP59" s="78"/>
      <c r="VZQ59" s="78"/>
      <c r="VZR59" s="78"/>
      <c r="VZS59" s="78"/>
      <c r="VZT59" s="78"/>
      <c r="VZU59" s="78"/>
      <c r="VZV59" s="78"/>
      <c r="VZW59" s="78"/>
      <c r="VZX59" s="78"/>
      <c r="VZY59" s="78"/>
      <c r="VZZ59" s="78"/>
      <c r="WAA59" s="78"/>
      <c r="WAB59" s="78"/>
      <c r="WAC59" s="78"/>
      <c r="WAD59" s="78"/>
      <c r="WAE59" s="78"/>
      <c r="WAF59" s="78"/>
      <c r="WAG59" s="78"/>
      <c r="WAH59" s="78"/>
      <c r="WAI59" s="78"/>
      <c r="WAJ59" s="78"/>
      <c r="WAK59" s="78"/>
      <c r="WAL59" s="78"/>
      <c r="WAM59" s="78"/>
      <c r="WAN59" s="78"/>
      <c r="WAO59" s="78"/>
      <c r="WAP59" s="78"/>
      <c r="WAQ59" s="78"/>
      <c r="WAR59" s="78"/>
      <c r="WAS59" s="78"/>
      <c r="WAT59" s="78"/>
      <c r="WAU59" s="78"/>
      <c r="WAV59" s="78"/>
      <c r="WAW59" s="78"/>
      <c r="WAX59" s="78"/>
      <c r="WAY59" s="78"/>
      <c r="WAZ59" s="78"/>
      <c r="WBA59" s="78"/>
      <c r="WBB59" s="78"/>
      <c r="WBC59" s="78"/>
      <c r="WBD59" s="78"/>
      <c r="WBE59" s="78"/>
      <c r="WBF59" s="78"/>
      <c r="WBG59" s="78"/>
      <c r="WBH59" s="78"/>
      <c r="WBI59" s="78"/>
      <c r="WBJ59" s="78"/>
      <c r="WBK59" s="78"/>
      <c r="WBL59" s="78"/>
      <c r="WBM59" s="78"/>
      <c r="WBN59" s="78"/>
      <c r="WBO59" s="78"/>
      <c r="WBP59" s="78"/>
      <c r="WBQ59" s="78"/>
      <c r="WBR59" s="78"/>
      <c r="WBS59" s="78"/>
      <c r="WBT59" s="78"/>
      <c r="WBU59" s="78"/>
      <c r="WBV59" s="78"/>
      <c r="WBW59" s="78"/>
      <c r="WBX59" s="78"/>
      <c r="WBY59" s="78"/>
      <c r="WBZ59" s="78"/>
      <c r="WCA59" s="78"/>
      <c r="WCB59" s="78"/>
      <c r="WCC59" s="78"/>
      <c r="WCD59" s="78"/>
      <c r="WCE59" s="78"/>
      <c r="WCF59" s="78"/>
      <c r="WCG59" s="78"/>
      <c r="WCH59" s="78"/>
      <c r="WCI59" s="78"/>
      <c r="WCJ59" s="78"/>
      <c r="WCK59" s="78"/>
      <c r="WCL59" s="78"/>
      <c r="WCM59" s="78"/>
      <c r="WCN59" s="78"/>
      <c r="WCO59" s="78"/>
      <c r="WCP59" s="78"/>
      <c r="WCQ59" s="78"/>
      <c r="WCR59" s="78"/>
      <c r="WCS59" s="78"/>
      <c r="WCT59" s="78"/>
      <c r="WCU59" s="78"/>
      <c r="WCV59" s="78"/>
      <c r="WCW59" s="78"/>
      <c r="WCX59" s="78"/>
      <c r="WCY59" s="78"/>
      <c r="WCZ59" s="78"/>
      <c r="WDA59" s="78"/>
      <c r="WDB59" s="78"/>
      <c r="WDC59" s="78"/>
      <c r="WDD59" s="78"/>
      <c r="WDE59" s="78"/>
      <c r="WDF59" s="78"/>
      <c r="WDG59" s="78"/>
      <c r="WDH59" s="78"/>
      <c r="WDI59" s="78"/>
      <c r="WDJ59" s="78"/>
      <c r="WDK59" s="78"/>
      <c r="WDL59" s="78"/>
      <c r="WDM59" s="78"/>
      <c r="WDN59" s="78"/>
      <c r="WDO59" s="78"/>
      <c r="WDP59" s="78"/>
      <c r="WDQ59" s="78"/>
      <c r="WDR59" s="78"/>
      <c r="WDS59" s="78"/>
      <c r="WDT59" s="78"/>
      <c r="WDU59" s="78"/>
      <c r="WDV59" s="78"/>
      <c r="WDW59" s="78"/>
      <c r="WDX59" s="78"/>
      <c r="WDY59" s="78"/>
      <c r="WDZ59" s="78"/>
      <c r="WEA59" s="78"/>
      <c r="WEB59" s="78"/>
      <c r="WEC59" s="78"/>
      <c r="WED59" s="78"/>
      <c r="WEE59" s="78"/>
      <c r="WEF59" s="78"/>
      <c r="WEG59" s="78"/>
      <c r="WEH59" s="78"/>
      <c r="WEI59" s="78"/>
      <c r="WEJ59" s="78"/>
      <c r="WEK59" s="78"/>
      <c r="WEL59" s="78"/>
      <c r="WEM59" s="78"/>
      <c r="WEN59" s="78"/>
      <c r="WEO59" s="78"/>
      <c r="WEP59" s="78"/>
      <c r="WEQ59" s="78"/>
      <c r="WER59" s="78"/>
      <c r="WES59" s="78"/>
      <c r="WET59" s="78"/>
      <c r="WEU59" s="78"/>
      <c r="WEV59" s="78"/>
      <c r="WEW59" s="78"/>
      <c r="WEX59" s="78"/>
      <c r="WEY59" s="78"/>
      <c r="WEZ59" s="78"/>
      <c r="WFA59" s="78"/>
      <c r="WFB59" s="78"/>
      <c r="WFC59" s="78"/>
      <c r="WFD59" s="78"/>
      <c r="WFE59" s="78"/>
      <c r="WFF59" s="78"/>
      <c r="WFG59" s="78"/>
      <c r="WFH59" s="78"/>
      <c r="WFI59" s="78"/>
      <c r="WFJ59" s="78"/>
      <c r="WFK59" s="78"/>
      <c r="WFL59" s="78"/>
      <c r="WFM59" s="78"/>
      <c r="WFN59" s="78"/>
      <c r="WFO59" s="78"/>
      <c r="WFP59" s="78"/>
      <c r="WFQ59" s="78"/>
      <c r="WFR59" s="78"/>
      <c r="WFS59" s="78"/>
      <c r="WFT59" s="78"/>
      <c r="WFU59" s="78"/>
      <c r="WFV59" s="78"/>
      <c r="WFW59" s="78"/>
      <c r="WFX59" s="78"/>
      <c r="WFY59" s="78"/>
      <c r="WFZ59" s="78"/>
      <c r="WGA59" s="78"/>
      <c r="WGB59" s="78"/>
      <c r="WGC59" s="78"/>
      <c r="WGD59" s="78"/>
      <c r="WGE59" s="78"/>
      <c r="WGF59" s="78"/>
      <c r="WGG59" s="78"/>
      <c r="WGH59" s="78"/>
      <c r="WGI59" s="78"/>
      <c r="WGJ59" s="78"/>
      <c r="WGK59" s="78"/>
      <c r="WGL59" s="78"/>
      <c r="WGM59" s="78"/>
      <c r="WGN59" s="78"/>
      <c r="WGO59" s="78"/>
      <c r="WGP59" s="78"/>
      <c r="WGQ59" s="78"/>
      <c r="WGR59" s="78"/>
      <c r="WGS59" s="78"/>
      <c r="WGT59" s="78"/>
      <c r="WGU59" s="78"/>
      <c r="WGV59" s="78"/>
      <c r="WGW59" s="78"/>
      <c r="WGX59" s="78"/>
      <c r="WGY59" s="78"/>
      <c r="WGZ59" s="78"/>
      <c r="WHA59" s="78"/>
      <c r="WHB59" s="78"/>
      <c r="WHC59" s="78"/>
      <c r="WHD59" s="78"/>
      <c r="WHE59" s="78"/>
      <c r="WHF59" s="78"/>
      <c r="WHG59" s="78"/>
      <c r="WHH59" s="78"/>
      <c r="WHI59" s="78"/>
      <c r="WHJ59" s="78"/>
      <c r="WHK59" s="78"/>
      <c r="WHL59" s="78"/>
      <c r="WHM59" s="78"/>
      <c r="WHN59" s="78"/>
      <c r="WHO59" s="78"/>
      <c r="WHP59" s="78"/>
      <c r="WHQ59" s="78"/>
      <c r="WHR59" s="78"/>
      <c r="WHS59" s="78"/>
      <c r="WHT59" s="78"/>
      <c r="WHU59" s="78"/>
      <c r="WHV59" s="78"/>
      <c r="WHW59" s="78"/>
      <c r="WHX59" s="78"/>
      <c r="WHY59" s="78"/>
      <c r="WHZ59" s="78"/>
      <c r="WIA59" s="78"/>
      <c r="WIB59" s="78"/>
      <c r="WIC59" s="78"/>
      <c r="WID59" s="78"/>
      <c r="WIE59" s="78"/>
      <c r="WIF59" s="78"/>
      <c r="WIG59" s="78"/>
      <c r="WIH59" s="78"/>
      <c r="WII59" s="78"/>
      <c r="WIJ59" s="78"/>
      <c r="WIK59" s="78"/>
      <c r="WIL59" s="78"/>
      <c r="WIM59" s="78"/>
      <c r="WIN59" s="78"/>
      <c r="WIO59" s="78"/>
      <c r="WIP59" s="78"/>
      <c r="WIQ59" s="78"/>
      <c r="WIR59" s="78"/>
      <c r="WIS59" s="78"/>
      <c r="WIT59" s="78"/>
      <c r="WIU59" s="78"/>
      <c r="WIV59" s="78"/>
      <c r="WIW59" s="78"/>
      <c r="WIX59" s="78"/>
      <c r="WIY59" s="78"/>
      <c r="WIZ59" s="78"/>
      <c r="WJA59" s="78"/>
      <c r="WJB59" s="78"/>
      <c r="WJC59" s="78"/>
      <c r="WJD59" s="78"/>
      <c r="WJE59" s="78"/>
      <c r="WJF59" s="78"/>
      <c r="WJG59" s="78"/>
      <c r="WJH59" s="78"/>
      <c r="WJI59" s="78"/>
      <c r="WJJ59" s="78"/>
      <c r="WJK59" s="78"/>
      <c r="WJL59" s="78"/>
      <c r="WJM59" s="78"/>
      <c r="WJN59" s="78"/>
      <c r="WJO59" s="78"/>
      <c r="WJP59" s="78"/>
      <c r="WJQ59" s="78"/>
      <c r="WJR59" s="78"/>
      <c r="WJS59" s="78"/>
      <c r="WJT59" s="78"/>
      <c r="WJU59" s="78"/>
      <c r="WJV59" s="78"/>
      <c r="WJW59" s="78"/>
      <c r="WJX59" s="78"/>
      <c r="WJY59" s="78"/>
      <c r="WJZ59" s="78"/>
      <c r="WKA59" s="78"/>
      <c r="WKB59" s="78"/>
      <c r="WKC59" s="78"/>
      <c r="WKD59" s="78"/>
      <c r="WKE59" s="78"/>
      <c r="WKF59" s="78"/>
      <c r="WKG59" s="78"/>
      <c r="WKH59" s="78"/>
      <c r="WKI59" s="78"/>
      <c r="WKJ59" s="78"/>
      <c r="WKK59" s="78"/>
      <c r="WKL59" s="78"/>
      <c r="WKM59" s="78"/>
      <c r="WKN59" s="78"/>
      <c r="WKO59" s="78"/>
      <c r="WKP59" s="78"/>
      <c r="WKQ59" s="78"/>
      <c r="WKR59" s="78"/>
      <c r="WKS59" s="78"/>
      <c r="WKT59" s="78"/>
      <c r="WKU59" s="78"/>
      <c r="WKV59" s="78"/>
      <c r="WKW59" s="78"/>
      <c r="WKX59" s="78"/>
      <c r="WKY59" s="78"/>
      <c r="WKZ59" s="78"/>
      <c r="WLA59" s="78"/>
      <c r="WLB59" s="78"/>
      <c r="WLC59" s="78"/>
      <c r="WLD59" s="78"/>
      <c r="WLE59" s="78"/>
      <c r="WLF59" s="78"/>
      <c r="WLG59" s="78"/>
      <c r="WLH59" s="78"/>
      <c r="WLI59" s="78"/>
      <c r="WLJ59" s="78"/>
      <c r="WLK59" s="78"/>
      <c r="WLL59" s="78"/>
      <c r="WLM59" s="78"/>
      <c r="WLN59" s="78"/>
      <c r="WLO59" s="78"/>
      <c r="WLP59" s="78"/>
      <c r="WLQ59" s="78"/>
      <c r="WLR59" s="78"/>
      <c r="WLS59" s="78"/>
      <c r="WLT59" s="78"/>
      <c r="WLU59" s="78"/>
      <c r="WLV59" s="78"/>
      <c r="WLW59" s="78"/>
      <c r="WLX59" s="78"/>
      <c r="WLY59" s="78"/>
      <c r="WLZ59" s="78"/>
      <c r="WMA59" s="78"/>
      <c r="WMB59" s="78"/>
      <c r="WMC59" s="78"/>
      <c r="WMD59" s="78"/>
      <c r="WME59" s="78"/>
      <c r="WMF59" s="78"/>
      <c r="WMG59" s="78"/>
      <c r="WMH59" s="78"/>
      <c r="WMI59" s="78"/>
      <c r="WMJ59" s="78"/>
      <c r="WMK59" s="78"/>
      <c r="WML59" s="78"/>
      <c r="WMM59" s="78"/>
      <c r="WMN59" s="78"/>
      <c r="WMO59" s="78"/>
      <c r="WMP59" s="78"/>
      <c r="WMQ59" s="78"/>
      <c r="WMR59" s="78"/>
      <c r="WMS59" s="78"/>
      <c r="WMT59" s="78"/>
      <c r="WMU59" s="78"/>
      <c r="WMV59" s="78"/>
      <c r="WMW59" s="78"/>
      <c r="WMX59" s="78"/>
      <c r="WMY59" s="78"/>
      <c r="WMZ59" s="78"/>
      <c r="WNA59" s="78"/>
      <c r="WNB59" s="78"/>
      <c r="WNC59" s="78"/>
      <c r="WND59" s="78"/>
      <c r="WNE59" s="78"/>
      <c r="WNF59" s="78"/>
      <c r="WNG59" s="78"/>
      <c r="WNH59" s="78"/>
      <c r="WNI59" s="78"/>
      <c r="WNJ59" s="78"/>
      <c r="WNK59" s="78"/>
      <c r="WNL59" s="78"/>
      <c r="WNM59" s="78"/>
      <c r="WNN59" s="78"/>
      <c r="WNO59" s="78"/>
      <c r="WNP59" s="78"/>
      <c r="WNQ59" s="78"/>
      <c r="WNR59" s="78"/>
      <c r="WNS59" s="78"/>
      <c r="WNT59" s="78"/>
      <c r="WNU59" s="78"/>
      <c r="WNV59" s="78"/>
      <c r="WNW59" s="78"/>
      <c r="WNX59" s="78"/>
      <c r="WNY59" s="78"/>
      <c r="WNZ59" s="78"/>
      <c r="WOA59" s="78"/>
      <c r="WOB59" s="78"/>
      <c r="WOC59" s="78"/>
      <c r="WOD59" s="78"/>
      <c r="WOE59" s="78"/>
      <c r="WOF59" s="78"/>
      <c r="WOG59" s="78"/>
      <c r="WOH59" s="78"/>
      <c r="WOI59" s="78"/>
      <c r="WOJ59" s="78"/>
      <c r="WOK59" s="78"/>
      <c r="WOL59" s="78"/>
      <c r="WOM59" s="78"/>
      <c r="WON59" s="78"/>
      <c r="WOO59" s="78"/>
      <c r="WOP59" s="78"/>
      <c r="WOQ59" s="78"/>
      <c r="WOR59" s="78"/>
      <c r="WOS59" s="78"/>
      <c r="WOT59" s="78"/>
      <c r="WOU59" s="78"/>
      <c r="WOV59" s="78"/>
      <c r="WOW59" s="78"/>
      <c r="WOX59" s="78"/>
      <c r="WOY59" s="78"/>
      <c r="WOZ59" s="78"/>
      <c r="WPA59" s="78"/>
      <c r="WPB59" s="78"/>
      <c r="WPC59" s="78"/>
      <c r="WPD59" s="78"/>
      <c r="WPE59" s="78"/>
      <c r="WPF59" s="78"/>
      <c r="WPG59" s="78"/>
      <c r="WPH59" s="78"/>
      <c r="WPI59" s="78"/>
      <c r="WPJ59" s="78"/>
      <c r="WPK59" s="78"/>
      <c r="WPL59" s="78"/>
      <c r="WPM59" s="78"/>
      <c r="WPN59" s="78"/>
      <c r="WPO59" s="78"/>
      <c r="WPP59" s="78"/>
      <c r="WPQ59" s="78"/>
      <c r="WPR59" s="78"/>
      <c r="WPS59" s="78"/>
      <c r="WPT59" s="78"/>
      <c r="WPU59" s="78"/>
      <c r="WPV59" s="78"/>
      <c r="WPW59" s="78"/>
      <c r="WPX59" s="78"/>
      <c r="WPY59" s="78"/>
      <c r="WPZ59" s="78"/>
      <c r="WQA59" s="78"/>
      <c r="WQB59" s="78"/>
      <c r="WQC59" s="78"/>
      <c r="WQD59" s="78"/>
      <c r="WQE59" s="78"/>
      <c r="WQF59" s="78"/>
      <c r="WQG59" s="78"/>
      <c r="WQH59" s="78"/>
      <c r="WQI59" s="78"/>
      <c r="WQJ59" s="78"/>
      <c r="WQK59" s="78"/>
      <c r="WQL59" s="78"/>
      <c r="WQM59" s="78"/>
      <c r="WQN59" s="78"/>
      <c r="WQO59" s="78"/>
      <c r="WQP59" s="78"/>
      <c r="WQQ59" s="78"/>
      <c r="WQR59" s="78"/>
      <c r="WQS59" s="78"/>
      <c r="WQT59" s="78"/>
      <c r="WQU59" s="78"/>
      <c r="WQV59" s="78"/>
      <c r="WQW59" s="78"/>
      <c r="WQX59" s="78"/>
      <c r="WQY59" s="78"/>
      <c r="WQZ59" s="78"/>
      <c r="WRA59" s="78"/>
      <c r="WRB59" s="78"/>
      <c r="WRC59" s="78"/>
      <c r="WRD59" s="78"/>
      <c r="WRE59" s="78"/>
      <c r="WRF59" s="78"/>
      <c r="WRG59" s="78"/>
      <c r="WRH59" s="78"/>
      <c r="WRI59" s="78"/>
      <c r="WRJ59" s="78"/>
      <c r="WRK59" s="78"/>
      <c r="WRL59" s="78"/>
      <c r="WRM59" s="78"/>
      <c r="WRN59" s="78"/>
      <c r="WRO59" s="78"/>
      <c r="WRP59" s="78"/>
      <c r="WRQ59" s="78"/>
      <c r="WRR59" s="78"/>
      <c r="WRS59" s="78"/>
      <c r="WRT59" s="78"/>
      <c r="WRU59" s="78"/>
      <c r="WRV59" s="78"/>
      <c r="WRW59" s="78"/>
      <c r="WRX59" s="78"/>
      <c r="WRY59" s="78"/>
      <c r="WRZ59" s="78"/>
      <c r="WSA59" s="78"/>
      <c r="WSB59" s="78"/>
      <c r="WSC59" s="78"/>
      <c r="WSD59" s="78"/>
      <c r="WSE59" s="78"/>
      <c r="WSF59" s="78"/>
      <c r="WSG59" s="78"/>
      <c r="WSH59" s="78"/>
      <c r="WSI59" s="78"/>
      <c r="WSJ59" s="78"/>
      <c r="WSK59" s="78"/>
      <c r="WSL59" s="78"/>
      <c r="WSM59" s="78"/>
      <c r="WSN59" s="78"/>
      <c r="WSO59" s="78"/>
      <c r="WSP59" s="78"/>
      <c r="WSQ59" s="78"/>
      <c r="WSR59" s="78"/>
      <c r="WSS59" s="78"/>
      <c r="WST59" s="78"/>
      <c r="WSU59" s="78"/>
      <c r="WSV59" s="78"/>
      <c r="WSW59" s="78"/>
      <c r="WSX59" s="78"/>
      <c r="WSY59" s="78"/>
      <c r="WSZ59" s="78"/>
      <c r="WTA59" s="78"/>
      <c r="WTB59" s="78"/>
      <c r="WTC59" s="78"/>
      <c r="WTD59" s="78"/>
      <c r="WTE59" s="78"/>
      <c r="WTF59" s="78"/>
      <c r="WTG59" s="78"/>
      <c r="WTH59" s="78"/>
      <c r="WTI59" s="78"/>
      <c r="WTJ59" s="78"/>
      <c r="WTK59" s="78"/>
      <c r="WTL59" s="78"/>
      <c r="WTM59" s="78"/>
      <c r="WTN59" s="78"/>
      <c r="WTO59" s="78"/>
      <c r="WTP59" s="78"/>
      <c r="WTQ59" s="78"/>
      <c r="WTR59" s="78"/>
      <c r="WTS59" s="78"/>
      <c r="WTT59" s="78"/>
      <c r="WTU59" s="78"/>
      <c r="WTV59" s="78"/>
      <c r="WTW59" s="78"/>
      <c r="WTX59" s="78"/>
      <c r="WTY59" s="78"/>
      <c r="WTZ59" s="78"/>
      <c r="WUA59" s="78"/>
      <c r="WUB59" s="78"/>
      <c r="WUC59" s="78"/>
      <c r="WUD59" s="78"/>
      <c r="WUE59" s="78"/>
      <c r="WUF59" s="78"/>
      <c r="WUG59" s="78"/>
      <c r="WUH59" s="78"/>
      <c r="WUI59" s="78"/>
      <c r="WUJ59" s="78"/>
      <c r="WUK59" s="78"/>
      <c r="WUL59" s="78"/>
      <c r="WUM59" s="78"/>
      <c r="WUN59" s="78"/>
      <c r="WUO59" s="78"/>
      <c r="WUP59" s="78"/>
      <c r="WUQ59" s="78"/>
      <c r="WUR59" s="78"/>
      <c r="WUS59" s="78"/>
      <c r="WUT59" s="78"/>
      <c r="WUU59" s="78"/>
      <c r="WUV59" s="78"/>
      <c r="WUW59" s="78"/>
      <c r="WUX59" s="78"/>
      <c r="WUY59" s="78"/>
      <c r="WUZ59" s="78"/>
      <c r="WVA59" s="78"/>
      <c r="WVB59" s="78"/>
      <c r="WVC59" s="78"/>
      <c r="WVD59" s="78"/>
      <c r="WVE59" s="78"/>
      <c r="WVF59" s="78"/>
      <c r="WVG59" s="78"/>
      <c r="WVH59" s="78"/>
      <c r="WVI59" s="78"/>
      <c r="WVJ59" s="78"/>
      <c r="WVK59" s="78"/>
      <c r="WVL59" s="78"/>
      <c r="WVM59" s="78"/>
      <c r="WVN59" s="78"/>
      <c r="WVO59" s="78"/>
      <c r="WVP59" s="78"/>
      <c r="WVQ59" s="78"/>
      <c r="WVR59" s="78"/>
      <c r="WVS59" s="78"/>
      <c r="WVT59" s="78"/>
      <c r="WVU59" s="78"/>
      <c r="WVV59" s="78"/>
      <c r="WVW59" s="78"/>
      <c r="WVX59" s="78"/>
      <c r="WVY59" s="78"/>
      <c r="WVZ59" s="78"/>
      <c r="WWA59" s="78"/>
      <c r="WWB59" s="78"/>
      <c r="WWC59" s="78"/>
      <c r="WWD59" s="78"/>
      <c r="WWE59" s="78"/>
      <c r="WWF59" s="78"/>
      <c r="WWG59" s="78"/>
      <c r="WWH59" s="78"/>
      <c r="WWI59" s="78"/>
      <c r="WWJ59" s="78"/>
      <c r="WWK59" s="78"/>
      <c r="WWL59" s="78"/>
      <c r="WWM59" s="78"/>
      <c r="WWN59" s="78"/>
      <c r="WWO59" s="78"/>
      <c r="WWP59" s="78"/>
      <c r="WWQ59" s="78"/>
      <c r="WWR59" s="78"/>
      <c r="WWS59" s="78"/>
      <c r="WWT59" s="78"/>
      <c r="WWU59" s="78"/>
      <c r="WWV59" s="78"/>
      <c r="WWW59" s="78"/>
      <c r="WWX59" s="78"/>
      <c r="WWY59" s="78"/>
      <c r="WWZ59" s="78"/>
      <c r="WXA59" s="78"/>
      <c r="WXB59" s="78"/>
      <c r="WXC59" s="78"/>
      <c r="WXD59" s="78"/>
      <c r="WXE59" s="78"/>
      <c r="WXF59" s="78"/>
      <c r="WXG59" s="78"/>
      <c r="WXH59" s="78"/>
      <c r="WXI59" s="78"/>
      <c r="WXJ59" s="78"/>
      <c r="WXK59" s="78"/>
      <c r="WXL59" s="78"/>
      <c r="WXM59" s="78"/>
      <c r="WXN59" s="78"/>
      <c r="WXO59" s="78"/>
      <c r="WXP59" s="78"/>
      <c r="WXQ59" s="78"/>
      <c r="WXR59" s="78"/>
      <c r="WXS59" s="78"/>
      <c r="WXT59" s="78"/>
      <c r="WXU59" s="78"/>
      <c r="WXV59" s="78"/>
      <c r="WXW59" s="78"/>
      <c r="WXX59" s="78"/>
      <c r="WXY59" s="78"/>
      <c r="WXZ59" s="78"/>
      <c r="WYA59" s="78"/>
      <c r="WYB59" s="78"/>
      <c r="WYC59" s="78"/>
      <c r="WYD59" s="78"/>
      <c r="WYE59" s="78"/>
      <c r="WYF59" s="78"/>
      <c r="WYG59" s="78"/>
      <c r="WYH59" s="78"/>
      <c r="WYI59" s="78"/>
      <c r="WYJ59" s="78"/>
      <c r="WYK59" s="78"/>
      <c r="WYL59" s="78"/>
      <c r="WYM59" s="78"/>
      <c r="WYN59" s="78"/>
      <c r="WYO59" s="78"/>
      <c r="WYP59" s="78"/>
      <c r="WYQ59" s="78"/>
      <c r="WYR59" s="78"/>
      <c r="WYS59" s="78"/>
      <c r="WYT59" s="78"/>
      <c r="WYU59" s="78"/>
      <c r="WYV59" s="78"/>
      <c r="WYW59" s="78"/>
      <c r="WYX59" s="78"/>
      <c r="WYY59" s="78"/>
      <c r="WYZ59" s="78"/>
      <c r="WZA59" s="78"/>
      <c r="WZB59" s="78"/>
      <c r="WZC59" s="78"/>
      <c r="WZD59" s="78"/>
      <c r="WZE59" s="78"/>
      <c r="WZF59" s="78"/>
      <c r="WZG59" s="78"/>
      <c r="WZH59" s="78"/>
      <c r="WZI59" s="78"/>
      <c r="WZJ59" s="78"/>
      <c r="WZK59" s="78"/>
      <c r="WZL59" s="78"/>
      <c r="WZM59" s="78"/>
      <c r="WZN59" s="78"/>
      <c r="WZO59" s="78"/>
      <c r="WZP59" s="78"/>
      <c r="WZQ59" s="78"/>
      <c r="WZR59" s="78"/>
      <c r="WZS59" s="78"/>
      <c r="WZT59" s="78"/>
      <c r="WZU59" s="78"/>
      <c r="WZV59" s="78"/>
      <c r="WZW59" s="78"/>
      <c r="WZX59" s="78"/>
      <c r="WZY59" s="78"/>
      <c r="WZZ59" s="78"/>
      <c r="XAA59" s="78"/>
      <c r="XAB59" s="78"/>
      <c r="XAC59" s="78"/>
      <c r="XAD59" s="78"/>
      <c r="XAE59" s="78"/>
      <c r="XAF59" s="78"/>
      <c r="XAG59" s="78"/>
      <c r="XAH59" s="78"/>
      <c r="XAI59" s="78"/>
      <c r="XAJ59" s="78"/>
      <c r="XAK59" s="78"/>
      <c r="XAL59" s="78"/>
      <c r="XAM59" s="78"/>
      <c r="XAN59" s="78"/>
      <c r="XAO59" s="78"/>
      <c r="XAP59" s="78"/>
      <c r="XAQ59" s="78"/>
      <c r="XAR59" s="78"/>
      <c r="XAS59" s="78"/>
      <c r="XAT59" s="78"/>
      <c r="XAU59" s="78"/>
      <c r="XAV59" s="78"/>
      <c r="XAW59" s="78"/>
      <c r="XAX59" s="78"/>
      <c r="XAY59" s="78"/>
      <c r="XAZ59" s="78"/>
      <c r="XBA59" s="78"/>
      <c r="XBB59" s="78"/>
      <c r="XBC59" s="78"/>
      <c r="XBD59" s="78"/>
      <c r="XBE59" s="78"/>
      <c r="XBF59" s="78"/>
      <c r="XBG59" s="78"/>
      <c r="XBH59" s="78"/>
      <c r="XBI59" s="78"/>
      <c r="XBJ59" s="78"/>
      <c r="XBK59" s="78"/>
      <c r="XBL59" s="78"/>
      <c r="XBM59" s="78"/>
      <c r="XBN59" s="78"/>
      <c r="XBO59" s="78"/>
      <c r="XBP59" s="78"/>
      <c r="XBQ59" s="78"/>
      <c r="XBR59" s="78"/>
      <c r="XBS59" s="78"/>
      <c r="XBT59" s="78"/>
      <c r="XBU59" s="78"/>
      <c r="XBV59" s="78"/>
      <c r="XBW59" s="78"/>
      <c r="XBX59" s="78"/>
      <c r="XBY59" s="78"/>
      <c r="XBZ59" s="78"/>
      <c r="XCA59" s="78"/>
      <c r="XCB59" s="78"/>
      <c r="XCC59" s="78"/>
      <c r="XCD59" s="78"/>
      <c r="XCE59" s="78"/>
      <c r="XCF59" s="78"/>
      <c r="XCG59" s="78"/>
      <c r="XCH59" s="78"/>
      <c r="XCI59" s="78"/>
      <c r="XCJ59" s="78"/>
      <c r="XCK59" s="78"/>
      <c r="XCL59" s="78"/>
      <c r="XCM59" s="78"/>
      <c r="XCN59" s="78"/>
      <c r="XCO59" s="78"/>
      <c r="XCP59" s="78"/>
      <c r="XCQ59" s="78"/>
      <c r="XCR59" s="78"/>
      <c r="XCS59" s="78"/>
      <c r="XCT59" s="78"/>
      <c r="XCU59" s="78"/>
      <c r="XCV59" s="78"/>
      <c r="XCW59" s="78"/>
      <c r="XCX59" s="78"/>
      <c r="XCY59" s="78"/>
      <c r="XCZ59" s="78"/>
      <c r="XDA59" s="78"/>
      <c r="XDB59" s="78"/>
      <c r="XDC59" s="78"/>
      <c r="XDD59" s="78"/>
      <c r="XDE59" s="78"/>
      <c r="XDF59" s="78"/>
      <c r="XDG59" s="78"/>
      <c r="XDH59" s="78"/>
      <c r="XDI59" s="78"/>
      <c r="XDJ59" s="78"/>
      <c r="XDK59" s="78"/>
      <c r="XDL59" s="78"/>
      <c r="XDM59" s="78"/>
      <c r="XDN59" s="78"/>
      <c r="XDO59" s="78"/>
      <c r="XDP59" s="78"/>
      <c r="XDQ59" s="78"/>
      <c r="XDR59" s="78"/>
      <c r="XDS59" s="78"/>
      <c r="XDT59" s="78"/>
      <c r="XDU59" s="78"/>
      <c r="XDV59" s="78"/>
      <c r="XDW59" s="78"/>
      <c r="XDX59" s="78"/>
      <c r="XDY59" s="78"/>
      <c r="XDZ59" s="78"/>
      <c r="XEA59" s="78"/>
      <c r="XEB59" s="78"/>
      <c r="XEC59" s="78"/>
      <c r="XED59" s="78"/>
      <c r="XEE59" s="78"/>
      <c r="XEF59" s="78"/>
      <c r="XEG59" s="78"/>
      <c r="XEH59" s="78"/>
      <c r="XEI59" s="78"/>
      <c r="XEJ59" s="78"/>
      <c r="XEK59" s="78"/>
      <c r="XEL59" s="78"/>
      <c r="XEM59" s="78"/>
      <c r="XEN59" s="78"/>
      <c r="XEO59" s="78"/>
      <c r="XEP59" s="78"/>
      <c r="XEQ59" s="78"/>
      <c r="XER59" s="78"/>
      <c r="XES59" s="78"/>
      <c r="XET59" s="78"/>
      <c r="XEU59" s="78"/>
      <c r="XEV59" s="78"/>
      <c r="XEW59" s="78"/>
      <c r="XEX59" s="78"/>
      <c r="XEY59" s="78"/>
      <c r="XEZ59" s="78"/>
      <c r="XFA59" s="78"/>
      <c r="XFB59" s="78"/>
      <c r="XFC59" s="78"/>
      <c r="XFD59" s="78"/>
    </row>
    <row r="60" spans="1:16384" ht="20.100000000000001" customHeight="1">
      <c r="B60" s="183" t="s">
        <v>234</v>
      </c>
      <c r="C60" s="183"/>
      <c r="D60" s="183"/>
      <c r="E60" s="183"/>
      <c r="F60" s="183"/>
      <c r="G60" s="183"/>
      <c r="H60" s="183"/>
    </row>
    <row r="61" spans="1:16384" s="83" customFormat="1" ht="2.1" customHeight="1" thickBot="1">
      <c r="B61" s="84"/>
      <c r="C61" s="84"/>
      <c r="D61" s="84"/>
      <c r="E61" s="84"/>
      <c r="F61" s="84"/>
      <c r="G61" s="84"/>
      <c r="H61" s="84"/>
      <c r="I61" s="98"/>
    </row>
    <row r="62" spans="1:16384" ht="24.95" customHeight="1">
      <c r="A62" s="78"/>
      <c r="B62" s="631" t="s">
        <v>138</v>
      </c>
      <c r="C62" s="632"/>
      <c r="D62" s="632"/>
      <c r="E62" s="632"/>
      <c r="F62" s="632"/>
      <c r="G62" s="99" t="s">
        <v>145</v>
      </c>
    </row>
    <row r="63" spans="1:16384" ht="24.95" customHeight="1">
      <c r="A63" s="75"/>
      <c r="B63" s="192" t="s">
        <v>139</v>
      </c>
      <c r="C63" s="191"/>
      <c r="D63" s="191"/>
      <c r="E63" s="191"/>
      <c r="F63" s="191"/>
      <c r="G63" s="100">
        <v>0.85</v>
      </c>
    </row>
    <row r="64" spans="1:16384" ht="24.95" customHeight="1">
      <c r="A64" s="75"/>
      <c r="B64" s="192" t="s">
        <v>140</v>
      </c>
      <c r="C64" s="191"/>
      <c r="D64" s="191"/>
      <c r="E64" s="191"/>
      <c r="F64" s="191"/>
      <c r="G64" s="100">
        <v>0.9</v>
      </c>
    </row>
    <row r="65" spans="1:20" ht="24.95" customHeight="1">
      <c r="A65" s="75"/>
      <c r="B65" s="192" t="s">
        <v>141</v>
      </c>
      <c r="C65" s="191"/>
      <c r="D65" s="191"/>
      <c r="E65" s="191"/>
      <c r="F65" s="191"/>
      <c r="G65" s="100">
        <v>0.9</v>
      </c>
    </row>
    <row r="66" spans="1:20" ht="24.95" customHeight="1">
      <c r="A66" s="75"/>
      <c r="B66" s="192" t="s">
        <v>238</v>
      </c>
      <c r="C66" s="189"/>
      <c r="D66" s="189"/>
      <c r="E66" s="189"/>
      <c r="F66" s="189"/>
      <c r="G66" s="100">
        <v>0.85</v>
      </c>
    </row>
    <row r="67" spans="1:20" ht="24.95" customHeight="1">
      <c r="A67" s="75"/>
      <c r="B67" s="192" t="s">
        <v>239</v>
      </c>
      <c r="C67" s="189"/>
      <c r="D67" s="189"/>
      <c r="E67" s="189"/>
      <c r="F67" s="189"/>
      <c r="G67" s="100">
        <v>0.9</v>
      </c>
    </row>
    <row r="68" spans="1:20" ht="24.95" customHeight="1">
      <c r="A68" s="75"/>
      <c r="B68" s="192" t="s">
        <v>142</v>
      </c>
      <c r="C68" s="189"/>
      <c r="D68" s="189"/>
      <c r="E68" s="189"/>
      <c r="F68" s="189"/>
      <c r="G68" s="100">
        <v>1</v>
      </c>
    </row>
    <row r="69" spans="1:20" ht="24.95" customHeight="1">
      <c r="A69" s="75"/>
      <c r="B69" s="192" t="s">
        <v>143</v>
      </c>
      <c r="C69" s="189"/>
      <c r="D69" s="189"/>
      <c r="E69" s="189"/>
      <c r="F69" s="189"/>
      <c r="G69" s="100">
        <v>1</v>
      </c>
    </row>
    <row r="70" spans="1:20" ht="24.95" customHeight="1" thickBot="1">
      <c r="A70" s="75"/>
      <c r="B70" s="193" t="s">
        <v>144</v>
      </c>
      <c r="C70" s="190"/>
      <c r="D70" s="190"/>
      <c r="E70" s="190"/>
      <c r="F70" s="190"/>
      <c r="G70" s="101">
        <v>0.85</v>
      </c>
      <c r="L70" s="55"/>
      <c r="M70" s="55"/>
      <c r="N70" s="55"/>
      <c r="O70" s="55"/>
      <c r="P70" s="55"/>
      <c r="Q70" s="55"/>
      <c r="R70" s="55"/>
      <c r="S70" s="55"/>
    </row>
    <row r="71" spans="1:20" s="76" customFormat="1" ht="20.100000000000001" customHeight="1">
      <c r="A71" s="75"/>
      <c r="B71" s="49"/>
      <c r="C71" s="49"/>
      <c r="D71" s="49"/>
      <c r="E71" s="49"/>
      <c r="F71" s="49"/>
      <c r="G71" s="49"/>
      <c r="H71" s="49"/>
      <c r="I71" s="49"/>
      <c r="J71" s="87"/>
      <c r="K71" s="75"/>
      <c r="L71" s="55"/>
      <c r="M71" s="55"/>
      <c r="N71" s="55"/>
      <c r="O71" s="55"/>
      <c r="P71" s="55"/>
      <c r="Q71" s="55"/>
      <c r="R71" s="55"/>
      <c r="S71" s="55"/>
      <c r="T71" s="87"/>
    </row>
    <row r="72" spans="1:20" ht="24.95" customHeight="1">
      <c r="A72" s="77"/>
      <c r="B72" s="128" t="s">
        <v>323</v>
      </c>
      <c r="L72" s="55"/>
      <c r="M72" s="376"/>
      <c r="N72" s="376"/>
      <c r="O72" s="376"/>
      <c r="P72" s="376"/>
      <c r="Q72" s="376"/>
      <c r="R72" s="376"/>
      <c r="S72" s="55"/>
    </row>
    <row r="73" spans="1:20" s="55" customFormat="1" ht="2.1" customHeight="1" thickBot="1">
      <c r="A73" s="91"/>
      <c r="B73" s="49"/>
      <c r="C73" s="49"/>
      <c r="D73" s="49"/>
      <c r="E73" s="49"/>
      <c r="F73" s="49"/>
      <c r="G73" s="49"/>
      <c r="M73" s="376"/>
      <c r="N73" s="376"/>
      <c r="O73" s="376"/>
      <c r="P73" s="376"/>
      <c r="Q73" s="376"/>
      <c r="R73" s="376"/>
    </row>
    <row r="74" spans="1:20" ht="24.95" customHeight="1">
      <c r="A74" s="75"/>
      <c r="B74" s="638" t="s">
        <v>151</v>
      </c>
      <c r="C74" s="641"/>
      <c r="D74" s="641" t="s">
        <v>194</v>
      </c>
      <c r="E74" s="641"/>
      <c r="F74" s="656" t="s">
        <v>195</v>
      </c>
      <c r="G74" s="657"/>
      <c r="L74" s="55"/>
      <c r="M74" s="376"/>
      <c r="N74" s="376"/>
      <c r="O74" s="376"/>
      <c r="P74" s="376"/>
      <c r="Q74" s="376"/>
      <c r="R74" s="376"/>
      <c r="S74" s="55"/>
    </row>
    <row r="75" spans="1:20" ht="24.95" customHeight="1">
      <c r="A75" s="75"/>
      <c r="B75" s="618">
        <v>2</v>
      </c>
      <c r="C75" s="663"/>
      <c r="D75" s="654">
        <v>0.9</v>
      </c>
      <c r="E75" s="654"/>
      <c r="F75" s="652">
        <v>0.85</v>
      </c>
      <c r="G75" s="653"/>
      <c r="L75" s="55"/>
      <c r="M75" s="376"/>
      <c r="N75" s="376"/>
      <c r="O75" s="376"/>
      <c r="P75" s="376"/>
      <c r="Q75" s="376"/>
      <c r="R75" s="376"/>
      <c r="S75" s="55"/>
    </row>
    <row r="76" spans="1:20" ht="24.95" customHeight="1">
      <c r="A76" s="75"/>
      <c r="B76" s="618">
        <v>3</v>
      </c>
      <c r="C76" s="663"/>
      <c r="D76" s="654">
        <v>1</v>
      </c>
      <c r="E76" s="654"/>
      <c r="F76" s="652">
        <v>0.9</v>
      </c>
      <c r="G76" s="653"/>
      <c r="L76" s="55"/>
      <c r="M76" s="376"/>
      <c r="N76" s="376"/>
      <c r="O76" s="376"/>
      <c r="P76" s="376"/>
      <c r="Q76" s="376"/>
      <c r="R76" s="376"/>
      <c r="S76" s="55"/>
    </row>
    <row r="77" spans="1:20" ht="24.95" customHeight="1" thickBot="1">
      <c r="A77" s="75"/>
      <c r="B77" s="707" t="s">
        <v>149</v>
      </c>
      <c r="C77" s="708"/>
      <c r="D77" s="686">
        <v>1</v>
      </c>
      <c r="E77" s="686"/>
      <c r="F77" s="705">
        <v>1</v>
      </c>
      <c r="G77" s="706"/>
      <c r="L77" s="55"/>
      <c r="M77" s="376"/>
      <c r="N77" s="376"/>
      <c r="O77" s="376"/>
      <c r="P77" s="376"/>
      <c r="Q77" s="376"/>
      <c r="R77" s="376"/>
      <c r="S77" s="55"/>
    </row>
    <row r="78" spans="1:20" ht="24.95" customHeight="1">
      <c r="A78" s="75"/>
      <c r="B78" s="676" t="s">
        <v>273</v>
      </c>
      <c r="C78" s="676"/>
      <c r="D78" s="676"/>
      <c r="E78" s="676"/>
      <c r="F78" s="676"/>
      <c r="G78" s="676"/>
      <c r="L78" s="55"/>
      <c r="M78" s="376"/>
      <c r="N78" s="376"/>
      <c r="O78" s="376"/>
      <c r="P78" s="376"/>
      <c r="Q78" s="376"/>
      <c r="R78" s="376"/>
      <c r="S78" s="55"/>
    </row>
    <row r="79" spans="1:20" ht="24.95" customHeight="1">
      <c r="A79" s="75"/>
      <c r="B79" s="677"/>
      <c r="C79" s="677"/>
      <c r="D79" s="677"/>
      <c r="E79" s="677"/>
      <c r="F79" s="677"/>
      <c r="G79" s="677"/>
      <c r="L79" s="55"/>
      <c r="M79" s="376"/>
      <c r="N79" s="376"/>
      <c r="O79" s="376"/>
      <c r="P79" s="376"/>
      <c r="Q79" s="376"/>
      <c r="R79" s="376"/>
      <c r="S79" s="55"/>
    </row>
    <row r="80" spans="1:20" ht="24.95" customHeight="1">
      <c r="A80" s="75"/>
      <c r="B80" s="194"/>
      <c r="C80" s="194"/>
      <c r="D80" s="194"/>
      <c r="E80" s="194"/>
      <c r="F80" s="194"/>
      <c r="G80" s="194"/>
      <c r="L80" s="55"/>
      <c r="M80" s="376"/>
      <c r="N80" s="376"/>
      <c r="O80" s="376"/>
      <c r="P80" s="376"/>
      <c r="Q80" s="376"/>
      <c r="R80" s="376"/>
      <c r="S80" s="55"/>
    </row>
    <row r="81" spans="1:16384" ht="24.95" customHeight="1">
      <c r="A81" s="86"/>
      <c r="B81" s="195" t="s">
        <v>240</v>
      </c>
      <c r="L81" s="55"/>
      <c r="M81" s="55"/>
      <c r="N81" s="55"/>
      <c r="O81" s="55"/>
      <c r="P81" s="55"/>
      <c r="Q81" s="55"/>
      <c r="R81" s="55"/>
      <c r="S81" s="55"/>
    </row>
    <row r="82" spans="1:16384" ht="24.95" customHeight="1">
      <c r="A82" s="86"/>
      <c r="B82" s="128" t="s">
        <v>235</v>
      </c>
      <c r="C82" s="50"/>
      <c r="D82" s="48"/>
      <c r="E82" s="48"/>
      <c r="F82" s="46"/>
      <c r="G82" s="47"/>
      <c r="L82" s="55"/>
    </row>
    <row r="83" spans="1:16384" ht="2.1" customHeight="1" thickBot="1">
      <c r="H83" s="81"/>
      <c r="I83" s="85"/>
      <c r="J83" s="78"/>
      <c r="K83" s="78"/>
      <c r="L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c r="EO83" s="78"/>
      <c r="EP83" s="78"/>
      <c r="EQ83" s="78"/>
      <c r="ER83" s="78"/>
      <c r="ES83" s="78"/>
      <c r="ET83" s="78"/>
      <c r="EU83" s="78"/>
      <c r="EV83" s="78"/>
      <c r="EW83" s="78"/>
      <c r="EX83" s="78"/>
      <c r="EY83" s="78"/>
      <c r="EZ83" s="78"/>
      <c r="FA83" s="78"/>
      <c r="FB83" s="78"/>
      <c r="FC83" s="78"/>
      <c r="FD83" s="78"/>
      <c r="FE83" s="78"/>
      <c r="FF83" s="78"/>
      <c r="FG83" s="78"/>
      <c r="FH83" s="78"/>
      <c r="FI83" s="78"/>
      <c r="FJ83" s="78"/>
      <c r="FK83" s="78"/>
      <c r="FL83" s="78"/>
      <c r="FM83" s="78"/>
      <c r="FN83" s="78"/>
      <c r="FO83" s="78"/>
      <c r="FP83" s="78"/>
      <c r="FQ83" s="78"/>
      <c r="FR83" s="78"/>
      <c r="FS83" s="78"/>
      <c r="FT83" s="78"/>
      <c r="FU83" s="78"/>
      <c r="FV83" s="78"/>
      <c r="FW83" s="78"/>
      <c r="FX83" s="78"/>
      <c r="FY83" s="78"/>
      <c r="FZ83" s="78"/>
      <c r="GA83" s="78"/>
      <c r="GB83" s="78"/>
      <c r="GC83" s="78"/>
      <c r="GD83" s="78"/>
      <c r="GE83" s="78"/>
      <c r="GF83" s="78"/>
      <c r="GG83" s="78"/>
      <c r="GH83" s="78"/>
      <c r="GI83" s="78"/>
      <c r="GJ83" s="78"/>
      <c r="GK83" s="78"/>
      <c r="GL83" s="78"/>
      <c r="GM83" s="78"/>
      <c r="GN83" s="78"/>
      <c r="GO83" s="78"/>
      <c r="GP83" s="78"/>
      <c r="GQ83" s="78"/>
      <c r="GR83" s="78"/>
      <c r="GS83" s="78"/>
      <c r="GT83" s="78"/>
      <c r="GU83" s="78"/>
      <c r="GV83" s="78"/>
      <c r="GW83" s="78"/>
      <c r="GX83" s="78"/>
      <c r="GY83" s="78"/>
      <c r="GZ83" s="78"/>
      <c r="HA83" s="78"/>
      <c r="HB83" s="78"/>
      <c r="HC83" s="78"/>
      <c r="HD83" s="78"/>
      <c r="HE83" s="78"/>
      <c r="HF83" s="78"/>
      <c r="HG83" s="78"/>
      <c r="HH83" s="78"/>
      <c r="HI83" s="78"/>
      <c r="HJ83" s="78"/>
      <c r="HK83" s="78"/>
      <c r="HL83" s="78"/>
      <c r="HM83" s="78"/>
      <c r="HN83" s="78"/>
      <c r="HO83" s="78"/>
      <c r="HP83" s="78"/>
      <c r="HQ83" s="78"/>
      <c r="HR83" s="78"/>
      <c r="HS83" s="78"/>
      <c r="HT83" s="78"/>
      <c r="HU83" s="78"/>
      <c r="HV83" s="78"/>
      <c r="HW83" s="78"/>
      <c r="HX83" s="78"/>
      <c r="HY83" s="78"/>
      <c r="HZ83" s="78"/>
      <c r="IA83" s="78"/>
      <c r="IB83" s="78"/>
      <c r="IC83" s="78"/>
      <c r="ID83" s="78"/>
      <c r="IE83" s="78"/>
      <c r="IF83" s="78"/>
      <c r="IG83" s="78"/>
      <c r="IH83" s="78"/>
      <c r="II83" s="78"/>
      <c r="IJ83" s="78"/>
      <c r="IK83" s="78"/>
      <c r="IL83" s="78"/>
      <c r="IM83" s="78"/>
      <c r="IN83" s="78"/>
      <c r="IO83" s="78"/>
      <c r="IP83" s="78"/>
      <c r="IQ83" s="78"/>
      <c r="IR83" s="78"/>
      <c r="IS83" s="78"/>
      <c r="IT83" s="78"/>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78"/>
      <c r="NF83" s="78"/>
      <c r="NG83" s="78"/>
      <c r="NH83" s="78"/>
      <c r="NI83" s="78"/>
      <c r="NJ83" s="78"/>
      <c r="NK83" s="78"/>
      <c r="NL83" s="78"/>
      <c r="NM83" s="78"/>
      <c r="NN83" s="78"/>
      <c r="NO83" s="78"/>
      <c r="NP83" s="78"/>
      <c r="NQ83" s="78"/>
      <c r="NR83" s="78"/>
      <c r="NS83" s="78"/>
      <c r="NT83" s="78"/>
      <c r="NU83" s="78"/>
      <c r="NV83" s="78"/>
      <c r="NW83" s="78"/>
      <c r="NX83" s="78"/>
      <c r="NY83" s="78"/>
      <c r="NZ83" s="78"/>
      <c r="OA83" s="78"/>
      <c r="OB83" s="78"/>
      <c r="OC83" s="78"/>
      <c r="OD83" s="78"/>
      <c r="OE83" s="78"/>
      <c r="OF83" s="78"/>
      <c r="OG83" s="78"/>
      <c r="OH83" s="78"/>
      <c r="OI83" s="78"/>
      <c r="OJ83" s="78"/>
      <c r="OK83" s="78"/>
      <c r="OL83" s="78"/>
      <c r="OM83" s="78"/>
      <c r="ON83" s="78"/>
      <c r="OO83" s="78"/>
      <c r="OP83" s="78"/>
      <c r="OQ83" s="78"/>
      <c r="OR83" s="78"/>
      <c r="OS83" s="78"/>
      <c r="OT83" s="78"/>
      <c r="OU83" s="78"/>
      <c r="OV83" s="78"/>
      <c r="OW83" s="78"/>
      <c r="OX83" s="78"/>
      <c r="OY83" s="78"/>
      <c r="OZ83" s="78"/>
      <c r="PA83" s="78"/>
      <c r="PB83" s="78"/>
      <c r="PC83" s="78"/>
      <c r="PD83" s="78"/>
      <c r="PE83" s="78"/>
      <c r="PF83" s="78"/>
      <c r="PG83" s="78"/>
      <c r="PH83" s="78"/>
      <c r="PI83" s="78"/>
      <c r="PJ83" s="78"/>
      <c r="PK83" s="78"/>
      <c r="PL83" s="78"/>
      <c r="PM83" s="78"/>
      <c r="PN83" s="78"/>
      <c r="PO83" s="78"/>
      <c r="PP83" s="78"/>
      <c r="PQ83" s="78"/>
      <c r="PR83" s="78"/>
      <c r="PS83" s="78"/>
      <c r="PT83" s="78"/>
      <c r="PU83" s="78"/>
      <c r="PV83" s="78"/>
      <c r="PW83" s="78"/>
      <c r="PX83" s="78"/>
      <c r="PY83" s="78"/>
      <c r="PZ83" s="78"/>
      <c r="QA83" s="78"/>
      <c r="QB83" s="78"/>
      <c r="QC83" s="78"/>
      <c r="QD83" s="78"/>
      <c r="QE83" s="78"/>
      <c r="QF83" s="78"/>
      <c r="QG83" s="78"/>
      <c r="QH83" s="78"/>
      <c r="QI83" s="78"/>
      <c r="QJ83" s="78"/>
      <c r="QK83" s="78"/>
      <c r="QL83" s="78"/>
      <c r="QM83" s="78"/>
      <c r="QN83" s="78"/>
      <c r="QO83" s="78"/>
      <c r="QP83" s="78"/>
      <c r="QQ83" s="78"/>
      <c r="QR83" s="78"/>
      <c r="QS83" s="78"/>
      <c r="QT83" s="78"/>
      <c r="QU83" s="78"/>
      <c r="QV83" s="78"/>
      <c r="QW83" s="78"/>
      <c r="QX83" s="78"/>
      <c r="QY83" s="78"/>
      <c r="QZ83" s="78"/>
      <c r="RA83" s="78"/>
      <c r="RB83" s="78"/>
      <c r="RC83" s="78"/>
      <c r="RD83" s="78"/>
      <c r="RE83" s="78"/>
      <c r="RF83" s="78"/>
      <c r="RG83" s="78"/>
      <c r="RH83" s="78"/>
      <c r="RI83" s="78"/>
      <c r="RJ83" s="78"/>
      <c r="RK83" s="78"/>
      <c r="RL83" s="78"/>
      <c r="RM83" s="78"/>
      <c r="RN83" s="78"/>
      <c r="RO83" s="78"/>
      <c r="RP83" s="78"/>
      <c r="RQ83" s="78"/>
      <c r="RR83" s="78"/>
      <c r="RS83" s="78"/>
      <c r="RT83" s="78"/>
      <c r="RU83" s="78"/>
      <c r="RV83" s="78"/>
      <c r="RW83" s="78"/>
      <c r="RX83" s="78"/>
      <c r="RY83" s="78"/>
      <c r="RZ83" s="78"/>
      <c r="SA83" s="78"/>
      <c r="SB83" s="78"/>
      <c r="SC83" s="78"/>
      <c r="SD83" s="78"/>
      <c r="SE83" s="78"/>
      <c r="SF83" s="78"/>
      <c r="SG83" s="78"/>
      <c r="SH83" s="78"/>
      <c r="SI83" s="78"/>
      <c r="SJ83" s="78"/>
      <c r="SK83" s="78"/>
      <c r="SL83" s="78"/>
      <c r="SM83" s="78"/>
      <c r="SN83" s="78"/>
      <c r="SO83" s="78"/>
      <c r="SP83" s="78"/>
      <c r="SQ83" s="78"/>
      <c r="SR83" s="78"/>
      <c r="SS83" s="78"/>
      <c r="ST83" s="78"/>
      <c r="SU83" s="78"/>
      <c r="SV83" s="78"/>
      <c r="SW83" s="78"/>
      <c r="SX83" s="78"/>
      <c r="SY83" s="78"/>
      <c r="SZ83" s="78"/>
      <c r="TA83" s="78"/>
      <c r="TB83" s="78"/>
      <c r="TC83" s="78"/>
      <c r="TD83" s="78"/>
      <c r="TE83" s="78"/>
      <c r="TF83" s="78"/>
      <c r="TG83" s="78"/>
      <c r="TH83" s="78"/>
      <c r="TI83" s="78"/>
      <c r="TJ83" s="78"/>
      <c r="TK83" s="78"/>
      <c r="TL83" s="78"/>
      <c r="TM83" s="78"/>
      <c r="TN83" s="78"/>
      <c r="TO83" s="78"/>
      <c r="TP83" s="78"/>
      <c r="TQ83" s="78"/>
      <c r="TR83" s="78"/>
      <c r="TS83" s="78"/>
      <c r="TT83" s="78"/>
      <c r="TU83" s="78"/>
      <c r="TV83" s="78"/>
      <c r="TW83" s="78"/>
      <c r="TX83" s="78"/>
      <c r="TY83" s="78"/>
      <c r="TZ83" s="78"/>
      <c r="UA83" s="78"/>
      <c r="UB83" s="78"/>
      <c r="UC83" s="78"/>
      <c r="UD83" s="78"/>
      <c r="UE83" s="78"/>
      <c r="UF83" s="78"/>
      <c r="UG83" s="78"/>
      <c r="UH83" s="78"/>
      <c r="UI83" s="78"/>
      <c r="UJ83" s="78"/>
      <c r="UK83" s="78"/>
      <c r="UL83" s="78"/>
      <c r="UM83" s="78"/>
      <c r="UN83" s="78"/>
      <c r="UO83" s="78"/>
      <c r="UP83" s="78"/>
      <c r="UQ83" s="78"/>
      <c r="UR83" s="78"/>
      <c r="US83" s="78"/>
      <c r="UT83" s="78"/>
      <c r="UU83" s="78"/>
      <c r="UV83" s="78"/>
      <c r="UW83" s="78"/>
      <c r="UX83" s="78"/>
      <c r="UY83" s="78"/>
      <c r="UZ83" s="78"/>
      <c r="VA83" s="78"/>
      <c r="VB83" s="78"/>
      <c r="VC83" s="78"/>
      <c r="VD83" s="78"/>
      <c r="VE83" s="78"/>
      <c r="VF83" s="78"/>
      <c r="VG83" s="78"/>
      <c r="VH83" s="78"/>
      <c r="VI83" s="78"/>
      <c r="VJ83" s="78"/>
      <c r="VK83" s="78"/>
      <c r="VL83" s="78"/>
      <c r="VM83" s="78"/>
      <c r="VN83" s="78"/>
      <c r="VO83" s="78"/>
      <c r="VP83" s="78"/>
      <c r="VQ83" s="78"/>
      <c r="VR83" s="78"/>
      <c r="VS83" s="78"/>
      <c r="VT83" s="78"/>
      <c r="VU83" s="78"/>
      <c r="VV83" s="78"/>
      <c r="VW83" s="78"/>
      <c r="VX83" s="78"/>
      <c r="VY83" s="78"/>
      <c r="VZ83" s="78"/>
      <c r="WA83" s="78"/>
      <c r="WB83" s="78"/>
      <c r="WC83" s="78"/>
      <c r="WD83" s="78"/>
      <c r="WE83" s="78"/>
      <c r="WF83" s="78"/>
      <c r="WG83" s="78"/>
      <c r="WH83" s="78"/>
      <c r="WI83" s="78"/>
      <c r="WJ83" s="78"/>
      <c r="WK83" s="78"/>
      <c r="WL83" s="78"/>
      <c r="WM83" s="78"/>
      <c r="WN83" s="78"/>
      <c r="WO83" s="78"/>
      <c r="WP83" s="78"/>
      <c r="WQ83" s="78"/>
      <c r="WR83" s="78"/>
      <c r="WS83" s="78"/>
      <c r="WT83" s="78"/>
      <c r="WU83" s="78"/>
      <c r="WV83" s="78"/>
      <c r="WW83" s="78"/>
      <c r="WX83" s="78"/>
      <c r="WY83" s="78"/>
      <c r="WZ83" s="78"/>
      <c r="XA83" s="78"/>
      <c r="XB83" s="78"/>
      <c r="XC83" s="78"/>
      <c r="XD83" s="78"/>
      <c r="XE83" s="78"/>
      <c r="XF83" s="78"/>
      <c r="XG83" s="78"/>
      <c r="XH83" s="78"/>
      <c r="XI83" s="78"/>
      <c r="XJ83" s="78"/>
      <c r="XK83" s="78"/>
      <c r="XL83" s="78"/>
      <c r="XM83" s="78"/>
      <c r="XN83" s="78"/>
      <c r="XO83" s="78"/>
      <c r="XP83" s="78"/>
      <c r="XQ83" s="78"/>
      <c r="XR83" s="78"/>
      <c r="XS83" s="78"/>
      <c r="XT83" s="78"/>
      <c r="XU83" s="78"/>
      <c r="XV83" s="78"/>
      <c r="XW83" s="78"/>
      <c r="XX83" s="78"/>
      <c r="XY83" s="78"/>
      <c r="XZ83" s="78"/>
      <c r="YA83" s="78"/>
      <c r="YB83" s="78"/>
      <c r="YC83" s="78"/>
      <c r="YD83" s="78"/>
      <c r="YE83" s="78"/>
      <c r="YF83" s="78"/>
      <c r="YG83" s="78"/>
      <c r="YH83" s="78"/>
      <c r="YI83" s="78"/>
      <c r="YJ83" s="78"/>
      <c r="YK83" s="78"/>
      <c r="YL83" s="78"/>
      <c r="YM83" s="78"/>
      <c r="YN83" s="78"/>
      <c r="YO83" s="78"/>
      <c r="YP83" s="78"/>
      <c r="YQ83" s="78"/>
      <c r="YR83" s="78"/>
      <c r="YS83" s="78"/>
      <c r="YT83" s="78"/>
      <c r="YU83" s="78"/>
      <c r="YV83" s="78"/>
      <c r="YW83" s="78"/>
      <c r="YX83" s="78"/>
      <c r="YY83" s="78"/>
      <c r="YZ83" s="78"/>
      <c r="ZA83" s="78"/>
      <c r="ZB83" s="78"/>
      <c r="ZC83" s="78"/>
      <c r="ZD83" s="78"/>
      <c r="ZE83" s="78"/>
      <c r="ZF83" s="78"/>
      <c r="ZG83" s="78"/>
      <c r="ZH83" s="78"/>
      <c r="ZI83" s="78"/>
      <c r="ZJ83" s="78"/>
      <c r="ZK83" s="78"/>
      <c r="ZL83" s="78"/>
      <c r="ZM83" s="78"/>
      <c r="ZN83" s="78"/>
      <c r="ZO83" s="78"/>
      <c r="ZP83" s="78"/>
      <c r="ZQ83" s="78"/>
      <c r="ZR83" s="78"/>
      <c r="ZS83" s="78"/>
      <c r="ZT83" s="78"/>
      <c r="ZU83" s="78"/>
      <c r="ZV83" s="78"/>
      <c r="ZW83" s="78"/>
      <c r="ZX83" s="78"/>
      <c r="ZY83" s="78"/>
      <c r="ZZ83" s="78"/>
      <c r="AAA83" s="78"/>
      <c r="AAB83" s="78"/>
      <c r="AAC83" s="78"/>
      <c r="AAD83" s="78"/>
      <c r="AAE83" s="78"/>
      <c r="AAF83" s="78"/>
      <c r="AAG83" s="78"/>
      <c r="AAH83" s="78"/>
      <c r="AAI83" s="78"/>
      <c r="AAJ83" s="78"/>
      <c r="AAK83" s="78"/>
      <c r="AAL83" s="78"/>
      <c r="AAM83" s="78"/>
      <c r="AAN83" s="78"/>
      <c r="AAO83" s="78"/>
      <c r="AAP83" s="78"/>
      <c r="AAQ83" s="78"/>
      <c r="AAR83" s="78"/>
      <c r="AAS83" s="78"/>
      <c r="AAT83" s="78"/>
      <c r="AAU83" s="78"/>
      <c r="AAV83" s="78"/>
      <c r="AAW83" s="78"/>
      <c r="AAX83" s="78"/>
      <c r="AAY83" s="78"/>
      <c r="AAZ83" s="78"/>
      <c r="ABA83" s="78"/>
      <c r="ABB83" s="78"/>
      <c r="ABC83" s="78"/>
      <c r="ABD83" s="78"/>
      <c r="ABE83" s="78"/>
      <c r="ABF83" s="78"/>
      <c r="ABG83" s="78"/>
      <c r="ABH83" s="78"/>
      <c r="ABI83" s="78"/>
      <c r="ABJ83" s="78"/>
      <c r="ABK83" s="78"/>
      <c r="ABL83" s="78"/>
      <c r="ABM83" s="78"/>
      <c r="ABN83" s="78"/>
      <c r="ABO83" s="78"/>
      <c r="ABP83" s="78"/>
      <c r="ABQ83" s="78"/>
      <c r="ABR83" s="78"/>
      <c r="ABS83" s="78"/>
      <c r="ABT83" s="78"/>
      <c r="ABU83" s="78"/>
      <c r="ABV83" s="78"/>
      <c r="ABW83" s="78"/>
      <c r="ABX83" s="78"/>
      <c r="ABY83" s="78"/>
      <c r="ABZ83" s="78"/>
      <c r="ACA83" s="78"/>
      <c r="ACB83" s="78"/>
      <c r="ACC83" s="78"/>
      <c r="ACD83" s="78"/>
      <c r="ACE83" s="78"/>
      <c r="ACF83" s="78"/>
      <c r="ACG83" s="78"/>
      <c r="ACH83" s="78"/>
      <c r="ACI83" s="78"/>
      <c r="ACJ83" s="78"/>
      <c r="ACK83" s="78"/>
      <c r="ACL83" s="78"/>
      <c r="ACM83" s="78"/>
      <c r="ACN83" s="78"/>
      <c r="ACO83" s="78"/>
      <c r="ACP83" s="78"/>
      <c r="ACQ83" s="78"/>
      <c r="ACR83" s="78"/>
      <c r="ACS83" s="78"/>
      <c r="ACT83" s="78"/>
      <c r="ACU83" s="78"/>
      <c r="ACV83" s="78"/>
      <c r="ACW83" s="78"/>
      <c r="ACX83" s="78"/>
      <c r="ACY83" s="78"/>
      <c r="ACZ83" s="78"/>
      <c r="ADA83" s="78"/>
      <c r="ADB83" s="78"/>
      <c r="ADC83" s="78"/>
      <c r="ADD83" s="78"/>
      <c r="ADE83" s="78"/>
      <c r="ADF83" s="78"/>
      <c r="ADG83" s="78"/>
      <c r="ADH83" s="78"/>
      <c r="ADI83" s="78"/>
      <c r="ADJ83" s="78"/>
      <c r="ADK83" s="78"/>
      <c r="ADL83" s="78"/>
      <c r="ADM83" s="78"/>
      <c r="ADN83" s="78"/>
      <c r="ADO83" s="78"/>
      <c r="ADP83" s="78"/>
      <c r="ADQ83" s="78"/>
      <c r="ADR83" s="78"/>
      <c r="ADS83" s="78"/>
      <c r="ADT83" s="78"/>
      <c r="ADU83" s="78"/>
      <c r="ADV83" s="78"/>
      <c r="ADW83" s="78"/>
      <c r="ADX83" s="78"/>
      <c r="ADY83" s="78"/>
      <c r="ADZ83" s="78"/>
      <c r="AEA83" s="78"/>
      <c r="AEB83" s="78"/>
      <c r="AEC83" s="78"/>
      <c r="AED83" s="78"/>
      <c r="AEE83" s="78"/>
      <c r="AEF83" s="78"/>
      <c r="AEG83" s="78"/>
      <c r="AEH83" s="78"/>
      <c r="AEI83" s="78"/>
      <c r="AEJ83" s="78"/>
      <c r="AEK83" s="78"/>
      <c r="AEL83" s="78"/>
      <c r="AEM83" s="78"/>
      <c r="AEN83" s="78"/>
      <c r="AEO83" s="78"/>
      <c r="AEP83" s="78"/>
      <c r="AEQ83" s="78"/>
      <c r="AER83" s="78"/>
      <c r="AES83" s="78"/>
      <c r="AET83" s="78"/>
      <c r="AEU83" s="78"/>
      <c r="AEV83" s="78"/>
      <c r="AEW83" s="78"/>
      <c r="AEX83" s="78"/>
      <c r="AEY83" s="78"/>
      <c r="AEZ83" s="78"/>
      <c r="AFA83" s="78"/>
      <c r="AFB83" s="78"/>
      <c r="AFC83" s="78"/>
      <c r="AFD83" s="78"/>
      <c r="AFE83" s="78"/>
      <c r="AFF83" s="78"/>
      <c r="AFG83" s="78"/>
      <c r="AFH83" s="78"/>
      <c r="AFI83" s="78"/>
      <c r="AFJ83" s="78"/>
      <c r="AFK83" s="78"/>
      <c r="AFL83" s="78"/>
      <c r="AFM83" s="78"/>
      <c r="AFN83" s="78"/>
      <c r="AFO83" s="78"/>
      <c r="AFP83" s="78"/>
      <c r="AFQ83" s="78"/>
      <c r="AFR83" s="78"/>
      <c r="AFS83" s="78"/>
      <c r="AFT83" s="78"/>
      <c r="AFU83" s="78"/>
      <c r="AFV83" s="78"/>
      <c r="AFW83" s="78"/>
      <c r="AFX83" s="78"/>
      <c r="AFY83" s="78"/>
      <c r="AFZ83" s="78"/>
      <c r="AGA83" s="78"/>
      <c r="AGB83" s="78"/>
      <c r="AGC83" s="78"/>
      <c r="AGD83" s="78"/>
      <c r="AGE83" s="78"/>
      <c r="AGF83" s="78"/>
      <c r="AGG83" s="78"/>
      <c r="AGH83" s="78"/>
      <c r="AGI83" s="78"/>
      <c r="AGJ83" s="78"/>
      <c r="AGK83" s="78"/>
      <c r="AGL83" s="78"/>
      <c r="AGM83" s="78"/>
      <c r="AGN83" s="78"/>
      <c r="AGO83" s="78"/>
      <c r="AGP83" s="78"/>
      <c r="AGQ83" s="78"/>
      <c r="AGR83" s="78"/>
      <c r="AGS83" s="78"/>
      <c r="AGT83" s="78"/>
      <c r="AGU83" s="78"/>
      <c r="AGV83" s="78"/>
      <c r="AGW83" s="78"/>
      <c r="AGX83" s="78"/>
      <c r="AGY83" s="78"/>
      <c r="AGZ83" s="78"/>
      <c r="AHA83" s="78"/>
      <c r="AHB83" s="78"/>
      <c r="AHC83" s="78"/>
      <c r="AHD83" s="78"/>
      <c r="AHE83" s="78"/>
      <c r="AHF83" s="78"/>
      <c r="AHG83" s="78"/>
      <c r="AHH83" s="78"/>
      <c r="AHI83" s="78"/>
      <c r="AHJ83" s="78"/>
      <c r="AHK83" s="78"/>
      <c r="AHL83" s="78"/>
      <c r="AHM83" s="78"/>
      <c r="AHN83" s="78"/>
      <c r="AHO83" s="78"/>
      <c r="AHP83" s="78"/>
      <c r="AHQ83" s="78"/>
      <c r="AHR83" s="78"/>
      <c r="AHS83" s="78"/>
      <c r="AHT83" s="78"/>
      <c r="AHU83" s="78"/>
      <c r="AHV83" s="78"/>
      <c r="AHW83" s="78"/>
      <c r="AHX83" s="78"/>
      <c r="AHY83" s="78"/>
      <c r="AHZ83" s="78"/>
      <c r="AIA83" s="78"/>
      <c r="AIB83" s="78"/>
      <c r="AIC83" s="78"/>
      <c r="AID83" s="78"/>
      <c r="AIE83" s="78"/>
      <c r="AIF83" s="78"/>
      <c r="AIG83" s="78"/>
      <c r="AIH83" s="78"/>
      <c r="AII83" s="78"/>
      <c r="AIJ83" s="78"/>
      <c r="AIK83" s="78"/>
      <c r="AIL83" s="78"/>
      <c r="AIM83" s="78"/>
      <c r="AIN83" s="78"/>
      <c r="AIO83" s="78"/>
      <c r="AIP83" s="78"/>
      <c r="AIQ83" s="78"/>
      <c r="AIR83" s="78"/>
      <c r="AIS83" s="78"/>
      <c r="AIT83" s="78"/>
      <c r="AIU83" s="78"/>
      <c r="AIV83" s="78"/>
      <c r="AIW83" s="78"/>
      <c r="AIX83" s="78"/>
      <c r="AIY83" s="78"/>
      <c r="AIZ83" s="78"/>
      <c r="AJA83" s="78"/>
      <c r="AJB83" s="78"/>
      <c r="AJC83" s="78"/>
      <c r="AJD83" s="78"/>
      <c r="AJE83" s="78"/>
      <c r="AJF83" s="78"/>
      <c r="AJG83" s="78"/>
      <c r="AJH83" s="78"/>
      <c r="AJI83" s="78"/>
      <c r="AJJ83" s="78"/>
      <c r="AJK83" s="78"/>
      <c r="AJL83" s="78"/>
      <c r="AJM83" s="78"/>
      <c r="AJN83" s="78"/>
      <c r="AJO83" s="78"/>
      <c r="AJP83" s="78"/>
      <c r="AJQ83" s="78"/>
      <c r="AJR83" s="78"/>
      <c r="AJS83" s="78"/>
      <c r="AJT83" s="78"/>
      <c r="AJU83" s="78"/>
      <c r="AJV83" s="78"/>
      <c r="AJW83" s="78"/>
      <c r="AJX83" s="78"/>
      <c r="AJY83" s="78"/>
      <c r="AJZ83" s="78"/>
      <c r="AKA83" s="78"/>
      <c r="AKB83" s="78"/>
      <c r="AKC83" s="78"/>
      <c r="AKD83" s="78"/>
      <c r="AKE83" s="78"/>
      <c r="AKF83" s="78"/>
      <c r="AKG83" s="78"/>
      <c r="AKH83" s="78"/>
      <c r="AKI83" s="78"/>
      <c r="AKJ83" s="78"/>
      <c r="AKK83" s="78"/>
      <c r="AKL83" s="78"/>
      <c r="AKM83" s="78"/>
      <c r="AKN83" s="78"/>
      <c r="AKO83" s="78"/>
      <c r="AKP83" s="78"/>
      <c r="AKQ83" s="78"/>
      <c r="AKR83" s="78"/>
      <c r="AKS83" s="78"/>
      <c r="AKT83" s="78"/>
      <c r="AKU83" s="78"/>
      <c r="AKV83" s="78"/>
      <c r="AKW83" s="78"/>
      <c r="AKX83" s="78"/>
      <c r="AKY83" s="78"/>
      <c r="AKZ83" s="78"/>
      <c r="ALA83" s="78"/>
      <c r="ALB83" s="78"/>
      <c r="ALC83" s="78"/>
      <c r="ALD83" s="78"/>
      <c r="ALE83" s="78"/>
      <c r="ALF83" s="78"/>
      <c r="ALG83" s="78"/>
      <c r="ALH83" s="78"/>
      <c r="ALI83" s="78"/>
      <c r="ALJ83" s="78"/>
      <c r="ALK83" s="78"/>
      <c r="ALL83" s="78"/>
      <c r="ALM83" s="78"/>
      <c r="ALN83" s="78"/>
      <c r="ALO83" s="78"/>
      <c r="ALP83" s="78"/>
      <c r="ALQ83" s="78"/>
      <c r="ALR83" s="78"/>
      <c r="ALS83" s="78"/>
      <c r="ALT83" s="78"/>
      <c r="ALU83" s="78"/>
      <c r="ALV83" s="78"/>
      <c r="ALW83" s="78"/>
      <c r="ALX83" s="78"/>
      <c r="ALY83" s="78"/>
      <c r="ALZ83" s="78"/>
      <c r="AMA83" s="78"/>
      <c r="AMB83" s="78"/>
      <c r="AMC83" s="78"/>
      <c r="AMD83" s="78"/>
      <c r="AME83" s="78"/>
      <c r="AMF83" s="78"/>
      <c r="AMG83" s="78"/>
      <c r="AMH83" s="78"/>
      <c r="AMI83" s="78"/>
      <c r="AMJ83" s="78"/>
      <c r="AMK83" s="78"/>
      <c r="AML83" s="78"/>
      <c r="AMM83" s="78"/>
      <c r="AMN83" s="78"/>
      <c r="AMO83" s="78"/>
      <c r="AMP83" s="78"/>
      <c r="AMQ83" s="78"/>
      <c r="AMR83" s="78"/>
      <c r="AMS83" s="78"/>
      <c r="AMT83" s="78"/>
      <c r="AMU83" s="78"/>
      <c r="AMV83" s="78"/>
      <c r="AMW83" s="78"/>
      <c r="AMX83" s="78"/>
      <c r="AMY83" s="78"/>
      <c r="AMZ83" s="78"/>
      <c r="ANA83" s="78"/>
      <c r="ANB83" s="78"/>
      <c r="ANC83" s="78"/>
      <c r="AND83" s="78"/>
      <c r="ANE83" s="78"/>
      <c r="ANF83" s="78"/>
      <c r="ANG83" s="78"/>
      <c r="ANH83" s="78"/>
      <c r="ANI83" s="78"/>
      <c r="ANJ83" s="78"/>
      <c r="ANK83" s="78"/>
      <c r="ANL83" s="78"/>
      <c r="ANM83" s="78"/>
      <c r="ANN83" s="78"/>
      <c r="ANO83" s="78"/>
      <c r="ANP83" s="78"/>
      <c r="ANQ83" s="78"/>
      <c r="ANR83" s="78"/>
      <c r="ANS83" s="78"/>
      <c r="ANT83" s="78"/>
      <c r="ANU83" s="78"/>
      <c r="ANV83" s="78"/>
      <c r="ANW83" s="78"/>
      <c r="ANX83" s="78"/>
      <c r="ANY83" s="78"/>
      <c r="ANZ83" s="78"/>
      <c r="AOA83" s="78"/>
      <c r="AOB83" s="78"/>
      <c r="AOC83" s="78"/>
      <c r="AOD83" s="78"/>
      <c r="AOE83" s="78"/>
      <c r="AOF83" s="78"/>
      <c r="AOG83" s="78"/>
      <c r="AOH83" s="78"/>
      <c r="AOI83" s="78"/>
      <c r="AOJ83" s="78"/>
      <c r="AOK83" s="78"/>
      <c r="AOL83" s="78"/>
      <c r="AOM83" s="78"/>
      <c r="AON83" s="78"/>
      <c r="AOO83" s="78"/>
      <c r="AOP83" s="78"/>
      <c r="AOQ83" s="78"/>
      <c r="AOR83" s="78"/>
      <c r="AOS83" s="78"/>
      <c r="AOT83" s="78"/>
      <c r="AOU83" s="78"/>
      <c r="AOV83" s="78"/>
      <c r="AOW83" s="78"/>
      <c r="AOX83" s="78"/>
      <c r="AOY83" s="78"/>
      <c r="AOZ83" s="78"/>
      <c r="APA83" s="78"/>
      <c r="APB83" s="78"/>
      <c r="APC83" s="78"/>
      <c r="APD83" s="78"/>
      <c r="APE83" s="78"/>
      <c r="APF83" s="78"/>
      <c r="APG83" s="78"/>
      <c r="APH83" s="78"/>
      <c r="API83" s="78"/>
      <c r="APJ83" s="78"/>
      <c r="APK83" s="78"/>
      <c r="APL83" s="78"/>
      <c r="APM83" s="78"/>
      <c r="APN83" s="78"/>
      <c r="APO83" s="78"/>
      <c r="APP83" s="78"/>
      <c r="APQ83" s="78"/>
      <c r="APR83" s="78"/>
      <c r="APS83" s="78"/>
      <c r="APT83" s="78"/>
      <c r="APU83" s="78"/>
      <c r="APV83" s="78"/>
      <c r="APW83" s="78"/>
      <c r="APX83" s="78"/>
      <c r="APY83" s="78"/>
      <c r="APZ83" s="78"/>
      <c r="AQA83" s="78"/>
      <c r="AQB83" s="78"/>
      <c r="AQC83" s="78"/>
      <c r="AQD83" s="78"/>
      <c r="AQE83" s="78"/>
      <c r="AQF83" s="78"/>
      <c r="AQG83" s="78"/>
      <c r="AQH83" s="78"/>
      <c r="AQI83" s="78"/>
      <c r="AQJ83" s="78"/>
      <c r="AQK83" s="78"/>
      <c r="AQL83" s="78"/>
      <c r="AQM83" s="78"/>
      <c r="AQN83" s="78"/>
      <c r="AQO83" s="78"/>
      <c r="AQP83" s="78"/>
      <c r="AQQ83" s="78"/>
      <c r="AQR83" s="78"/>
      <c r="AQS83" s="78"/>
      <c r="AQT83" s="78"/>
      <c r="AQU83" s="78"/>
      <c r="AQV83" s="78"/>
      <c r="AQW83" s="78"/>
      <c r="AQX83" s="78"/>
      <c r="AQY83" s="78"/>
      <c r="AQZ83" s="78"/>
      <c r="ARA83" s="78"/>
      <c r="ARB83" s="78"/>
      <c r="ARC83" s="78"/>
      <c r="ARD83" s="78"/>
      <c r="ARE83" s="78"/>
      <c r="ARF83" s="78"/>
      <c r="ARG83" s="78"/>
      <c r="ARH83" s="78"/>
      <c r="ARI83" s="78"/>
      <c r="ARJ83" s="78"/>
      <c r="ARK83" s="78"/>
      <c r="ARL83" s="78"/>
      <c r="ARM83" s="78"/>
      <c r="ARN83" s="78"/>
      <c r="ARO83" s="78"/>
      <c r="ARP83" s="78"/>
      <c r="ARQ83" s="78"/>
      <c r="ARR83" s="78"/>
      <c r="ARS83" s="78"/>
      <c r="ART83" s="78"/>
      <c r="ARU83" s="78"/>
      <c r="ARV83" s="78"/>
      <c r="ARW83" s="78"/>
      <c r="ARX83" s="78"/>
      <c r="ARY83" s="78"/>
      <c r="ARZ83" s="78"/>
      <c r="ASA83" s="78"/>
      <c r="ASB83" s="78"/>
      <c r="ASC83" s="78"/>
      <c r="ASD83" s="78"/>
      <c r="ASE83" s="78"/>
      <c r="ASF83" s="78"/>
      <c r="ASG83" s="78"/>
      <c r="ASH83" s="78"/>
      <c r="ASI83" s="78"/>
      <c r="ASJ83" s="78"/>
      <c r="ASK83" s="78"/>
      <c r="ASL83" s="78"/>
      <c r="ASM83" s="78"/>
      <c r="ASN83" s="78"/>
      <c r="ASO83" s="78"/>
      <c r="ASP83" s="78"/>
      <c r="ASQ83" s="78"/>
      <c r="ASR83" s="78"/>
      <c r="ASS83" s="78"/>
      <c r="AST83" s="78"/>
      <c r="ASU83" s="78"/>
      <c r="ASV83" s="78"/>
      <c r="ASW83" s="78"/>
      <c r="ASX83" s="78"/>
      <c r="ASY83" s="78"/>
      <c r="ASZ83" s="78"/>
      <c r="ATA83" s="78"/>
      <c r="ATB83" s="78"/>
      <c r="ATC83" s="78"/>
      <c r="ATD83" s="78"/>
      <c r="ATE83" s="78"/>
      <c r="ATF83" s="78"/>
      <c r="ATG83" s="78"/>
      <c r="ATH83" s="78"/>
      <c r="ATI83" s="78"/>
      <c r="ATJ83" s="78"/>
      <c r="ATK83" s="78"/>
      <c r="ATL83" s="78"/>
      <c r="ATM83" s="78"/>
      <c r="ATN83" s="78"/>
      <c r="ATO83" s="78"/>
      <c r="ATP83" s="78"/>
      <c r="ATQ83" s="78"/>
      <c r="ATR83" s="78"/>
      <c r="ATS83" s="78"/>
      <c r="ATT83" s="78"/>
      <c r="ATU83" s="78"/>
      <c r="ATV83" s="78"/>
      <c r="ATW83" s="78"/>
      <c r="ATX83" s="78"/>
      <c r="ATY83" s="78"/>
      <c r="ATZ83" s="78"/>
      <c r="AUA83" s="78"/>
      <c r="AUB83" s="78"/>
      <c r="AUC83" s="78"/>
      <c r="AUD83" s="78"/>
      <c r="AUE83" s="78"/>
      <c r="AUF83" s="78"/>
      <c r="AUG83" s="78"/>
      <c r="AUH83" s="78"/>
      <c r="AUI83" s="78"/>
      <c r="AUJ83" s="78"/>
      <c r="AUK83" s="78"/>
      <c r="AUL83" s="78"/>
      <c r="AUM83" s="78"/>
      <c r="AUN83" s="78"/>
      <c r="AUO83" s="78"/>
      <c r="AUP83" s="78"/>
      <c r="AUQ83" s="78"/>
      <c r="AUR83" s="78"/>
      <c r="AUS83" s="78"/>
      <c r="AUT83" s="78"/>
      <c r="AUU83" s="78"/>
      <c r="AUV83" s="78"/>
      <c r="AUW83" s="78"/>
      <c r="AUX83" s="78"/>
      <c r="AUY83" s="78"/>
      <c r="AUZ83" s="78"/>
      <c r="AVA83" s="78"/>
      <c r="AVB83" s="78"/>
      <c r="AVC83" s="78"/>
      <c r="AVD83" s="78"/>
      <c r="AVE83" s="78"/>
      <c r="AVF83" s="78"/>
      <c r="AVG83" s="78"/>
      <c r="AVH83" s="78"/>
      <c r="AVI83" s="78"/>
      <c r="AVJ83" s="78"/>
      <c r="AVK83" s="78"/>
      <c r="AVL83" s="78"/>
      <c r="AVM83" s="78"/>
      <c r="AVN83" s="78"/>
      <c r="AVO83" s="78"/>
      <c r="AVP83" s="78"/>
      <c r="AVQ83" s="78"/>
      <c r="AVR83" s="78"/>
      <c r="AVS83" s="78"/>
      <c r="AVT83" s="78"/>
      <c r="AVU83" s="78"/>
      <c r="AVV83" s="78"/>
      <c r="AVW83" s="78"/>
      <c r="AVX83" s="78"/>
      <c r="AVY83" s="78"/>
      <c r="AVZ83" s="78"/>
      <c r="AWA83" s="78"/>
      <c r="AWB83" s="78"/>
      <c r="AWC83" s="78"/>
      <c r="AWD83" s="78"/>
      <c r="AWE83" s="78"/>
      <c r="AWF83" s="78"/>
      <c r="AWG83" s="78"/>
      <c r="AWH83" s="78"/>
      <c r="AWI83" s="78"/>
      <c r="AWJ83" s="78"/>
      <c r="AWK83" s="78"/>
      <c r="AWL83" s="78"/>
      <c r="AWM83" s="78"/>
      <c r="AWN83" s="78"/>
      <c r="AWO83" s="78"/>
      <c r="AWP83" s="78"/>
      <c r="AWQ83" s="78"/>
      <c r="AWR83" s="78"/>
      <c r="AWS83" s="78"/>
      <c r="AWT83" s="78"/>
      <c r="AWU83" s="78"/>
      <c r="AWV83" s="78"/>
      <c r="AWW83" s="78"/>
      <c r="AWX83" s="78"/>
      <c r="AWY83" s="78"/>
      <c r="AWZ83" s="78"/>
      <c r="AXA83" s="78"/>
      <c r="AXB83" s="78"/>
      <c r="AXC83" s="78"/>
      <c r="AXD83" s="78"/>
      <c r="AXE83" s="78"/>
      <c r="AXF83" s="78"/>
      <c r="AXG83" s="78"/>
      <c r="AXH83" s="78"/>
      <c r="AXI83" s="78"/>
      <c r="AXJ83" s="78"/>
      <c r="AXK83" s="78"/>
      <c r="AXL83" s="78"/>
      <c r="AXM83" s="78"/>
      <c r="AXN83" s="78"/>
      <c r="AXO83" s="78"/>
      <c r="AXP83" s="78"/>
      <c r="AXQ83" s="78"/>
      <c r="AXR83" s="78"/>
      <c r="AXS83" s="78"/>
      <c r="AXT83" s="78"/>
      <c r="AXU83" s="78"/>
      <c r="AXV83" s="78"/>
      <c r="AXW83" s="78"/>
      <c r="AXX83" s="78"/>
      <c r="AXY83" s="78"/>
      <c r="AXZ83" s="78"/>
      <c r="AYA83" s="78"/>
      <c r="AYB83" s="78"/>
      <c r="AYC83" s="78"/>
      <c r="AYD83" s="78"/>
      <c r="AYE83" s="78"/>
      <c r="AYF83" s="78"/>
      <c r="AYG83" s="78"/>
      <c r="AYH83" s="78"/>
      <c r="AYI83" s="78"/>
      <c r="AYJ83" s="78"/>
      <c r="AYK83" s="78"/>
      <c r="AYL83" s="78"/>
      <c r="AYM83" s="78"/>
      <c r="AYN83" s="78"/>
      <c r="AYO83" s="78"/>
      <c r="AYP83" s="78"/>
      <c r="AYQ83" s="78"/>
      <c r="AYR83" s="78"/>
      <c r="AYS83" s="78"/>
      <c r="AYT83" s="78"/>
      <c r="AYU83" s="78"/>
      <c r="AYV83" s="78"/>
      <c r="AYW83" s="78"/>
      <c r="AYX83" s="78"/>
      <c r="AYY83" s="78"/>
      <c r="AYZ83" s="78"/>
      <c r="AZA83" s="78"/>
      <c r="AZB83" s="78"/>
      <c r="AZC83" s="78"/>
      <c r="AZD83" s="78"/>
      <c r="AZE83" s="78"/>
      <c r="AZF83" s="78"/>
      <c r="AZG83" s="78"/>
      <c r="AZH83" s="78"/>
      <c r="AZI83" s="78"/>
      <c r="AZJ83" s="78"/>
      <c r="AZK83" s="78"/>
      <c r="AZL83" s="78"/>
      <c r="AZM83" s="78"/>
      <c r="AZN83" s="78"/>
      <c r="AZO83" s="78"/>
      <c r="AZP83" s="78"/>
      <c r="AZQ83" s="78"/>
      <c r="AZR83" s="78"/>
      <c r="AZS83" s="78"/>
      <c r="AZT83" s="78"/>
      <c r="AZU83" s="78"/>
      <c r="AZV83" s="78"/>
      <c r="AZW83" s="78"/>
      <c r="AZX83" s="78"/>
      <c r="AZY83" s="78"/>
      <c r="AZZ83" s="78"/>
      <c r="BAA83" s="78"/>
      <c r="BAB83" s="78"/>
      <c r="BAC83" s="78"/>
      <c r="BAD83" s="78"/>
      <c r="BAE83" s="78"/>
      <c r="BAF83" s="78"/>
      <c r="BAG83" s="78"/>
      <c r="BAH83" s="78"/>
      <c r="BAI83" s="78"/>
      <c r="BAJ83" s="78"/>
      <c r="BAK83" s="78"/>
      <c r="BAL83" s="78"/>
      <c r="BAM83" s="78"/>
      <c r="BAN83" s="78"/>
      <c r="BAO83" s="78"/>
      <c r="BAP83" s="78"/>
      <c r="BAQ83" s="78"/>
      <c r="BAR83" s="78"/>
      <c r="BAS83" s="78"/>
      <c r="BAT83" s="78"/>
      <c r="BAU83" s="78"/>
      <c r="BAV83" s="78"/>
      <c r="BAW83" s="78"/>
      <c r="BAX83" s="78"/>
      <c r="BAY83" s="78"/>
      <c r="BAZ83" s="78"/>
      <c r="BBA83" s="78"/>
      <c r="BBB83" s="78"/>
      <c r="BBC83" s="78"/>
      <c r="BBD83" s="78"/>
      <c r="BBE83" s="78"/>
      <c r="BBF83" s="78"/>
      <c r="BBG83" s="78"/>
      <c r="BBH83" s="78"/>
      <c r="BBI83" s="78"/>
      <c r="BBJ83" s="78"/>
      <c r="BBK83" s="78"/>
      <c r="BBL83" s="78"/>
      <c r="BBM83" s="78"/>
      <c r="BBN83" s="78"/>
      <c r="BBO83" s="78"/>
      <c r="BBP83" s="78"/>
      <c r="BBQ83" s="78"/>
      <c r="BBR83" s="78"/>
      <c r="BBS83" s="78"/>
      <c r="BBT83" s="78"/>
      <c r="BBU83" s="78"/>
      <c r="BBV83" s="78"/>
      <c r="BBW83" s="78"/>
      <c r="BBX83" s="78"/>
      <c r="BBY83" s="78"/>
      <c r="BBZ83" s="78"/>
      <c r="BCA83" s="78"/>
      <c r="BCB83" s="78"/>
      <c r="BCC83" s="78"/>
      <c r="BCD83" s="78"/>
      <c r="BCE83" s="78"/>
      <c r="BCF83" s="78"/>
      <c r="BCG83" s="78"/>
      <c r="BCH83" s="78"/>
      <c r="BCI83" s="78"/>
      <c r="BCJ83" s="78"/>
      <c r="BCK83" s="78"/>
      <c r="BCL83" s="78"/>
      <c r="BCM83" s="78"/>
      <c r="BCN83" s="78"/>
      <c r="BCO83" s="78"/>
      <c r="BCP83" s="78"/>
      <c r="BCQ83" s="78"/>
      <c r="BCR83" s="78"/>
      <c r="BCS83" s="78"/>
      <c r="BCT83" s="78"/>
      <c r="BCU83" s="78"/>
      <c r="BCV83" s="78"/>
      <c r="BCW83" s="78"/>
      <c r="BCX83" s="78"/>
      <c r="BCY83" s="78"/>
      <c r="BCZ83" s="78"/>
      <c r="BDA83" s="78"/>
      <c r="BDB83" s="78"/>
      <c r="BDC83" s="78"/>
      <c r="BDD83" s="78"/>
      <c r="BDE83" s="78"/>
      <c r="BDF83" s="78"/>
      <c r="BDG83" s="78"/>
      <c r="BDH83" s="78"/>
      <c r="BDI83" s="78"/>
      <c r="BDJ83" s="78"/>
      <c r="BDK83" s="78"/>
      <c r="BDL83" s="78"/>
      <c r="BDM83" s="78"/>
      <c r="BDN83" s="78"/>
      <c r="BDO83" s="78"/>
      <c r="BDP83" s="78"/>
      <c r="BDQ83" s="78"/>
      <c r="BDR83" s="78"/>
      <c r="BDS83" s="78"/>
      <c r="BDT83" s="78"/>
      <c r="BDU83" s="78"/>
      <c r="BDV83" s="78"/>
      <c r="BDW83" s="78"/>
      <c r="BDX83" s="78"/>
      <c r="BDY83" s="78"/>
      <c r="BDZ83" s="78"/>
      <c r="BEA83" s="78"/>
      <c r="BEB83" s="78"/>
      <c r="BEC83" s="78"/>
      <c r="BED83" s="78"/>
      <c r="BEE83" s="78"/>
      <c r="BEF83" s="78"/>
      <c r="BEG83" s="78"/>
      <c r="BEH83" s="78"/>
      <c r="BEI83" s="78"/>
      <c r="BEJ83" s="78"/>
      <c r="BEK83" s="78"/>
      <c r="BEL83" s="78"/>
      <c r="BEM83" s="78"/>
      <c r="BEN83" s="78"/>
      <c r="BEO83" s="78"/>
      <c r="BEP83" s="78"/>
      <c r="BEQ83" s="78"/>
      <c r="BER83" s="78"/>
      <c r="BES83" s="78"/>
      <c r="BET83" s="78"/>
      <c r="BEU83" s="78"/>
      <c r="BEV83" s="78"/>
      <c r="BEW83" s="78"/>
      <c r="BEX83" s="78"/>
      <c r="BEY83" s="78"/>
      <c r="BEZ83" s="78"/>
      <c r="BFA83" s="78"/>
      <c r="BFB83" s="78"/>
      <c r="BFC83" s="78"/>
      <c r="BFD83" s="78"/>
      <c r="BFE83" s="78"/>
      <c r="BFF83" s="78"/>
      <c r="BFG83" s="78"/>
      <c r="BFH83" s="78"/>
      <c r="BFI83" s="78"/>
      <c r="BFJ83" s="78"/>
      <c r="BFK83" s="78"/>
      <c r="BFL83" s="78"/>
      <c r="BFM83" s="78"/>
      <c r="BFN83" s="78"/>
      <c r="BFO83" s="78"/>
      <c r="BFP83" s="78"/>
      <c r="BFQ83" s="78"/>
      <c r="BFR83" s="78"/>
      <c r="BFS83" s="78"/>
      <c r="BFT83" s="78"/>
      <c r="BFU83" s="78"/>
      <c r="BFV83" s="78"/>
      <c r="BFW83" s="78"/>
      <c r="BFX83" s="78"/>
      <c r="BFY83" s="78"/>
      <c r="BFZ83" s="78"/>
      <c r="BGA83" s="78"/>
      <c r="BGB83" s="78"/>
      <c r="BGC83" s="78"/>
      <c r="BGD83" s="78"/>
      <c r="BGE83" s="78"/>
      <c r="BGF83" s="78"/>
      <c r="BGG83" s="78"/>
      <c r="BGH83" s="78"/>
      <c r="BGI83" s="78"/>
      <c r="BGJ83" s="78"/>
      <c r="BGK83" s="78"/>
      <c r="BGL83" s="78"/>
      <c r="BGM83" s="78"/>
      <c r="BGN83" s="78"/>
      <c r="BGO83" s="78"/>
      <c r="BGP83" s="78"/>
      <c r="BGQ83" s="78"/>
      <c r="BGR83" s="78"/>
      <c r="BGS83" s="78"/>
      <c r="BGT83" s="78"/>
      <c r="BGU83" s="78"/>
      <c r="BGV83" s="78"/>
      <c r="BGW83" s="78"/>
      <c r="BGX83" s="78"/>
      <c r="BGY83" s="78"/>
      <c r="BGZ83" s="78"/>
      <c r="BHA83" s="78"/>
      <c r="BHB83" s="78"/>
      <c r="BHC83" s="78"/>
      <c r="BHD83" s="78"/>
      <c r="BHE83" s="78"/>
      <c r="BHF83" s="78"/>
      <c r="BHG83" s="78"/>
      <c r="BHH83" s="78"/>
      <c r="BHI83" s="78"/>
      <c r="BHJ83" s="78"/>
      <c r="BHK83" s="78"/>
      <c r="BHL83" s="78"/>
      <c r="BHM83" s="78"/>
      <c r="BHN83" s="78"/>
      <c r="BHO83" s="78"/>
      <c r="BHP83" s="78"/>
      <c r="BHQ83" s="78"/>
      <c r="BHR83" s="78"/>
      <c r="BHS83" s="78"/>
      <c r="BHT83" s="78"/>
      <c r="BHU83" s="78"/>
      <c r="BHV83" s="78"/>
      <c r="BHW83" s="78"/>
      <c r="BHX83" s="78"/>
      <c r="BHY83" s="78"/>
      <c r="BHZ83" s="78"/>
      <c r="BIA83" s="78"/>
      <c r="BIB83" s="78"/>
      <c r="BIC83" s="78"/>
      <c r="BID83" s="78"/>
      <c r="BIE83" s="78"/>
      <c r="BIF83" s="78"/>
      <c r="BIG83" s="78"/>
      <c r="BIH83" s="78"/>
      <c r="BII83" s="78"/>
      <c r="BIJ83" s="78"/>
      <c r="BIK83" s="78"/>
      <c r="BIL83" s="78"/>
      <c r="BIM83" s="78"/>
      <c r="BIN83" s="78"/>
      <c r="BIO83" s="78"/>
      <c r="BIP83" s="78"/>
      <c r="BIQ83" s="78"/>
      <c r="BIR83" s="78"/>
      <c r="BIS83" s="78"/>
      <c r="BIT83" s="78"/>
      <c r="BIU83" s="78"/>
      <c r="BIV83" s="78"/>
      <c r="BIW83" s="78"/>
      <c r="BIX83" s="78"/>
      <c r="BIY83" s="78"/>
      <c r="BIZ83" s="78"/>
      <c r="BJA83" s="78"/>
      <c r="BJB83" s="78"/>
      <c r="BJC83" s="78"/>
      <c r="BJD83" s="78"/>
      <c r="BJE83" s="78"/>
      <c r="BJF83" s="78"/>
      <c r="BJG83" s="78"/>
      <c r="BJH83" s="78"/>
      <c r="BJI83" s="78"/>
      <c r="BJJ83" s="78"/>
      <c r="BJK83" s="78"/>
      <c r="BJL83" s="78"/>
      <c r="BJM83" s="78"/>
      <c r="BJN83" s="78"/>
      <c r="BJO83" s="78"/>
      <c r="BJP83" s="78"/>
      <c r="BJQ83" s="78"/>
      <c r="BJR83" s="78"/>
      <c r="BJS83" s="78"/>
      <c r="BJT83" s="78"/>
      <c r="BJU83" s="78"/>
      <c r="BJV83" s="78"/>
      <c r="BJW83" s="78"/>
      <c r="BJX83" s="78"/>
      <c r="BJY83" s="78"/>
      <c r="BJZ83" s="78"/>
      <c r="BKA83" s="78"/>
      <c r="BKB83" s="78"/>
      <c r="BKC83" s="78"/>
      <c r="BKD83" s="78"/>
      <c r="BKE83" s="78"/>
      <c r="BKF83" s="78"/>
      <c r="BKG83" s="78"/>
      <c r="BKH83" s="78"/>
      <c r="BKI83" s="78"/>
      <c r="BKJ83" s="78"/>
      <c r="BKK83" s="78"/>
      <c r="BKL83" s="78"/>
      <c r="BKM83" s="78"/>
      <c r="BKN83" s="78"/>
      <c r="BKO83" s="78"/>
      <c r="BKP83" s="78"/>
      <c r="BKQ83" s="78"/>
      <c r="BKR83" s="78"/>
      <c r="BKS83" s="78"/>
      <c r="BKT83" s="78"/>
      <c r="BKU83" s="78"/>
      <c r="BKV83" s="78"/>
      <c r="BKW83" s="78"/>
      <c r="BKX83" s="78"/>
      <c r="BKY83" s="78"/>
      <c r="BKZ83" s="78"/>
      <c r="BLA83" s="78"/>
      <c r="BLB83" s="78"/>
      <c r="BLC83" s="78"/>
      <c r="BLD83" s="78"/>
      <c r="BLE83" s="78"/>
      <c r="BLF83" s="78"/>
      <c r="BLG83" s="78"/>
      <c r="BLH83" s="78"/>
      <c r="BLI83" s="78"/>
      <c r="BLJ83" s="78"/>
      <c r="BLK83" s="78"/>
      <c r="BLL83" s="78"/>
      <c r="BLM83" s="78"/>
      <c r="BLN83" s="78"/>
      <c r="BLO83" s="78"/>
      <c r="BLP83" s="78"/>
      <c r="BLQ83" s="78"/>
      <c r="BLR83" s="78"/>
      <c r="BLS83" s="78"/>
      <c r="BLT83" s="78"/>
      <c r="BLU83" s="78"/>
      <c r="BLV83" s="78"/>
      <c r="BLW83" s="78"/>
      <c r="BLX83" s="78"/>
      <c r="BLY83" s="78"/>
      <c r="BLZ83" s="78"/>
      <c r="BMA83" s="78"/>
      <c r="BMB83" s="78"/>
      <c r="BMC83" s="78"/>
      <c r="BMD83" s="78"/>
      <c r="BME83" s="78"/>
      <c r="BMF83" s="78"/>
      <c r="BMG83" s="78"/>
      <c r="BMH83" s="78"/>
      <c r="BMI83" s="78"/>
      <c r="BMJ83" s="78"/>
      <c r="BMK83" s="78"/>
      <c r="BML83" s="78"/>
      <c r="BMM83" s="78"/>
      <c r="BMN83" s="78"/>
      <c r="BMO83" s="78"/>
      <c r="BMP83" s="78"/>
      <c r="BMQ83" s="78"/>
      <c r="BMR83" s="78"/>
      <c r="BMS83" s="78"/>
      <c r="BMT83" s="78"/>
      <c r="BMU83" s="78"/>
      <c r="BMV83" s="78"/>
      <c r="BMW83" s="78"/>
      <c r="BMX83" s="78"/>
      <c r="BMY83" s="78"/>
      <c r="BMZ83" s="78"/>
      <c r="BNA83" s="78"/>
      <c r="BNB83" s="78"/>
      <c r="BNC83" s="78"/>
      <c r="BND83" s="78"/>
      <c r="BNE83" s="78"/>
      <c r="BNF83" s="78"/>
      <c r="BNG83" s="78"/>
      <c r="BNH83" s="78"/>
      <c r="BNI83" s="78"/>
      <c r="BNJ83" s="78"/>
      <c r="BNK83" s="78"/>
      <c r="BNL83" s="78"/>
      <c r="BNM83" s="78"/>
      <c r="BNN83" s="78"/>
      <c r="BNO83" s="78"/>
      <c r="BNP83" s="78"/>
      <c r="BNQ83" s="78"/>
      <c r="BNR83" s="78"/>
      <c r="BNS83" s="78"/>
      <c r="BNT83" s="78"/>
      <c r="BNU83" s="78"/>
      <c r="BNV83" s="78"/>
      <c r="BNW83" s="78"/>
      <c r="BNX83" s="78"/>
      <c r="BNY83" s="78"/>
      <c r="BNZ83" s="78"/>
      <c r="BOA83" s="78"/>
      <c r="BOB83" s="78"/>
      <c r="BOC83" s="78"/>
      <c r="BOD83" s="78"/>
      <c r="BOE83" s="78"/>
      <c r="BOF83" s="78"/>
      <c r="BOG83" s="78"/>
      <c r="BOH83" s="78"/>
      <c r="BOI83" s="78"/>
      <c r="BOJ83" s="78"/>
      <c r="BOK83" s="78"/>
      <c r="BOL83" s="78"/>
      <c r="BOM83" s="78"/>
      <c r="BON83" s="78"/>
      <c r="BOO83" s="78"/>
      <c r="BOP83" s="78"/>
      <c r="BOQ83" s="78"/>
      <c r="BOR83" s="78"/>
      <c r="BOS83" s="78"/>
      <c r="BOT83" s="78"/>
      <c r="BOU83" s="78"/>
      <c r="BOV83" s="78"/>
      <c r="BOW83" s="78"/>
      <c r="BOX83" s="78"/>
      <c r="BOY83" s="78"/>
      <c r="BOZ83" s="78"/>
      <c r="BPA83" s="78"/>
      <c r="BPB83" s="78"/>
      <c r="BPC83" s="78"/>
      <c r="BPD83" s="78"/>
      <c r="BPE83" s="78"/>
      <c r="BPF83" s="78"/>
      <c r="BPG83" s="78"/>
      <c r="BPH83" s="78"/>
      <c r="BPI83" s="78"/>
      <c r="BPJ83" s="78"/>
      <c r="BPK83" s="78"/>
      <c r="BPL83" s="78"/>
      <c r="BPM83" s="78"/>
      <c r="BPN83" s="78"/>
      <c r="BPO83" s="78"/>
      <c r="BPP83" s="78"/>
      <c r="BPQ83" s="78"/>
      <c r="BPR83" s="78"/>
      <c r="BPS83" s="78"/>
      <c r="BPT83" s="78"/>
      <c r="BPU83" s="78"/>
      <c r="BPV83" s="78"/>
      <c r="BPW83" s="78"/>
      <c r="BPX83" s="78"/>
      <c r="BPY83" s="78"/>
      <c r="BPZ83" s="78"/>
      <c r="BQA83" s="78"/>
      <c r="BQB83" s="78"/>
      <c r="BQC83" s="78"/>
      <c r="BQD83" s="78"/>
      <c r="BQE83" s="78"/>
      <c r="BQF83" s="78"/>
      <c r="BQG83" s="78"/>
      <c r="BQH83" s="78"/>
      <c r="BQI83" s="78"/>
      <c r="BQJ83" s="78"/>
      <c r="BQK83" s="78"/>
      <c r="BQL83" s="78"/>
      <c r="BQM83" s="78"/>
      <c r="BQN83" s="78"/>
      <c r="BQO83" s="78"/>
      <c r="BQP83" s="78"/>
      <c r="BQQ83" s="78"/>
      <c r="BQR83" s="78"/>
      <c r="BQS83" s="78"/>
      <c r="BQT83" s="78"/>
      <c r="BQU83" s="78"/>
      <c r="BQV83" s="78"/>
      <c r="BQW83" s="78"/>
      <c r="BQX83" s="78"/>
      <c r="BQY83" s="78"/>
      <c r="BQZ83" s="78"/>
      <c r="BRA83" s="78"/>
      <c r="BRB83" s="78"/>
      <c r="BRC83" s="78"/>
      <c r="BRD83" s="78"/>
      <c r="BRE83" s="78"/>
      <c r="BRF83" s="78"/>
      <c r="BRG83" s="78"/>
      <c r="BRH83" s="78"/>
      <c r="BRI83" s="78"/>
      <c r="BRJ83" s="78"/>
      <c r="BRK83" s="78"/>
      <c r="BRL83" s="78"/>
      <c r="BRM83" s="78"/>
      <c r="BRN83" s="78"/>
      <c r="BRO83" s="78"/>
      <c r="BRP83" s="78"/>
      <c r="BRQ83" s="78"/>
      <c r="BRR83" s="78"/>
      <c r="BRS83" s="78"/>
      <c r="BRT83" s="78"/>
      <c r="BRU83" s="78"/>
      <c r="BRV83" s="78"/>
      <c r="BRW83" s="78"/>
      <c r="BRX83" s="78"/>
      <c r="BRY83" s="78"/>
      <c r="BRZ83" s="78"/>
      <c r="BSA83" s="78"/>
      <c r="BSB83" s="78"/>
      <c r="BSC83" s="78"/>
      <c r="BSD83" s="78"/>
      <c r="BSE83" s="78"/>
      <c r="BSF83" s="78"/>
      <c r="BSG83" s="78"/>
      <c r="BSH83" s="78"/>
      <c r="BSI83" s="78"/>
      <c r="BSJ83" s="78"/>
      <c r="BSK83" s="78"/>
      <c r="BSL83" s="78"/>
      <c r="BSM83" s="78"/>
      <c r="BSN83" s="78"/>
      <c r="BSO83" s="78"/>
      <c r="BSP83" s="78"/>
      <c r="BSQ83" s="78"/>
      <c r="BSR83" s="78"/>
      <c r="BSS83" s="78"/>
      <c r="BST83" s="78"/>
      <c r="BSU83" s="78"/>
      <c r="BSV83" s="78"/>
      <c r="BSW83" s="78"/>
      <c r="BSX83" s="78"/>
      <c r="BSY83" s="78"/>
      <c r="BSZ83" s="78"/>
      <c r="BTA83" s="78"/>
      <c r="BTB83" s="78"/>
      <c r="BTC83" s="78"/>
      <c r="BTD83" s="78"/>
      <c r="BTE83" s="78"/>
      <c r="BTF83" s="78"/>
      <c r="BTG83" s="78"/>
      <c r="BTH83" s="78"/>
      <c r="BTI83" s="78"/>
      <c r="BTJ83" s="78"/>
      <c r="BTK83" s="78"/>
      <c r="BTL83" s="78"/>
      <c r="BTM83" s="78"/>
      <c r="BTN83" s="78"/>
      <c r="BTO83" s="78"/>
      <c r="BTP83" s="78"/>
      <c r="BTQ83" s="78"/>
      <c r="BTR83" s="78"/>
      <c r="BTS83" s="78"/>
      <c r="BTT83" s="78"/>
      <c r="BTU83" s="78"/>
      <c r="BTV83" s="78"/>
      <c r="BTW83" s="78"/>
      <c r="BTX83" s="78"/>
      <c r="BTY83" s="78"/>
      <c r="BTZ83" s="78"/>
      <c r="BUA83" s="78"/>
      <c r="BUB83" s="78"/>
      <c r="BUC83" s="78"/>
      <c r="BUD83" s="78"/>
      <c r="BUE83" s="78"/>
      <c r="BUF83" s="78"/>
      <c r="BUG83" s="78"/>
      <c r="BUH83" s="78"/>
      <c r="BUI83" s="78"/>
      <c r="BUJ83" s="78"/>
      <c r="BUK83" s="78"/>
      <c r="BUL83" s="78"/>
      <c r="BUM83" s="78"/>
      <c r="BUN83" s="78"/>
      <c r="BUO83" s="78"/>
      <c r="BUP83" s="78"/>
      <c r="BUQ83" s="78"/>
      <c r="BUR83" s="78"/>
      <c r="BUS83" s="78"/>
      <c r="BUT83" s="78"/>
      <c r="BUU83" s="78"/>
      <c r="BUV83" s="78"/>
      <c r="BUW83" s="78"/>
      <c r="BUX83" s="78"/>
      <c r="BUY83" s="78"/>
      <c r="BUZ83" s="78"/>
      <c r="BVA83" s="78"/>
      <c r="BVB83" s="78"/>
      <c r="BVC83" s="78"/>
      <c r="BVD83" s="78"/>
      <c r="BVE83" s="78"/>
      <c r="BVF83" s="78"/>
      <c r="BVG83" s="78"/>
      <c r="BVH83" s="78"/>
      <c r="BVI83" s="78"/>
      <c r="BVJ83" s="78"/>
      <c r="BVK83" s="78"/>
      <c r="BVL83" s="78"/>
      <c r="BVM83" s="78"/>
      <c r="BVN83" s="78"/>
      <c r="BVO83" s="78"/>
      <c r="BVP83" s="78"/>
      <c r="BVQ83" s="78"/>
      <c r="BVR83" s="78"/>
      <c r="BVS83" s="78"/>
      <c r="BVT83" s="78"/>
      <c r="BVU83" s="78"/>
      <c r="BVV83" s="78"/>
      <c r="BVW83" s="78"/>
      <c r="BVX83" s="78"/>
      <c r="BVY83" s="78"/>
      <c r="BVZ83" s="78"/>
      <c r="BWA83" s="78"/>
      <c r="BWB83" s="78"/>
      <c r="BWC83" s="78"/>
      <c r="BWD83" s="78"/>
      <c r="BWE83" s="78"/>
      <c r="BWF83" s="78"/>
      <c r="BWG83" s="78"/>
      <c r="BWH83" s="78"/>
      <c r="BWI83" s="78"/>
      <c r="BWJ83" s="78"/>
      <c r="BWK83" s="78"/>
      <c r="BWL83" s="78"/>
      <c r="BWM83" s="78"/>
      <c r="BWN83" s="78"/>
      <c r="BWO83" s="78"/>
      <c r="BWP83" s="78"/>
      <c r="BWQ83" s="78"/>
      <c r="BWR83" s="78"/>
      <c r="BWS83" s="78"/>
      <c r="BWT83" s="78"/>
      <c r="BWU83" s="78"/>
      <c r="BWV83" s="78"/>
      <c r="BWW83" s="78"/>
      <c r="BWX83" s="78"/>
      <c r="BWY83" s="78"/>
      <c r="BWZ83" s="78"/>
      <c r="BXA83" s="78"/>
      <c r="BXB83" s="78"/>
      <c r="BXC83" s="78"/>
      <c r="BXD83" s="78"/>
      <c r="BXE83" s="78"/>
      <c r="BXF83" s="78"/>
      <c r="BXG83" s="78"/>
      <c r="BXH83" s="78"/>
      <c r="BXI83" s="78"/>
      <c r="BXJ83" s="78"/>
      <c r="BXK83" s="78"/>
      <c r="BXL83" s="78"/>
      <c r="BXM83" s="78"/>
      <c r="BXN83" s="78"/>
      <c r="BXO83" s="78"/>
      <c r="BXP83" s="78"/>
      <c r="BXQ83" s="78"/>
      <c r="BXR83" s="78"/>
      <c r="BXS83" s="78"/>
      <c r="BXT83" s="78"/>
      <c r="BXU83" s="78"/>
      <c r="BXV83" s="78"/>
      <c r="BXW83" s="78"/>
      <c r="BXX83" s="78"/>
      <c r="BXY83" s="78"/>
      <c r="BXZ83" s="78"/>
      <c r="BYA83" s="78"/>
      <c r="BYB83" s="78"/>
      <c r="BYC83" s="78"/>
      <c r="BYD83" s="78"/>
      <c r="BYE83" s="78"/>
      <c r="BYF83" s="78"/>
      <c r="BYG83" s="78"/>
      <c r="BYH83" s="78"/>
      <c r="BYI83" s="78"/>
      <c r="BYJ83" s="78"/>
      <c r="BYK83" s="78"/>
      <c r="BYL83" s="78"/>
      <c r="BYM83" s="78"/>
      <c r="BYN83" s="78"/>
      <c r="BYO83" s="78"/>
      <c r="BYP83" s="78"/>
      <c r="BYQ83" s="78"/>
      <c r="BYR83" s="78"/>
      <c r="BYS83" s="78"/>
      <c r="BYT83" s="78"/>
      <c r="BYU83" s="78"/>
      <c r="BYV83" s="78"/>
      <c r="BYW83" s="78"/>
      <c r="BYX83" s="78"/>
      <c r="BYY83" s="78"/>
      <c r="BYZ83" s="78"/>
      <c r="BZA83" s="78"/>
      <c r="BZB83" s="78"/>
      <c r="BZC83" s="78"/>
      <c r="BZD83" s="78"/>
      <c r="BZE83" s="78"/>
      <c r="BZF83" s="78"/>
      <c r="BZG83" s="78"/>
      <c r="BZH83" s="78"/>
      <c r="BZI83" s="78"/>
      <c r="BZJ83" s="78"/>
      <c r="BZK83" s="78"/>
      <c r="BZL83" s="78"/>
      <c r="BZM83" s="78"/>
      <c r="BZN83" s="78"/>
      <c r="BZO83" s="78"/>
      <c r="BZP83" s="78"/>
      <c r="BZQ83" s="78"/>
      <c r="BZR83" s="78"/>
      <c r="BZS83" s="78"/>
      <c r="BZT83" s="78"/>
      <c r="BZU83" s="78"/>
      <c r="BZV83" s="78"/>
      <c r="BZW83" s="78"/>
      <c r="BZX83" s="78"/>
      <c r="BZY83" s="78"/>
      <c r="BZZ83" s="78"/>
      <c r="CAA83" s="78"/>
      <c r="CAB83" s="78"/>
      <c r="CAC83" s="78"/>
      <c r="CAD83" s="78"/>
      <c r="CAE83" s="78"/>
      <c r="CAF83" s="78"/>
      <c r="CAG83" s="78"/>
      <c r="CAH83" s="78"/>
      <c r="CAI83" s="78"/>
      <c r="CAJ83" s="78"/>
      <c r="CAK83" s="78"/>
      <c r="CAL83" s="78"/>
      <c r="CAM83" s="78"/>
      <c r="CAN83" s="78"/>
      <c r="CAO83" s="78"/>
      <c r="CAP83" s="78"/>
      <c r="CAQ83" s="78"/>
      <c r="CAR83" s="78"/>
      <c r="CAS83" s="78"/>
      <c r="CAT83" s="78"/>
      <c r="CAU83" s="78"/>
      <c r="CAV83" s="78"/>
      <c r="CAW83" s="78"/>
      <c r="CAX83" s="78"/>
      <c r="CAY83" s="78"/>
      <c r="CAZ83" s="78"/>
      <c r="CBA83" s="78"/>
      <c r="CBB83" s="78"/>
      <c r="CBC83" s="78"/>
      <c r="CBD83" s="78"/>
      <c r="CBE83" s="78"/>
      <c r="CBF83" s="78"/>
      <c r="CBG83" s="78"/>
      <c r="CBH83" s="78"/>
      <c r="CBI83" s="78"/>
      <c r="CBJ83" s="78"/>
      <c r="CBK83" s="78"/>
      <c r="CBL83" s="78"/>
      <c r="CBM83" s="78"/>
      <c r="CBN83" s="78"/>
      <c r="CBO83" s="78"/>
      <c r="CBP83" s="78"/>
      <c r="CBQ83" s="78"/>
      <c r="CBR83" s="78"/>
      <c r="CBS83" s="78"/>
      <c r="CBT83" s="78"/>
      <c r="CBU83" s="78"/>
      <c r="CBV83" s="78"/>
      <c r="CBW83" s="78"/>
      <c r="CBX83" s="78"/>
      <c r="CBY83" s="78"/>
      <c r="CBZ83" s="78"/>
      <c r="CCA83" s="78"/>
      <c r="CCB83" s="78"/>
      <c r="CCC83" s="78"/>
      <c r="CCD83" s="78"/>
      <c r="CCE83" s="78"/>
      <c r="CCF83" s="78"/>
      <c r="CCG83" s="78"/>
      <c r="CCH83" s="78"/>
      <c r="CCI83" s="78"/>
      <c r="CCJ83" s="78"/>
      <c r="CCK83" s="78"/>
      <c r="CCL83" s="78"/>
      <c r="CCM83" s="78"/>
      <c r="CCN83" s="78"/>
      <c r="CCO83" s="78"/>
      <c r="CCP83" s="78"/>
      <c r="CCQ83" s="78"/>
      <c r="CCR83" s="78"/>
      <c r="CCS83" s="78"/>
      <c r="CCT83" s="78"/>
      <c r="CCU83" s="78"/>
      <c r="CCV83" s="78"/>
      <c r="CCW83" s="78"/>
      <c r="CCX83" s="78"/>
      <c r="CCY83" s="78"/>
      <c r="CCZ83" s="78"/>
      <c r="CDA83" s="78"/>
      <c r="CDB83" s="78"/>
      <c r="CDC83" s="78"/>
      <c r="CDD83" s="78"/>
      <c r="CDE83" s="78"/>
      <c r="CDF83" s="78"/>
      <c r="CDG83" s="78"/>
      <c r="CDH83" s="78"/>
      <c r="CDI83" s="78"/>
      <c r="CDJ83" s="78"/>
      <c r="CDK83" s="78"/>
      <c r="CDL83" s="78"/>
      <c r="CDM83" s="78"/>
      <c r="CDN83" s="78"/>
      <c r="CDO83" s="78"/>
      <c r="CDP83" s="78"/>
      <c r="CDQ83" s="78"/>
      <c r="CDR83" s="78"/>
      <c r="CDS83" s="78"/>
      <c r="CDT83" s="78"/>
      <c r="CDU83" s="78"/>
      <c r="CDV83" s="78"/>
      <c r="CDW83" s="78"/>
      <c r="CDX83" s="78"/>
      <c r="CDY83" s="78"/>
      <c r="CDZ83" s="78"/>
      <c r="CEA83" s="78"/>
      <c r="CEB83" s="78"/>
      <c r="CEC83" s="78"/>
      <c r="CED83" s="78"/>
      <c r="CEE83" s="78"/>
      <c r="CEF83" s="78"/>
      <c r="CEG83" s="78"/>
      <c r="CEH83" s="78"/>
      <c r="CEI83" s="78"/>
      <c r="CEJ83" s="78"/>
      <c r="CEK83" s="78"/>
      <c r="CEL83" s="78"/>
      <c r="CEM83" s="78"/>
      <c r="CEN83" s="78"/>
      <c r="CEO83" s="78"/>
      <c r="CEP83" s="78"/>
      <c r="CEQ83" s="78"/>
      <c r="CER83" s="78"/>
      <c r="CES83" s="78"/>
      <c r="CET83" s="78"/>
      <c r="CEU83" s="78"/>
      <c r="CEV83" s="78"/>
      <c r="CEW83" s="78"/>
      <c r="CEX83" s="78"/>
      <c r="CEY83" s="78"/>
      <c r="CEZ83" s="78"/>
      <c r="CFA83" s="78"/>
      <c r="CFB83" s="78"/>
      <c r="CFC83" s="78"/>
      <c r="CFD83" s="78"/>
      <c r="CFE83" s="78"/>
      <c r="CFF83" s="78"/>
      <c r="CFG83" s="78"/>
      <c r="CFH83" s="78"/>
      <c r="CFI83" s="78"/>
      <c r="CFJ83" s="78"/>
      <c r="CFK83" s="78"/>
      <c r="CFL83" s="78"/>
      <c r="CFM83" s="78"/>
      <c r="CFN83" s="78"/>
      <c r="CFO83" s="78"/>
      <c r="CFP83" s="78"/>
      <c r="CFQ83" s="78"/>
      <c r="CFR83" s="78"/>
      <c r="CFS83" s="78"/>
      <c r="CFT83" s="78"/>
      <c r="CFU83" s="78"/>
      <c r="CFV83" s="78"/>
      <c r="CFW83" s="78"/>
      <c r="CFX83" s="78"/>
      <c r="CFY83" s="78"/>
      <c r="CFZ83" s="78"/>
      <c r="CGA83" s="78"/>
      <c r="CGB83" s="78"/>
      <c r="CGC83" s="78"/>
      <c r="CGD83" s="78"/>
      <c r="CGE83" s="78"/>
      <c r="CGF83" s="78"/>
      <c r="CGG83" s="78"/>
      <c r="CGH83" s="78"/>
      <c r="CGI83" s="78"/>
      <c r="CGJ83" s="78"/>
      <c r="CGK83" s="78"/>
      <c r="CGL83" s="78"/>
      <c r="CGM83" s="78"/>
      <c r="CGN83" s="78"/>
      <c r="CGO83" s="78"/>
      <c r="CGP83" s="78"/>
      <c r="CGQ83" s="78"/>
      <c r="CGR83" s="78"/>
      <c r="CGS83" s="78"/>
      <c r="CGT83" s="78"/>
      <c r="CGU83" s="78"/>
      <c r="CGV83" s="78"/>
      <c r="CGW83" s="78"/>
      <c r="CGX83" s="78"/>
      <c r="CGY83" s="78"/>
      <c r="CGZ83" s="78"/>
      <c r="CHA83" s="78"/>
      <c r="CHB83" s="78"/>
      <c r="CHC83" s="78"/>
      <c r="CHD83" s="78"/>
      <c r="CHE83" s="78"/>
      <c r="CHF83" s="78"/>
      <c r="CHG83" s="78"/>
      <c r="CHH83" s="78"/>
      <c r="CHI83" s="78"/>
      <c r="CHJ83" s="78"/>
      <c r="CHK83" s="78"/>
      <c r="CHL83" s="78"/>
      <c r="CHM83" s="78"/>
      <c r="CHN83" s="78"/>
      <c r="CHO83" s="78"/>
      <c r="CHP83" s="78"/>
      <c r="CHQ83" s="78"/>
      <c r="CHR83" s="78"/>
      <c r="CHS83" s="78"/>
      <c r="CHT83" s="78"/>
      <c r="CHU83" s="78"/>
      <c r="CHV83" s="78"/>
      <c r="CHW83" s="78"/>
      <c r="CHX83" s="78"/>
      <c r="CHY83" s="78"/>
      <c r="CHZ83" s="78"/>
      <c r="CIA83" s="78"/>
      <c r="CIB83" s="78"/>
      <c r="CIC83" s="78"/>
      <c r="CID83" s="78"/>
      <c r="CIE83" s="78"/>
      <c r="CIF83" s="78"/>
      <c r="CIG83" s="78"/>
      <c r="CIH83" s="78"/>
      <c r="CII83" s="78"/>
      <c r="CIJ83" s="78"/>
      <c r="CIK83" s="78"/>
      <c r="CIL83" s="78"/>
      <c r="CIM83" s="78"/>
      <c r="CIN83" s="78"/>
      <c r="CIO83" s="78"/>
      <c r="CIP83" s="78"/>
      <c r="CIQ83" s="78"/>
      <c r="CIR83" s="78"/>
      <c r="CIS83" s="78"/>
      <c r="CIT83" s="78"/>
      <c r="CIU83" s="78"/>
      <c r="CIV83" s="78"/>
      <c r="CIW83" s="78"/>
      <c r="CIX83" s="78"/>
      <c r="CIY83" s="78"/>
      <c r="CIZ83" s="78"/>
      <c r="CJA83" s="78"/>
      <c r="CJB83" s="78"/>
      <c r="CJC83" s="78"/>
      <c r="CJD83" s="78"/>
      <c r="CJE83" s="78"/>
      <c r="CJF83" s="78"/>
      <c r="CJG83" s="78"/>
      <c r="CJH83" s="78"/>
      <c r="CJI83" s="78"/>
      <c r="CJJ83" s="78"/>
      <c r="CJK83" s="78"/>
      <c r="CJL83" s="78"/>
      <c r="CJM83" s="78"/>
      <c r="CJN83" s="78"/>
      <c r="CJO83" s="78"/>
      <c r="CJP83" s="78"/>
      <c r="CJQ83" s="78"/>
      <c r="CJR83" s="78"/>
      <c r="CJS83" s="78"/>
      <c r="CJT83" s="78"/>
      <c r="CJU83" s="78"/>
      <c r="CJV83" s="78"/>
      <c r="CJW83" s="78"/>
      <c r="CJX83" s="78"/>
      <c r="CJY83" s="78"/>
      <c r="CJZ83" s="78"/>
      <c r="CKA83" s="78"/>
      <c r="CKB83" s="78"/>
      <c r="CKC83" s="78"/>
      <c r="CKD83" s="78"/>
      <c r="CKE83" s="78"/>
      <c r="CKF83" s="78"/>
      <c r="CKG83" s="78"/>
      <c r="CKH83" s="78"/>
      <c r="CKI83" s="78"/>
      <c r="CKJ83" s="78"/>
      <c r="CKK83" s="78"/>
      <c r="CKL83" s="78"/>
      <c r="CKM83" s="78"/>
      <c r="CKN83" s="78"/>
      <c r="CKO83" s="78"/>
      <c r="CKP83" s="78"/>
      <c r="CKQ83" s="78"/>
      <c r="CKR83" s="78"/>
      <c r="CKS83" s="78"/>
      <c r="CKT83" s="78"/>
      <c r="CKU83" s="78"/>
      <c r="CKV83" s="78"/>
      <c r="CKW83" s="78"/>
      <c r="CKX83" s="78"/>
      <c r="CKY83" s="78"/>
      <c r="CKZ83" s="78"/>
      <c r="CLA83" s="78"/>
      <c r="CLB83" s="78"/>
      <c r="CLC83" s="78"/>
      <c r="CLD83" s="78"/>
      <c r="CLE83" s="78"/>
      <c r="CLF83" s="78"/>
      <c r="CLG83" s="78"/>
      <c r="CLH83" s="78"/>
      <c r="CLI83" s="78"/>
      <c r="CLJ83" s="78"/>
      <c r="CLK83" s="78"/>
      <c r="CLL83" s="78"/>
      <c r="CLM83" s="78"/>
      <c r="CLN83" s="78"/>
      <c r="CLO83" s="78"/>
      <c r="CLP83" s="78"/>
      <c r="CLQ83" s="78"/>
      <c r="CLR83" s="78"/>
      <c r="CLS83" s="78"/>
      <c r="CLT83" s="78"/>
      <c r="CLU83" s="78"/>
      <c r="CLV83" s="78"/>
      <c r="CLW83" s="78"/>
      <c r="CLX83" s="78"/>
      <c r="CLY83" s="78"/>
      <c r="CLZ83" s="78"/>
      <c r="CMA83" s="78"/>
      <c r="CMB83" s="78"/>
      <c r="CMC83" s="78"/>
      <c r="CMD83" s="78"/>
      <c r="CME83" s="78"/>
      <c r="CMF83" s="78"/>
      <c r="CMG83" s="78"/>
      <c r="CMH83" s="78"/>
      <c r="CMI83" s="78"/>
      <c r="CMJ83" s="78"/>
      <c r="CMK83" s="78"/>
      <c r="CML83" s="78"/>
      <c r="CMM83" s="78"/>
      <c r="CMN83" s="78"/>
      <c r="CMO83" s="78"/>
      <c r="CMP83" s="78"/>
      <c r="CMQ83" s="78"/>
      <c r="CMR83" s="78"/>
      <c r="CMS83" s="78"/>
      <c r="CMT83" s="78"/>
      <c r="CMU83" s="78"/>
      <c r="CMV83" s="78"/>
      <c r="CMW83" s="78"/>
      <c r="CMX83" s="78"/>
      <c r="CMY83" s="78"/>
      <c r="CMZ83" s="78"/>
      <c r="CNA83" s="78"/>
      <c r="CNB83" s="78"/>
      <c r="CNC83" s="78"/>
      <c r="CND83" s="78"/>
      <c r="CNE83" s="78"/>
      <c r="CNF83" s="78"/>
      <c r="CNG83" s="78"/>
      <c r="CNH83" s="78"/>
      <c r="CNI83" s="78"/>
      <c r="CNJ83" s="78"/>
      <c r="CNK83" s="78"/>
      <c r="CNL83" s="78"/>
      <c r="CNM83" s="78"/>
      <c r="CNN83" s="78"/>
      <c r="CNO83" s="78"/>
      <c r="CNP83" s="78"/>
      <c r="CNQ83" s="78"/>
      <c r="CNR83" s="78"/>
      <c r="CNS83" s="78"/>
      <c r="CNT83" s="78"/>
      <c r="CNU83" s="78"/>
      <c r="CNV83" s="78"/>
      <c r="CNW83" s="78"/>
      <c r="CNX83" s="78"/>
      <c r="CNY83" s="78"/>
      <c r="CNZ83" s="78"/>
      <c r="COA83" s="78"/>
      <c r="COB83" s="78"/>
      <c r="COC83" s="78"/>
      <c r="COD83" s="78"/>
      <c r="COE83" s="78"/>
      <c r="COF83" s="78"/>
      <c r="COG83" s="78"/>
      <c r="COH83" s="78"/>
      <c r="COI83" s="78"/>
      <c r="COJ83" s="78"/>
      <c r="COK83" s="78"/>
      <c r="COL83" s="78"/>
      <c r="COM83" s="78"/>
      <c r="CON83" s="78"/>
      <c r="COO83" s="78"/>
      <c r="COP83" s="78"/>
      <c r="COQ83" s="78"/>
      <c r="COR83" s="78"/>
      <c r="COS83" s="78"/>
      <c r="COT83" s="78"/>
      <c r="COU83" s="78"/>
      <c r="COV83" s="78"/>
      <c r="COW83" s="78"/>
      <c r="COX83" s="78"/>
      <c r="COY83" s="78"/>
      <c r="COZ83" s="78"/>
      <c r="CPA83" s="78"/>
      <c r="CPB83" s="78"/>
      <c r="CPC83" s="78"/>
      <c r="CPD83" s="78"/>
      <c r="CPE83" s="78"/>
      <c r="CPF83" s="78"/>
      <c r="CPG83" s="78"/>
      <c r="CPH83" s="78"/>
      <c r="CPI83" s="78"/>
      <c r="CPJ83" s="78"/>
      <c r="CPK83" s="78"/>
      <c r="CPL83" s="78"/>
      <c r="CPM83" s="78"/>
      <c r="CPN83" s="78"/>
      <c r="CPO83" s="78"/>
      <c r="CPP83" s="78"/>
      <c r="CPQ83" s="78"/>
      <c r="CPR83" s="78"/>
      <c r="CPS83" s="78"/>
      <c r="CPT83" s="78"/>
      <c r="CPU83" s="78"/>
      <c r="CPV83" s="78"/>
      <c r="CPW83" s="78"/>
      <c r="CPX83" s="78"/>
      <c r="CPY83" s="78"/>
      <c r="CPZ83" s="78"/>
      <c r="CQA83" s="78"/>
      <c r="CQB83" s="78"/>
      <c r="CQC83" s="78"/>
      <c r="CQD83" s="78"/>
      <c r="CQE83" s="78"/>
      <c r="CQF83" s="78"/>
      <c r="CQG83" s="78"/>
      <c r="CQH83" s="78"/>
      <c r="CQI83" s="78"/>
      <c r="CQJ83" s="78"/>
      <c r="CQK83" s="78"/>
      <c r="CQL83" s="78"/>
      <c r="CQM83" s="78"/>
      <c r="CQN83" s="78"/>
      <c r="CQO83" s="78"/>
      <c r="CQP83" s="78"/>
      <c r="CQQ83" s="78"/>
      <c r="CQR83" s="78"/>
      <c r="CQS83" s="78"/>
      <c r="CQT83" s="78"/>
      <c r="CQU83" s="78"/>
      <c r="CQV83" s="78"/>
      <c r="CQW83" s="78"/>
      <c r="CQX83" s="78"/>
      <c r="CQY83" s="78"/>
      <c r="CQZ83" s="78"/>
      <c r="CRA83" s="78"/>
      <c r="CRB83" s="78"/>
      <c r="CRC83" s="78"/>
      <c r="CRD83" s="78"/>
      <c r="CRE83" s="78"/>
      <c r="CRF83" s="78"/>
      <c r="CRG83" s="78"/>
      <c r="CRH83" s="78"/>
      <c r="CRI83" s="78"/>
      <c r="CRJ83" s="78"/>
      <c r="CRK83" s="78"/>
      <c r="CRL83" s="78"/>
      <c r="CRM83" s="78"/>
      <c r="CRN83" s="78"/>
      <c r="CRO83" s="78"/>
      <c r="CRP83" s="78"/>
      <c r="CRQ83" s="78"/>
      <c r="CRR83" s="78"/>
      <c r="CRS83" s="78"/>
      <c r="CRT83" s="78"/>
      <c r="CRU83" s="78"/>
      <c r="CRV83" s="78"/>
      <c r="CRW83" s="78"/>
      <c r="CRX83" s="78"/>
      <c r="CRY83" s="78"/>
      <c r="CRZ83" s="78"/>
      <c r="CSA83" s="78"/>
      <c r="CSB83" s="78"/>
      <c r="CSC83" s="78"/>
      <c r="CSD83" s="78"/>
      <c r="CSE83" s="78"/>
      <c r="CSF83" s="78"/>
      <c r="CSG83" s="78"/>
      <c r="CSH83" s="78"/>
      <c r="CSI83" s="78"/>
      <c r="CSJ83" s="78"/>
      <c r="CSK83" s="78"/>
      <c r="CSL83" s="78"/>
      <c r="CSM83" s="78"/>
      <c r="CSN83" s="78"/>
      <c r="CSO83" s="78"/>
      <c r="CSP83" s="78"/>
      <c r="CSQ83" s="78"/>
      <c r="CSR83" s="78"/>
      <c r="CSS83" s="78"/>
      <c r="CST83" s="78"/>
      <c r="CSU83" s="78"/>
      <c r="CSV83" s="78"/>
      <c r="CSW83" s="78"/>
      <c r="CSX83" s="78"/>
      <c r="CSY83" s="78"/>
      <c r="CSZ83" s="78"/>
      <c r="CTA83" s="78"/>
      <c r="CTB83" s="78"/>
      <c r="CTC83" s="78"/>
      <c r="CTD83" s="78"/>
      <c r="CTE83" s="78"/>
      <c r="CTF83" s="78"/>
      <c r="CTG83" s="78"/>
      <c r="CTH83" s="78"/>
      <c r="CTI83" s="78"/>
      <c r="CTJ83" s="78"/>
      <c r="CTK83" s="78"/>
      <c r="CTL83" s="78"/>
      <c r="CTM83" s="78"/>
      <c r="CTN83" s="78"/>
      <c r="CTO83" s="78"/>
      <c r="CTP83" s="78"/>
      <c r="CTQ83" s="78"/>
      <c r="CTR83" s="78"/>
      <c r="CTS83" s="78"/>
      <c r="CTT83" s="78"/>
      <c r="CTU83" s="78"/>
      <c r="CTV83" s="78"/>
      <c r="CTW83" s="78"/>
      <c r="CTX83" s="78"/>
      <c r="CTY83" s="78"/>
      <c r="CTZ83" s="78"/>
      <c r="CUA83" s="78"/>
      <c r="CUB83" s="78"/>
      <c r="CUC83" s="78"/>
      <c r="CUD83" s="78"/>
      <c r="CUE83" s="78"/>
      <c r="CUF83" s="78"/>
      <c r="CUG83" s="78"/>
      <c r="CUH83" s="78"/>
      <c r="CUI83" s="78"/>
      <c r="CUJ83" s="78"/>
      <c r="CUK83" s="78"/>
      <c r="CUL83" s="78"/>
      <c r="CUM83" s="78"/>
      <c r="CUN83" s="78"/>
      <c r="CUO83" s="78"/>
      <c r="CUP83" s="78"/>
      <c r="CUQ83" s="78"/>
      <c r="CUR83" s="78"/>
      <c r="CUS83" s="78"/>
      <c r="CUT83" s="78"/>
      <c r="CUU83" s="78"/>
      <c r="CUV83" s="78"/>
      <c r="CUW83" s="78"/>
      <c r="CUX83" s="78"/>
      <c r="CUY83" s="78"/>
      <c r="CUZ83" s="78"/>
      <c r="CVA83" s="78"/>
      <c r="CVB83" s="78"/>
      <c r="CVC83" s="78"/>
      <c r="CVD83" s="78"/>
      <c r="CVE83" s="78"/>
      <c r="CVF83" s="78"/>
      <c r="CVG83" s="78"/>
      <c r="CVH83" s="78"/>
      <c r="CVI83" s="78"/>
      <c r="CVJ83" s="78"/>
      <c r="CVK83" s="78"/>
      <c r="CVL83" s="78"/>
      <c r="CVM83" s="78"/>
      <c r="CVN83" s="78"/>
      <c r="CVO83" s="78"/>
      <c r="CVP83" s="78"/>
      <c r="CVQ83" s="78"/>
      <c r="CVR83" s="78"/>
      <c r="CVS83" s="78"/>
      <c r="CVT83" s="78"/>
      <c r="CVU83" s="78"/>
      <c r="CVV83" s="78"/>
      <c r="CVW83" s="78"/>
      <c r="CVX83" s="78"/>
      <c r="CVY83" s="78"/>
      <c r="CVZ83" s="78"/>
      <c r="CWA83" s="78"/>
      <c r="CWB83" s="78"/>
      <c r="CWC83" s="78"/>
      <c r="CWD83" s="78"/>
      <c r="CWE83" s="78"/>
      <c r="CWF83" s="78"/>
      <c r="CWG83" s="78"/>
      <c r="CWH83" s="78"/>
      <c r="CWI83" s="78"/>
      <c r="CWJ83" s="78"/>
      <c r="CWK83" s="78"/>
      <c r="CWL83" s="78"/>
      <c r="CWM83" s="78"/>
      <c r="CWN83" s="78"/>
      <c r="CWO83" s="78"/>
      <c r="CWP83" s="78"/>
      <c r="CWQ83" s="78"/>
      <c r="CWR83" s="78"/>
      <c r="CWS83" s="78"/>
      <c r="CWT83" s="78"/>
      <c r="CWU83" s="78"/>
      <c r="CWV83" s="78"/>
      <c r="CWW83" s="78"/>
      <c r="CWX83" s="78"/>
      <c r="CWY83" s="78"/>
      <c r="CWZ83" s="78"/>
      <c r="CXA83" s="78"/>
      <c r="CXB83" s="78"/>
      <c r="CXC83" s="78"/>
      <c r="CXD83" s="78"/>
      <c r="CXE83" s="78"/>
      <c r="CXF83" s="78"/>
      <c r="CXG83" s="78"/>
      <c r="CXH83" s="78"/>
      <c r="CXI83" s="78"/>
      <c r="CXJ83" s="78"/>
      <c r="CXK83" s="78"/>
      <c r="CXL83" s="78"/>
      <c r="CXM83" s="78"/>
      <c r="CXN83" s="78"/>
      <c r="CXO83" s="78"/>
      <c r="CXP83" s="78"/>
      <c r="CXQ83" s="78"/>
      <c r="CXR83" s="78"/>
      <c r="CXS83" s="78"/>
      <c r="CXT83" s="78"/>
      <c r="CXU83" s="78"/>
      <c r="CXV83" s="78"/>
      <c r="CXW83" s="78"/>
      <c r="CXX83" s="78"/>
      <c r="CXY83" s="78"/>
      <c r="CXZ83" s="78"/>
      <c r="CYA83" s="78"/>
      <c r="CYB83" s="78"/>
      <c r="CYC83" s="78"/>
      <c r="CYD83" s="78"/>
      <c r="CYE83" s="78"/>
      <c r="CYF83" s="78"/>
      <c r="CYG83" s="78"/>
      <c r="CYH83" s="78"/>
      <c r="CYI83" s="78"/>
      <c r="CYJ83" s="78"/>
      <c r="CYK83" s="78"/>
      <c r="CYL83" s="78"/>
      <c r="CYM83" s="78"/>
      <c r="CYN83" s="78"/>
      <c r="CYO83" s="78"/>
      <c r="CYP83" s="78"/>
      <c r="CYQ83" s="78"/>
      <c r="CYR83" s="78"/>
      <c r="CYS83" s="78"/>
      <c r="CYT83" s="78"/>
      <c r="CYU83" s="78"/>
      <c r="CYV83" s="78"/>
      <c r="CYW83" s="78"/>
      <c r="CYX83" s="78"/>
      <c r="CYY83" s="78"/>
      <c r="CYZ83" s="78"/>
      <c r="CZA83" s="78"/>
      <c r="CZB83" s="78"/>
      <c r="CZC83" s="78"/>
      <c r="CZD83" s="78"/>
      <c r="CZE83" s="78"/>
      <c r="CZF83" s="78"/>
      <c r="CZG83" s="78"/>
      <c r="CZH83" s="78"/>
      <c r="CZI83" s="78"/>
      <c r="CZJ83" s="78"/>
      <c r="CZK83" s="78"/>
      <c r="CZL83" s="78"/>
      <c r="CZM83" s="78"/>
      <c r="CZN83" s="78"/>
      <c r="CZO83" s="78"/>
      <c r="CZP83" s="78"/>
      <c r="CZQ83" s="78"/>
      <c r="CZR83" s="78"/>
      <c r="CZS83" s="78"/>
      <c r="CZT83" s="78"/>
      <c r="CZU83" s="78"/>
      <c r="CZV83" s="78"/>
      <c r="CZW83" s="78"/>
      <c r="CZX83" s="78"/>
      <c r="CZY83" s="78"/>
      <c r="CZZ83" s="78"/>
      <c r="DAA83" s="78"/>
      <c r="DAB83" s="78"/>
      <c r="DAC83" s="78"/>
      <c r="DAD83" s="78"/>
      <c r="DAE83" s="78"/>
      <c r="DAF83" s="78"/>
      <c r="DAG83" s="78"/>
      <c r="DAH83" s="78"/>
      <c r="DAI83" s="78"/>
      <c r="DAJ83" s="78"/>
      <c r="DAK83" s="78"/>
      <c r="DAL83" s="78"/>
      <c r="DAM83" s="78"/>
      <c r="DAN83" s="78"/>
      <c r="DAO83" s="78"/>
      <c r="DAP83" s="78"/>
      <c r="DAQ83" s="78"/>
      <c r="DAR83" s="78"/>
      <c r="DAS83" s="78"/>
      <c r="DAT83" s="78"/>
      <c r="DAU83" s="78"/>
      <c r="DAV83" s="78"/>
      <c r="DAW83" s="78"/>
      <c r="DAX83" s="78"/>
      <c r="DAY83" s="78"/>
      <c r="DAZ83" s="78"/>
      <c r="DBA83" s="78"/>
      <c r="DBB83" s="78"/>
      <c r="DBC83" s="78"/>
      <c r="DBD83" s="78"/>
      <c r="DBE83" s="78"/>
      <c r="DBF83" s="78"/>
      <c r="DBG83" s="78"/>
      <c r="DBH83" s="78"/>
      <c r="DBI83" s="78"/>
      <c r="DBJ83" s="78"/>
      <c r="DBK83" s="78"/>
      <c r="DBL83" s="78"/>
      <c r="DBM83" s="78"/>
      <c r="DBN83" s="78"/>
      <c r="DBO83" s="78"/>
      <c r="DBP83" s="78"/>
      <c r="DBQ83" s="78"/>
      <c r="DBR83" s="78"/>
      <c r="DBS83" s="78"/>
      <c r="DBT83" s="78"/>
      <c r="DBU83" s="78"/>
      <c r="DBV83" s="78"/>
      <c r="DBW83" s="78"/>
      <c r="DBX83" s="78"/>
      <c r="DBY83" s="78"/>
      <c r="DBZ83" s="78"/>
      <c r="DCA83" s="78"/>
      <c r="DCB83" s="78"/>
      <c r="DCC83" s="78"/>
      <c r="DCD83" s="78"/>
      <c r="DCE83" s="78"/>
      <c r="DCF83" s="78"/>
      <c r="DCG83" s="78"/>
      <c r="DCH83" s="78"/>
      <c r="DCI83" s="78"/>
      <c r="DCJ83" s="78"/>
      <c r="DCK83" s="78"/>
      <c r="DCL83" s="78"/>
      <c r="DCM83" s="78"/>
      <c r="DCN83" s="78"/>
      <c r="DCO83" s="78"/>
      <c r="DCP83" s="78"/>
      <c r="DCQ83" s="78"/>
      <c r="DCR83" s="78"/>
      <c r="DCS83" s="78"/>
      <c r="DCT83" s="78"/>
      <c r="DCU83" s="78"/>
      <c r="DCV83" s="78"/>
      <c r="DCW83" s="78"/>
      <c r="DCX83" s="78"/>
      <c r="DCY83" s="78"/>
      <c r="DCZ83" s="78"/>
      <c r="DDA83" s="78"/>
      <c r="DDB83" s="78"/>
      <c r="DDC83" s="78"/>
      <c r="DDD83" s="78"/>
      <c r="DDE83" s="78"/>
      <c r="DDF83" s="78"/>
      <c r="DDG83" s="78"/>
      <c r="DDH83" s="78"/>
      <c r="DDI83" s="78"/>
      <c r="DDJ83" s="78"/>
      <c r="DDK83" s="78"/>
      <c r="DDL83" s="78"/>
      <c r="DDM83" s="78"/>
      <c r="DDN83" s="78"/>
      <c r="DDO83" s="78"/>
      <c r="DDP83" s="78"/>
      <c r="DDQ83" s="78"/>
      <c r="DDR83" s="78"/>
      <c r="DDS83" s="78"/>
      <c r="DDT83" s="78"/>
      <c r="DDU83" s="78"/>
      <c r="DDV83" s="78"/>
      <c r="DDW83" s="78"/>
      <c r="DDX83" s="78"/>
      <c r="DDY83" s="78"/>
      <c r="DDZ83" s="78"/>
      <c r="DEA83" s="78"/>
      <c r="DEB83" s="78"/>
      <c r="DEC83" s="78"/>
      <c r="DED83" s="78"/>
      <c r="DEE83" s="78"/>
      <c r="DEF83" s="78"/>
      <c r="DEG83" s="78"/>
      <c r="DEH83" s="78"/>
      <c r="DEI83" s="78"/>
      <c r="DEJ83" s="78"/>
      <c r="DEK83" s="78"/>
      <c r="DEL83" s="78"/>
      <c r="DEM83" s="78"/>
      <c r="DEN83" s="78"/>
      <c r="DEO83" s="78"/>
      <c r="DEP83" s="78"/>
      <c r="DEQ83" s="78"/>
      <c r="DER83" s="78"/>
      <c r="DES83" s="78"/>
      <c r="DET83" s="78"/>
      <c r="DEU83" s="78"/>
      <c r="DEV83" s="78"/>
      <c r="DEW83" s="78"/>
      <c r="DEX83" s="78"/>
      <c r="DEY83" s="78"/>
      <c r="DEZ83" s="78"/>
      <c r="DFA83" s="78"/>
      <c r="DFB83" s="78"/>
      <c r="DFC83" s="78"/>
      <c r="DFD83" s="78"/>
      <c r="DFE83" s="78"/>
      <c r="DFF83" s="78"/>
      <c r="DFG83" s="78"/>
      <c r="DFH83" s="78"/>
      <c r="DFI83" s="78"/>
      <c r="DFJ83" s="78"/>
      <c r="DFK83" s="78"/>
      <c r="DFL83" s="78"/>
      <c r="DFM83" s="78"/>
      <c r="DFN83" s="78"/>
      <c r="DFO83" s="78"/>
      <c r="DFP83" s="78"/>
      <c r="DFQ83" s="78"/>
      <c r="DFR83" s="78"/>
      <c r="DFS83" s="78"/>
      <c r="DFT83" s="78"/>
      <c r="DFU83" s="78"/>
      <c r="DFV83" s="78"/>
      <c r="DFW83" s="78"/>
      <c r="DFX83" s="78"/>
      <c r="DFY83" s="78"/>
      <c r="DFZ83" s="78"/>
      <c r="DGA83" s="78"/>
      <c r="DGB83" s="78"/>
      <c r="DGC83" s="78"/>
      <c r="DGD83" s="78"/>
      <c r="DGE83" s="78"/>
      <c r="DGF83" s="78"/>
      <c r="DGG83" s="78"/>
      <c r="DGH83" s="78"/>
      <c r="DGI83" s="78"/>
      <c r="DGJ83" s="78"/>
      <c r="DGK83" s="78"/>
      <c r="DGL83" s="78"/>
      <c r="DGM83" s="78"/>
      <c r="DGN83" s="78"/>
      <c r="DGO83" s="78"/>
      <c r="DGP83" s="78"/>
      <c r="DGQ83" s="78"/>
      <c r="DGR83" s="78"/>
      <c r="DGS83" s="78"/>
      <c r="DGT83" s="78"/>
      <c r="DGU83" s="78"/>
      <c r="DGV83" s="78"/>
      <c r="DGW83" s="78"/>
      <c r="DGX83" s="78"/>
      <c r="DGY83" s="78"/>
      <c r="DGZ83" s="78"/>
      <c r="DHA83" s="78"/>
      <c r="DHB83" s="78"/>
      <c r="DHC83" s="78"/>
      <c r="DHD83" s="78"/>
      <c r="DHE83" s="78"/>
      <c r="DHF83" s="78"/>
      <c r="DHG83" s="78"/>
      <c r="DHH83" s="78"/>
      <c r="DHI83" s="78"/>
      <c r="DHJ83" s="78"/>
      <c r="DHK83" s="78"/>
      <c r="DHL83" s="78"/>
      <c r="DHM83" s="78"/>
      <c r="DHN83" s="78"/>
      <c r="DHO83" s="78"/>
      <c r="DHP83" s="78"/>
      <c r="DHQ83" s="78"/>
      <c r="DHR83" s="78"/>
      <c r="DHS83" s="78"/>
      <c r="DHT83" s="78"/>
      <c r="DHU83" s="78"/>
      <c r="DHV83" s="78"/>
      <c r="DHW83" s="78"/>
      <c r="DHX83" s="78"/>
      <c r="DHY83" s="78"/>
      <c r="DHZ83" s="78"/>
      <c r="DIA83" s="78"/>
      <c r="DIB83" s="78"/>
      <c r="DIC83" s="78"/>
      <c r="DID83" s="78"/>
      <c r="DIE83" s="78"/>
      <c r="DIF83" s="78"/>
      <c r="DIG83" s="78"/>
      <c r="DIH83" s="78"/>
      <c r="DII83" s="78"/>
      <c r="DIJ83" s="78"/>
      <c r="DIK83" s="78"/>
      <c r="DIL83" s="78"/>
      <c r="DIM83" s="78"/>
      <c r="DIN83" s="78"/>
      <c r="DIO83" s="78"/>
      <c r="DIP83" s="78"/>
      <c r="DIQ83" s="78"/>
      <c r="DIR83" s="78"/>
      <c r="DIS83" s="78"/>
      <c r="DIT83" s="78"/>
      <c r="DIU83" s="78"/>
      <c r="DIV83" s="78"/>
      <c r="DIW83" s="78"/>
      <c r="DIX83" s="78"/>
      <c r="DIY83" s="78"/>
      <c r="DIZ83" s="78"/>
      <c r="DJA83" s="78"/>
      <c r="DJB83" s="78"/>
      <c r="DJC83" s="78"/>
      <c r="DJD83" s="78"/>
      <c r="DJE83" s="78"/>
      <c r="DJF83" s="78"/>
      <c r="DJG83" s="78"/>
      <c r="DJH83" s="78"/>
      <c r="DJI83" s="78"/>
      <c r="DJJ83" s="78"/>
      <c r="DJK83" s="78"/>
      <c r="DJL83" s="78"/>
      <c r="DJM83" s="78"/>
      <c r="DJN83" s="78"/>
      <c r="DJO83" s="78"/>
      <c r="DJP83" s="78"/>
      <c r="DJQ83" s="78"/>
      <c r="DJR83" s="78"/>
      <c r="DJS83" s="78"/>
      <c r="DJT83" s="78"/>
      <c r="DJU83" s="78"/>
      <c r="DJV83" s="78"/>
      <c r="DJW83" s="78"/>
      <c r="DJX83" s="78"/>
      <c r="DJY83" s="78"/>
      <c r="DJZ83" s="78"/>
      <c r="DKA83" s="78"/>
      <c r="DKB83" s="78"/>
      <c r="DKC83" s="78"/>
      <c r="DKD83" s="78"/>
      <c r="DKE83" s="78"/>
      <c r="DKF83" s="78"/>
      <c r="DKG83" s="78"/>
      <c r="DKH83" s="78"/>
      <c r="DKI83" s="78"/>
      <c r="DKJ83" s="78"/>
      <c r="DKK83" s="78"/>
      <c r="DKL83" s="78"/>
      <c r="DKM83" s="78"/>
      <c r="DKN83" s="78"/>
      <c r="DKO83" s="78"/>
      <c r="DKP83" s="78"/>
      <c r="DKQ83" s="78"/>
      <c r="DKR83" s="78"/>
      <c r="DKS83" s="78"/>
      <c r="DKT83" s="78"/>
      <c r="DKU83" s="78"/>
      <c r="DKV83" s="78"/>
      <c r="DKW83" s="78"/>
      <c r="DKX83" s="78"/>
      <c r="DKY83" s="78"/>
      <c r="DKZ83" s="78"/>
      <c r="DLA83" s="78"/>
      <c r="DLB83" s="78"/>
      <c r="DLC83" s="78"/>
      <c r="DLD83" s="78"/>
      <c r="DLE83" s="78"/>
      <c r="DLF83" s="78"/>
      <c r="DLG83" s="78"/>
      <c r="DLH83" s="78"/>
      <c r="DLI83" s="78"/>
      <c r="DLJ83" s="78"/>
      <c r="DLK83" s="78"/>
      <c r="DLL83" s="78"/>
      <c r="DLM83" s="78"/>
      <c r="DLN83" s="78"/>
      <c r="DLO83" s="78"/>
      <c r="DLP83" s="78"/>
      <c r="DLQ83" s="78"/>
      <c r="DLR83" s="78"/>
      <c r="DLS83" s="78"/>
      <c r="DLT83" s="78"/>
      <c r="DLU83" s="78"/>
      <c r="DLV83" s="78"/>
      <c r="DLW83" s="78"/>
      <c r="DLX83" s="78"/>
      <c r="DLY83" s="78"/>
      <c r="DLZ83" s="78"/>
      <c r="DMA83" s="78"/>
      <c r="DMB83" s="78"/>
      <c r="DMC83" s="78"/>
      <c r="DMD83" s="78"/>
      <c r="DME83" s="78"/>
      <c r="DMF83" s="78"/>
      <c r="DMG83" s="78"/>
      <c r="DMH83" s="78"/>
      <c r="DMI83" s="78"/>
      <c r="DMJ83" s="78"/>
      <c r="DMK83" s="78"/>
      <c r="DML83" s="78"/>
      <c r="DMM83" s="78"/>
      <c r="DMN83" s="78"/>
      <c r="DMO83" s="78"/>
      <c r="DMP83" s="78"/>
      <c r="DMQ83" s="78"/>
      <c r="DMR83" s="78"/>
      <c r="DMS83" s="78"/>
      <c r="DMT83" s="78"/>
      <c r="DMU83" s="78"/>
      <c r="DMV83" s="78"/>
      <c r="DMW83" s="78"/>
      <c r="DMX83" s="78"/>
      <c r="DMY83" s="78"/>
      <c r="DMZ83" s="78"/>
      <c r="DNA83" s="78"/>
      <c r="DNB83" s="78"/>
      <c r="DNC83" s="78"/>
      <c r="DND83" s="78"/>
      <c r="DNE83" s="78"/>
      <c r="DNF83" s="78"/>
      <c r="DNG83" s="78"/>
      <c r="DNH83" s="78"/>
      <c r="DNI83" s="78"/>
      <c r="DNJ83" s="78"/>
      <c r="DNK83" s="78"/>
      <c r="DNL83" s="78"/>
      <c r="DNM83" s="78"/>
      <c r="DNN83" s="78"/>
      <c r="DNO83" s="78"/>
      <c r="DNP83" s="78"/>
      <c r="DNQ83" s="78"/>
      <c r="DNR83" s="78"/>
      <c r="DNS83" s="78"/>
      <c r="DNT83" s="78"/>
      <c r="DNU83" s="78"/>
      <c r="DNV83" s="78"/>
      <c r="DNW83" s="78"/>
      <c r="DNX83" s="78"/>
      <c r="DNY83" s="78"/>
      <c r="DNZ83" s="78"/>
      <c r="DOA83" s="78"/>
      <c r="DOB83" s="78"/>
      <c r="DOC83" s="78"/>
      <c r="DOD83" s="78"/>
      <c r="DOE83" s="78"/>
      <c r="DOF83" s="78"/>
      <c r="DOG83" s="78"/>
      <c r="DOH83" s="78"/>
      <c r="DOI83" s="78"/>
      <c r="DOJ83" s="78"/>
      <c r="DOK83" s="78"/>
      <c r="DOL83" s="78"/>
      <c r="DOM83" s="78"/>
      <c r="DON83" s="78"/>
      <c r="DOO83" s="78"/>
      <c r="DOP83" s="78"/>
      <c r="DOQ83" s="78"/>
      <c r="DOR83" s="78"/>
      <c r="DOS83" s="78"/>
      <c r="DOT83" s="78"/>
      <c r="DOU83" s="78"/>
      <c r="DOV83" s="78"/>
      <c r="DOW83" s="78"/>
      <c r="DOX83" s="78"/>
      <c r="DOY83" s="78"/>
      <c r="DOZ83" s="78"/>
      <c r="DPA83" s="78"/>
      <c r="DPB83" s="78"/>
      <c r="DPC83" s="78"/>
      <c r="DPD83" s="78"/>
      <c r="DPE83" s="78"/>
      <c r="DPF83" s="78"/>
      <c r="DPG83" s="78"/>
      <c r="DPH83" s="78"/>
      <c r="DPI83" s="78"/>
      <c r="DPJ83" s="78"/>
      <c r="DPK83" s="78"/>
      <c r="DPL83" s="78"/>
      <c r="DPM83" s="78"/>
      <c r="DPN83" s="78"/>
      <c r="DPO83" s="78"/>
      <c r="DPP83" s="78"/>
      <c r="DPQ83" s="78"/>
      <c r="DPR83" s="78"/>
      <c r="DPS83" s="78"/>
      <c r="DPT83" s="78"/>
      <c r="DPU83" s="78"/>
      <c r="DPV83" s="78"/>
      <c r="DPW83" s="78"/>
      <c r="DPX83" s="78"/>
      <c r="DPY83" s="78"/>
      <c r="DPZ83" s="78"/>
      <c r="DQA83" s="78"/>
      <c r="DQB83" s="78"/>
      <c r="DQC83" s="78"/>
      <c r="DQD83" s="78"/>
      <c r="DQE83" s="78"/>
      <c r="DQF83" s="78"/>
      <c r="DQG83" s="78"/>
      <c r="DQH83" s="78"/>
      <c r="DQI83" s="78"/>
      <c r="DQJ83" s="78"/>
      <c r="DQK83" s="78"/>
      <c r="DQL83" s="78"/>
      <c r="DQM83" s="78"/>
      <c r="DQN83" s="78"/>
      <c r="DQO83" s="78"/>
      <c r="DQP83" s="78"/>
      <c r="DQQ83" s="78"/>
      <c r="DQR83" s="78"/>
      <c r="DQS83" s="78"/>
      <c r="DQT83" s="78"/>
      <c r="DQU83" s="78"/>
      <c r="DQV83" s="78"/>
      <c r="DQW83" s="78"/>
      <c r="DQX83" s="78"/>
      <c r="DQY83" s="78"/>
      <c r="DQZ83" s="78"/>
      <c r="DRA83" s="78"/>
      <c r="DRB83" s="78"/>
      <c r="DRC83" s="78"/>
      <c r="DRD83" s="78"/>
      <c r="DRE83" s="78"/>
      <c r="DRF83" s="78"/>
      <c r="DRG83" s="78"/>
      <c r="DRH83" s="78"/>
      <c r="DRI83" s="78"/>
      <c r="DRJ83" s="78"/>
      <c r="DRK83" s="78"/>
      <c r="DRL83" s="78"/>
      <c r="DRM83" s="78"/>
      <c r="DRN83" s="78"/>
      <c r="DRO83" s="78"/>
      <c r="DRP83" s="78"/>
      <c r="DRQ83" s="78"/>
      <c r="DRR83" s="78"/>
      <c r="DRS83" s="78"/>
      <c r="DRT83" s="78"/>
      <c r="DRU83" s="78"/>
      <c r="DRV83" s="78"/>
      <c r="DRW83" s="78"/>
      <c r="DRX83" s="78"/>
      <c r="DRY83" s="78"/>
      <c r="DRZ83" s="78"/>
      <c r="DSA83" s="78"/>
      <c r="DSB83" s="78"/>
      <c r="DSC83" s="78"/>
      <c r="DSD83" s="78"/>
      <c r="DSE83" s="78"/>
      <c r="DSF83" s="78"/>
      <c r="DSG83" s="78"/>
      <c r="DSH83" s="78"/>
      <c r="DSI83" s="78"/>
      <c r="DSJ83" s="78"/>
      <c r="DSK83" s="78"/>
      <c r="DSL83" s="78"/>
      <c r="DSM83" s="78"/>
      <c r="DSN83" s="78"/>
      <c r="DSO83" s="78"/>
      <c r="DSP83" s="78"/>
      <c r="DSQ83" s="78"/>
      <c r="DSR83" s="78"/>
      <c r="DSS83" s="78"/>
      <c r="DST83" s="78"/>
      <c r="DSU83" s="78"/>
      <c r="DSV83" s="78"/>
      <c r="DSW83" s="78"/>
      <c r="DSX83" s="78"/>
      <c r="DSY83" s="78"/>
      <c r="DSZ83" s="78"/>
      <c r="DTA83" s="78"/>
      <c r="DTB83" s="78"/>
      <c r="DTC83" s="78"/>
      <c r="DTD83" s="78"/>
      <c r="DTE83" s="78"/>
      <c r="DTF83" s="78"/>
      <c r="DTG83" s="78"/>
      <c r="DTH83" s="78"/>
      <c r="DTI83" s="78"/>
      <c r="DTJ83" s="78"/>
      <c r="DTK83" s="78"/>
      <c r="DTL83" s="78"/>
      <c r="DTM83" s="78"/>
      <c r="DTN83" s="78"/>
      <c r="DTO83" s="78"/>
      <c r="DTP83" s="78"/>
      <c r="DTQ83" s="78"/>
      <c r="DTR83" s="78"/>
      <c r="DTS83" s="78"/>
      <c r="DTT83" s="78"/>
      <c r="DTU83" s="78"/>
      <c r="DTV83" s="78"/>
      <c r="DTW83" s="78"/>
      <c r="DTX83" s="78"/>
      <c r="DTY83" s="78"/>
      <c r="DTZ83" s="78"/>
      <c r="DUA83" s="78"/>
      <c r="DUB83" s="78"/>
      <c r="DUC83" s="78"/>
      <c r="DUD83" s="78"/>
      <c r="DUE83" s="78"/>
      <c r="DUF83" s="78"/>
      <c r="DUG83" s="78"/>
      <c r="DUH83" s="78"/>
      <c r="DUI83" s="78"/>
      <c r="DUJ83" s="78"/>
      <c r="DUK83" s="78"/>
      <c r="DUL83" s="78"/>
      <c r="DUM83" s="78"/>
      <c r="DUN83" s="78"/>
      <c r="DUO83" s="78"/>
      <c r="DUP83" s="78"/>
      <c r="DUQ83" s="78"/>
      <c r="DUR83" s="78"/>
      <c r="DUS83" s="78"/>
      <c r="DUT83" s="78"/>
      <c r="DUU83" s="78"/>
      <c r="DUV83" s="78"/>
      <c r="DUW83" s="78"/>
      <c r="DUX83" s="78"/>
      <c r="DUY83" s="78"/>
      <c r="DUZ83" s="78"/>
      <c r="DVA83" s="78"/>
      <c r="DVB83" s="78"/>
      <c r="DVC83" s="78"/>
      <c r="DVD83" s="78"/>
      <c r="DVE83" s="78"/>
      <c r="DVF83" s="78"/>
      <c r="DVG83" s="78"/>
      <c r="DVH83" s="78"/>
      <c r="DVI83" s="78"/>
      <c r="DVJ83" s="78"/>
      <c r="DVK83" s="78"/>
      <c r="DVL83" s="78"/>
      <c r="DVM83" s="78"/>
      <c r="DVN83" s="78"/>
      <c r="DVO83" s="78"/>
      <c r="DVP83" s="78"/>
      <c r="DVQ83" s="78"/>
      <c r="DVR83" s="78"/>
      <c r="DVS83" s="78"/>
      <c r="DVT83" s="78"/>
      <c r="DVU83" s="78"/>
      <c r="DVV83" s="78"/>
      <c r="DVW83" s="78"/>
      <c r="DVX83" s="78"/>
      <c r="DVY83" s="78"/>
      <c r="DVZ83" s="78"/>
      <c r="DWA83" s="78"/>
      <c r="DWB83" s="78"/>
      <c r="DWC83" s="78"/>
      <c r="DWD83" s="78"/>
      <c r="DWE83" s="78"/>
      <c r="DWF83" s="78"/>
      <c r="DWG83" s="78"/>
      <c r="DWH83" s="78"/>
      <c r="DWI83" s="78"/>
      <c r="DWJ83" s="78"/>
      <c r="DWK83" s="78"/>
      <c r="DWL83" s="78"/>
      <c r="DWM83" s="78"/>
      <c r="DWN83" s="78"/>
      <c r="DWO83" s="78"/>
      <c r="DWP83" s="78"/>
      <c r="DWQ83" s="78"/>
      <c r="DWR83" s="78"/>
      <c r="DWS83" s="78"/>
      <c r="DWT83" s="78"/>
      <c r="DWU83" s="78"/>
      <c r="DWV83" s="78"/>
      <c r="DWW83" s="78"/>
      <c r="DWX83" s="78"/>
      <c r="DWY83" s="78"/>
      <c r="DWZ83" s="78"/>
      <c r="DXA83" s="78"/>
      <c r="DXB83" s="78"/>
      <c r="DXC83" s="78"/>
      <c r="DXD83" s="78"/>
      <c r="DXE83" s="78"/>
      <c r="DXF83" s="78"/>
      <c r="DXG83" s="78"/>
      <c r="DXH83" s="78"/>
      <c r="DXI83" s="78"/>
      <c r="DXJ83" s="78"/>
      <c r="DXK83" s="78"/>
      <c r="DXL83" s="78"/>
      <c r="DXM83" s="78"/>
      <c r="DXN83" s="78"/>
      <c r="DXO83" s="78"/>
      <c r="DXP83" s="78"/>
      <c r="DXQ83" s="78"/>
      <c r="DXR83" s="78"/>
      <c r="DXS83" s="78"/>
      <c r="DXT83" s="78"/>
      <c r="DXU83" s="78"/>
      <c r="DXV83" s="78"/>
      <c r="DXW83" s="78"/>
      <c r="DXX83" s="78"/>
      <c r="DXY83" s="78"/>
      <c r="DXZ83" s="78"/>
      <c r="DYA83" s="78"/>
      <c r="DYB83" s="78"/>
      <c r="DYC83" s="78"/>
      <c r="DYD83" s="78"/>
      <c r="DYE83" s="78"/>
      <c r="DYF83" s="78"/>
      <c r="DYG83" s="78"/>
      <c r="DYH83" s="78"/>
      <c r="DYI83" s="78"/>
      <c r="DYJ83" s="78"/>
      <c r="DYK83" s="78"/>
      <c r="DYL83" s="78"/>
      <c r="DYM83" s="78"/>
      <c r="DYN83" s="78"/>
      <c r="DYO83" s="78"/>
      <c r="DYP83" s="78"/>
      <c r="DYQ83" s="78"/>
      <c r="DYR83" s="78"/>
      <c r="DYS83" s="78"/>
      <c r="DYT83" s="78"/>
      <c r="DYU83" s="78"/>
      <c r="DYV83" s="78"/>
      <c r="DYW83" s="78"/>
      <c r="DYX83" s="78"/>
      <c r="DYY83" s="78"/>
      <c r="DYZ83" s="78"/>
      <c r="DZA83" s="78"/>
      <c r="DZB83" s="78"/>
      <c r="DZC83" s="78"/>
      <c r="DZD83" s="78"/>
      <c r="DZE83" s="78"/>
      <c r="DZF83" s="78"/>
      <c r="DZG83" s="78"/>
      <c r="DZH83" s="78"/>
      <c r="DZI83" s="78"/>
      <c r="DZJ83" s="78"/>
      <c r="DZK83" s="78"/>
      <c r="DZL83" s="78"/>
      <c r="DZM83" s="78"/>
      <c r="DZN83" s="78"/>
      <c r="DZO83" s="78"/>
      <c r="DZP83" s="78"/>
      <c r="DZQ83" s="78"/>
      <c r="DZR83" s="78"/>
      <c r="DZS83" s="78"/>
      <c r="DZT83" s="78"/>
      <c r="DZU83" s="78"/>
      <c r="DZV83" s="78"/>
      <c r="DZW83" s="78"/>
      <c r="DZX83" s="78"/>
      <c r="DZY83" s="78"/>
      <c r="DZZ83" s="78"/>
      <c r="EAA83" s="78"/>
      <c r="EAB83" s="78"/>
      <c r="EAC83" s="78"/>
      <c r="EAD83" s="78"/>
      <c r="EAE83" s="78"/>
      <c r="EAF83" s="78"/>
      <c r="EAG83" s="78"/>
      <c r="EAH83" s="78"/>
      <c r="EAI83" s="78"/>
      <c r="EAJ83" s="78"/>
      <c r="EAK83" s="78"/>
      <c r="EAL83" s="78"/>
      <c r="EAM83" s="78"/>
      <c r="EAN83" s="78"/>
      <c r="EAO83" s="78"/>
      <c r="EAP83" s="78"/>
      <c r="EAQ83" s="78"/>
      <c r="EAR83" s="78"/>
      <c r="EAS83" s="78"/>
      <c r="EAT83" s="78"/>
      <c r="EAU83" s="78"/>
      <c r="EAV83" s="78"/>
      <c r="EAW83" s="78"/>
      <c r="EAX83" s="78"/>
      <c r="EAY83" s="78"/>
      <c r="EAZ83" s="78"/>
      <c r="EBA83" s="78"/>
      <c r="EBB83" s="78"/>
      <c r="EBC83" s="78"/>
      <c r="EBD83" s="78"/>
      <c r="EBE83" s="78"/>
      <c r="EBF83" s="78"/>
      <c r="EBG83" s="78"/>
      <c r="EBH83" s="78"/>
      <c r="EBI83" s="78"/>
      <c r="EBJ83" s="78"/>
      <c r="EBK83" s="78"/>
      <c r="EBL83" s="78"/>
      <c r="EBM83" s="78"/>
      <c r="EBN83" s="78"/>
      <c r="EBO83" s="78"/>
      <c r="EBP83" s="78"/>
      <c r="EBQ83" s="78"/>
      <c r="EBR83" s="78"/>
      <c r="EBS83" s="78"/>
      <c r="EBT83" s="78"/>
      <c r="EBU83" s="78"/>
      <c r="EBV83" s="78"/>
      <c r="EBW83" s="78"/>
      <c r="EBX83" s="78"/>
      <c r="EBY83" s="78"/>
      <c r="EBZ83" s="78"/>
      <c r="ECA83" s="78"/>
      <c r="ECB83" s="78"/>
      <c r="ECC83" s="78"/>
      <c r="ECD83" s="78"/>
      <c r="ECE83" s="78"/>
      <c r="ECF83" s="78"/>
      <c r="ECG83" s="78"/>
      <c r="ECH83" s="78"/>
      <c r="ECI83" s="78"/>
      <c r="ECJ83" s="78"/>
      <c r="ECK83" s="78"/>
      <c r="ECL83" s="78"/>
      <c r="ECM83" s="78"/>
      <c r="ECN83" s="78"/>
      <c r="ECO83" s="78"/>
      <c r="ECP83" s="78"/>
      <c r="ECQ83" s="78"/>
      <c r="ECR83" s="78"/>
      <c r="ECS83" s="78"/>
      <c r="ECT83" s="78"/>
      <c r="ECU83" s="78"/>
      <c r="ECV83" s="78"/>
      <c r="ECW83" s="78"/>
      <c r="ECX83" s="78"/>
      <c r="ECY83" s="78"/>
      <c r="ECZ83" s="78"/>
      <c r="EDA83" s="78"/>
      <c r="EDB83" s="78"/>
      <c r="EDC83" s="78"/>
      <c r="EDD83" s="78"/>
      <c r="EDE83" s="78"/>
      <c r="EDF83" s="78"/>
      <c r="EDG83" s="78"/>
      <c r="EDH83" s="78"/>
      <c r="EDI83" s="78"/>
      <c r="EDJ83" s="78"/>
      <c r="EDK83" s="78"/>
      <c r="EDL83" s="78"/>
      <c r="EDM83" s="78"/>
      <c r="EDN83" s="78"/>
      <c r="EDO83" s="78"/>
      <c r="EDP83" s="78"/>
      <c r="EDQ83" s="78"/>
      <c r="EDR83" s="78"/>
      <c r="EDS83" s="78"/>
      <c r="EDT83" s="78"/>
      <c r="EDU83" s="78"/>
      <c r="EDV83" s="78"/>
      <c r="EDW83" s="78"/>
      <c r="EDX83" s="78"/>
      <c r="EDY83" s="78"/>
      <c r="EDZ83" s="78"/>
      <c r="EEA83" s="78"/>
      <c r="EEB83" s="78"/>
      <c r="EEC83" s="78"/>
      <c r="EED83" s="78"/>
      <c r="EEE83" s="78"/>
      <c r="EEF83" s="78"/>
      <c r="EEG83" s="78"/>
      <c r="EEH83" s="78"/>
      <c r="EEI83" s="78"/>
      <c r="EEJ83" s="78"/>
      <c r="EEK83" s="78"/>
      <c r="EEL83" s="78"/>
      <c r="EEM83" s="78"/>
      <c r="EEN83" s="78"/>
      <c r="EEO83" s="78"/>
      <c r="EEP83" s="78"/>
      <c r="EEQ83" s="78"/>
      <c r="EER83" s="78"/>
      <c r="EES83" s="78"/>
      <c r="EET83" s="78"/>
      <c r="EEU83" s="78"/>
      <c r="EEV83" s="78"/>
      <c r="EEW83" s="78"/>
      <c r="EEX83" s="78"/>
      <c r="EEY83" s="78"/>
      <c r="EEZ83" s="78"/>
      <c r="EFA83" s="78"/>
      <c r="EFB83" s="78"/>
      <c r="EFC83" s="78"/>
      <c r="EFD83" s="78"/>
      <c r="EFE83" s="78"/>
      <c r="EFF83" s="78"/>
      <c r="EFG83" s="78"/>
      <c r="EFH83" s="78"/>
      <c r="EFI83" s="78"/>
      <c r="EFJ83" s="78"/>
      <c r="EFK83" s="78"/>
      <c r="EFL83" s="78"/>
      <c r="EFM83" s="78"/>
      <c r="EFN83" s="78"/>
      <c r="EFO83" s="78"/>
      <c r="EFP83" s="78"/>
      <c r="EFQ83" s="78"/>
      <c r="EFR83" s="78"/>
      <c r="EFS83" s="78"/>
      <c r="EFT83" s="78"/>
      <c r="EFU83" s="78"/>
      <c r="EFV83" s="78"/>
      <c r="EFW83" s="78"/>
      <c r="EFX83" s="78"/>
      <c r="EFY83" s="78"/>
      <c r="EFZ83" s="78"/>
      <c r="EGA83" s="78"/>
      <c r="EGB83" s="78"/>
      <c r="EGC83" s="78"/>
      <c r="EGD83" s="78"/>
      <c r="EGE83" s="78"/>
      <c r="EGF83" s="78"/>
      <c r="EGG83" s="78"/>
      <c r="EGH83" s="78"/>
      <c r="EGI83" s="78"/>
      <c r="EGJ83" s="78"/>
      <c r="EGK83" s="78"/>
      <c r="EGL83" s="78"/>
      <c r="EGM83" s="78"/>
      <c r="EGN83" s="78"/>
      <c r="EGO83" s="78"/>
      <c r="EGP83" s="78"/>
      <c r="EGQ83" s="78"/>
      <c r="EGR83" s="78"/>
      <c r="EGS83" s="78"/>
      <c r="EGT83" s="78"/>
      <c r="EGU83" s="78"/>
      <c r="EGV83" s="78"/>
      <c r="EGW83" s="78"/>
      <c r="EGX83" s="78"/>
      <c r="EGY83" s="78"/>
      <c r="EGZ83" s="78"/>
      <c r="EHA83" s="78"/>
      <c r="EHB83" s="78"/>
      <c r="EHC83" s="78"/>
      <c r="EHD83" s="78"/>
      <c r="EHE83" s="78"/>
      <c r="EHF83" s="78"/>
      <c r="EHG83" s="78"/>
      <c r="EHH83" s="78"/>
      <c r="EHI83" s="78"/>
      <c r="EHJ83" s="78"/>
      <c r="EHK83" s="78"/>
      <c r="EHL83" s="78"/>
      <c r="EHM83" s="78"/>
      <c r="EHN83" s="78"/>
      <c r="EHO83" s="78"/>
      <c r="EHP83" s="78"/>
      <c r="EHQ83" s="78"/>
      <c r="EHR83" s="78"/>
      <c r="EHS83" s="78"/>
      <c r="EHT83" s="78"/>
      <c r="EHU83" s="78"/>
      <c r="EHV83" s="78"/>
      <c r="EHW83" s="78"/>
      <c r="EHX83" s="78"/>
      <c r="EHY83" s="78"/>
      <c r="EHZ83" s="78"/>
      <c r="EIA83" s="78"/>
      <c r="EIB83" s="78"/>
      <c r="EIC83" s="78"/>
      <c r="EID83" s="78"/>
      <c r="EIE83" s="78"/>
      <c r="EIF83" s="78"/>
      <c r="EIG83" s="78"/>
      <c r="EIH83" s="78"/>
      <c r="EII83" s="78"/>
      <c r="EIJ83" s="78"/>
      <c r="EIK83" s="78"/>
      <c r="EIL83" s="78"/>
      <c r="EIM83" s="78"/>
      <c r="EIN83" s="78"/>
      <c r="EIO83" s="78"/>
      <c r="EIP83" s="78"/>
      <c r="EIQ83" s="78"/>
      <c r="EIR83" s="78"/>
      <c r="EIS83" s="78"/>
      <c r="EIT83" s="78"/>
      <c r="EIU83" s="78"/>
      <c r="EIV83" s="78"/>
      <c r="EIW83" s="78"/>
      <c r="EIX83" s="78"/>
      <c r="EIY83" s="78"/>
      <c r="EIZ83" s="78"/>
      <c r="EJA83" s="78"/>
      <c r="EJB83" s="78"/>
      <c r="EJC83" s="78"/>
      <c r="EJD83" s="78"/>
      <c r="EJE83" s="78"/>
      <c r="EJF83" s="78"/>
      <c r="EJG83" s="78"/>
      <c r="EJH83" s="78"/>
      <c r="EJI83" s="78"/>
      <c r="EJJ83" s="78"/>
      <c r="EJK83" s="78"/>
      <c r="EJL83" s="78"/>
      <c r="EJM83" s="78"/>
      <c r="EJN83" s="78"/>
      <c r="EJO83" s="78"/>
      <c r="EJP83" s="78"/>
      <c r="EJQ83" s="78"/>
      <c r="EJR83" s="78"/>
      <c r="EJS83" s="78"/>
      <c r="EJT83" s="78"/>
      <c r="EJU83" s="78"/>
      <c r="EJV83" s="78"/>
      <c r="EJW83" s="78"/>
      <c r="EJX83" s="78"/>
      <c r="EJY83" s="78"/>
      <c r="EJZ83" s="78"/>
      <c r="EKA83" s="78"/>
      <c r="EKB83" s="78"/>
      <c r="EKC83" s="78"/>
      <c r="EKD83" s="78"/>
      <c r="EKE83" s="78"/>
      <c r="EKF83" s="78"/>
      <c r="EKG83" s="78"/>
      <c r="EKH83" s="78"/>
      <c r="EKI83" s="78"/>
      <c r="EKJ83" s="78"/>
      <c r="EKK83" s="78"/>
      <c r="EKL83" s="78"/>
      <c r="EKM83" s="78"/>
      <c r="EKN83" s="78"/>
      <c r="EKO83" s="78"/>
      <c r="EKP83" s="78"/>
      <c r="EKQ83" s="78"/>
      <c r="EKR83" s="78"/>
      <c r="EKS83" s="78"/>
      <c r="EKT83" s="78"/>
      <c r="EKU83" s="78"/>
      <c r="EKV83" s="78"/>
      <c r="EKW83" s="78"/>
      <c r="EKX83" s="78"/>
      <c r="EKY83" s="78"/>
      <c r="EKZ83" s="78"/>
      <c r="ELA83" s="78"/>
      <c r="ELB83" s="78"/>
      <c r="ELC83" s="78"/>
      <c r="ELD83" s="78"/>
      <c r="ELE83" s="78"/>
      <c r="ELF83" s="78"/>
      <c r="ELG83" s="78"/>
      <c r="ELH83" s="78"/>
      <c r="ELI83" s="78"/>
      <c r="ELJ83" s="78"/>
      <c r="ELK83" s="78"/>
      <c r="ELL83" s="78"/>
      <c r="ELM83" s="78"/>
      <c r="ELN83" s="78"/>
      <c r="ELO83" s="78"/>
      <c r="ELP83" s="78"/>
      <c r="ELQ83" s="78"/>
      <c r="ELR83" s="78"/>
      <c r="ELS83" s="78"/>
      <c r="ELT83" s="78"/>
      <c r="ELU83" s="78"/>
      <c r="ELV83" s="78"/>
      <c r="ELW83" s="78"/>
      <c r="ELX83" s="78"/>
      <c r="ELY83" s="78"/>
      <c r="ELZ83" s="78"/>
      <c r="EMA83" s="78"/>
      <c r="EMB83" s="78"/>
      <c r="EMC83" s="78"/>
      <c r="EMD83" s="78"/>
      <c r="EME83" s="78"/>
      <c r="EMF83" s="78"/>
      <c r="EMG83" s="78"/>
      <c r="EMH83" s="78"/>
      <c r="EMI83" s="78"/>
      <c r="EMJ83" s="78"/>
      <c r="EMK83" s="78"/>
      <c r="EML83" s="78"/>
      <c r="EMM83" s="78"/>
      <c r="EMN83" s="78"/>
      <c r="EMO83" s="78"/>
      <c r="EMP83" s="78"/>
      <c r="EMQ83" s="78"/>
      <c r="EMR83" s="78"/>
      <c r="EMS83" s="78"/>
      <c r="EMT83" s="78"/>
      <c r="EMU83" s="78"/>
      <c r="EMV83" s="78"/>
      <c r="EMW83" s="78"/>
      <c r="EMX83" s="78"/>
      <c r="EMY83" s="78"/>
      <c r="EMZ83" s="78"/>
      <c r="ENA83" s="78"/>
      <c r="ENB83" s="78"/>
      <c r="ENC83" s="78"/>
      <c r="END83" s="78"/>
      <c r="ENE83" s="78"/>
      <c r="ENF83" s="78"/>
      <c r="ENG83" s="78"/>
      <c r="ENH83" s="78"/>
      <c r="ENI83" s="78"/>
      <c r="ENJ83" s="78"/>
      <c r="ENK83" s="78"/>
      <c r="ENL83" s="78"/>
      <c r="ENM83" s="78"/>
      <c r="ENN83" s="78"/>
      <c r="ENO83" s="78"/>
      <c r="ENP83" s="78"/>
      <c r="ENQ83" s="78"/>
      <c r="ENR83" s="78"/>
      <c r="ENS83" s="78"/>
      <c r="ENT83" s="78"/>
      <c r="ENU83" s="78"/>
      <c r="ENV83" s="78"/>
      <c r="ENW83" s="78"/>
      <c r="ENX83" s="78"/>
      <c r="ENY83" s="78"/>
      <c r="ENZ83" s="78"/>
      <c r="EOA83" s="78"/>
      <c r="EOB83" s="78"/>
      <c r="EOC83" s="78"/>
      <c r="EOD83" s="78"/>
      <c r="EOE83" s="78"/>
      <c r="EOF83" s="78"/>
      <c r="EOG83" s="78"/>
      <c r="EOH83" s="78"/>
      <c r="EOI83" s="78"/>
      <c r="EOJ83" s="78"/>
      <c r="EOK83" s="78"/>
      <c r="EOL83" s="78"/>
      <c r="EOM83" s="78"/>
      <c r="EON83" s="78"/>
      <c r="EOO83" s="78"/>
      <c r="EOP83" s="78"/>
      <c r="EOQ83" s="78"/>
      <c r="EOR83" s="78"/>
      <c r="EOS83" s="78"/>
      <c r="EOT83" s="78"/>
      <c r="EOU83" s="78"/>
      <c r="EOV83" s="78"/>
      <c r="EOW83" s="78"/>
      <c r="EOX83" s="78"/>
      <c r="EOY83" s="78"/>
      <c r="EOZ83" s="78"/>
      <c r="EPA83" s="78"/>
      <c r="EPB83" s="78"/>
      <c r="EPC83" s="78"/>
      <c r="EPD83" s="78"/>
      <c r="EPE83" s="78"/>
      <c r="EPF83" s="78"/>
      <c r="EPG83" s="78"/>
      <c r="EPH83" s="78"/>
      <c r="EPI83" s="78"/>
      <c r="EPJ83" s="78"/>
      <c r="EPK83" s="78"/>
      <c r="EPL83" s="78"/>
      <c r="EPM83" s="78"/>
      <c r="EPN83" s="78"/>
      <c r="EPO83" s="78"/>
      <c r="EPP83" s="78"/>
      <c r="EPQ83" s="78"/>
      <c r="EPR83" s="78"/>
      <c r="EPS83" s="78"/>
      <c r="EPT83" s="78"/>
      <c r="EPU83" s="78"/>
      <c r="EPV83" s="78"/>
      <c r="EPW83" s="78"/>
      <c r="EPX83" s="78"/>
      <c r="EPY83" s="78"/>
      <c r="EPZ83" s="78"/>
      <c r="EQA83" s="78"/>
      <c r="EQB83" s="78"/>
      <c r="EQC83" s="78"/>
      <c r="EQD83" s="78"/>
      <c r="EQE83" s="78"/>
      <c r="EQF83" s="78"/>
      <c r="EQG83" s="78"/>
      <c r="EQH83" s="78"/>
      <c r="EQI83" s="78"/>
      <c r="EQJ83" s="78"/>
      <c r="EQK83" s="78"/>
      <c r="EQL83" s="78"/>
      <c r="EQM83" s="78"/>
      <c r="EQN83" s="78"/>
      <c r="EQO83" s="78"/>
      <c r="EQP83" s="78"/>
      <c r="EQQ83" s="78"/>
      <c r="EQR83" s="78"/>
      <c r="EQS83" s="78"/>
      <c r="EQT83" s="78"/>
      <c r="EQU83" s="78"/>
      <c r="EQV83" s="78"/>
      <c r="EQW83" s="78"/>
      <c r="EQX83" s="78"/>
      <c r="EQY83" s="78"/>
      <c r="EQZ83" s="78"/>
      <c r="ERA83" s="78"/>
      <c r="ERB83" s="78"/>
      <c r="ERC83" s="78"/>
      <c r="ERD83" s="78"/>
      <c r="ERE83" s="78"/>
      <c r="ERF83" s="78"/>
      <c r="ERG83" s="78"/>
      <c r="ERH83" s="78"/>
      <c r="ERI83" s="78"/>
      <c r="ERJ83" s="78"/>
      <c r="ERK83" s="78"/>
      <c r="ERL83" s="78"/>
      <c r="ERM83" s="78"/>
      <c r="ERN83" s="78"/>
      <c r="ERO83" s="78"/>
      <c r="ERP83" s="78"/>
      <c r="ERQ83" s="78"/>
      <c r="ERR83" s="78"/>
      <c r="ERS83" s="78"/>
      <c r="ERT83" s="78"/>
      <c r="ERU83" s="78"/>
      <c r="ERV83" s="78"/>
      <c r="ERW83" s="78"/>
      <c r="ERX83" s="78"/>
      <c r="ERY83" s="78"/>
      <c r="ERZ83" s="78"/>
      <c r="ESA83" s="78"/>
      <c r="ESB83" s="78"/>
      <c r="ESC83" s="78"/>
      <c r="ESD83" s="78"/>
      <c r="ESE83" s="78"/>
      <c r="ESF83" s="78"/>
      <c r="ESG83" s="78"/>
      <c r="ESH83" s="78"/>
      <c r="ESI83" s="78"/>
      <c r="ESJ83" s="78"/>
      <c r="ESK83" s="78"/>
      <c r="ESL83" s="78"/>
      <c r="ESM83" s="78"/>
      <c r="ESN83" s="78"/>
      <c r="ESO83" s="78"/>
      <c r="ESP83" s="78"/>
      <c r="ESQ83" s="78"/>
      <c r="ESR83" s="78"/>
      <c r="ESS83" s="78"/>
      <c r="EST83" s="78"/>
      <c r="ESU83" s="78"/>
      <c r="ESV83" s="78"/>
      <c r="ESW83" s="78"/>
      <c r="ESX83" s="78"/>
      <c r="ESY83" s="78"/>
      <c r="ESZ83" s="78"/>
      <c r="ETA83" s="78"/>
      <c r="ETB83" s="78"/>
      <c r="ETC83" s="78"/>
      <c r="ETD83" s="78"/>
      <c r="ETE83" s="78"/>
      <c r="ETF83" s="78"/>
      <c r="ETG83" s="78"/>
      <c r="ETH83" s="78"/>
      <c r="ETI83" s="78"/>
      <c r="ETJ83" s="78"/>
      <c r="ETK83" s="78"/>
      <c r="ETL83" s="78"/>
      <c r="ETM83" s="78"/>
      <c r="ETN83" s="78"/>
      <c r="ETO83" s="78"/>
      <c r="ETP83" s="78"/>
      <c r="ETQ83" s="78"/>
      <c r="ETR83" s="78"/>
      <c r="ETS83" s="78"/>
      <c r="ETT83" s="78"/>
      <c r="ETU83" s="78"/>
      <c r="ETV83" s="78"/>
      <c r="ETW83" s="78"/>
      <c r="ETX83" s="78"/>
      <c r="ETY83" s="78"/>
      <c r="ETZ83" s="78"/>
      <c r="EUA83" s="78"/>
      <c r="EUB83" s="78"/>
      <c r="EUC83" s="78"/>
      <c r="EUD83" s="78"/>
      <c r="EUE83" s="78"/>
      <c r="EUF83" s="78"/>
      <c r="EUG83" s="78"/>
      <c r="EUH83" s="78"/>
      <c r="EUI83" s="78"/>
      <c r="EUJ83" s="78"/>
      <c r="EUK83" s="78"/>
      <c r="EUL83" s="78"/>
      <c r="EUM83" s="78"/>
      <c r="EUN83" s="78"/>
      <c r="EUO83" s="78"/>
      <c r="EUP83" s="78"/>
      <c r="EUQ83" s="78"/>
      <c r="EUR83" s="78"/>
      <c r="EUS83" s="78"/>
      <c r="EUT83" s="78"/>
      <c r="EUU83" s="78"/>
      <c r="EUV83" s="78"/>
      <c r="EUW83" s="78"/>
      <c r="EUX83" s="78"/>
      <c r="EUY83" s="78"/>
      <c r="EUZ83" s="78"/>
      <c r="EVA83" s="78"/>
      <c r="EVB83" s="78"/>
      <c r="EVC83" s="78"/>
      <c r="EVD83" s="78"/>
      <c r="EVE83" s="78"/>
      <c r="EVF83" s="78"/>
      <c r="EVG83" s="78"/>
      <c r="EVH83" s="78"/>
      <c r="EVI83" s="78"/>
      <c r="EVJ83" s="78"/>
      <c r="EVK83" s="78"/>
      <c r="EVL83" s="78"/>
      <c r="EVM83" s="78"/>
      <c r="EVN83" s="78"/>
      <c r="EVO83" s="78"/>
      <c r="EVP83" s="78"/>
      <c r="EVQ83" s="78"/>
      <c r="EVR83" s="78"/>
      <c r="EVS83" s="78"/>
      <c r="EVT83" s="78"/>
      <c r="EVU83" s="78"/>
      <c r="EVV83" s="78"/>
      <c r="EVW83" s="78"/>
      <c r="EVX83" s="78"/>
      <c r="EVY83" s="78"/>
      <c r="EVZ83" s="78"/>
      <c r="EWA83" s="78"/>
      <c r="EWB83" s="78"/>
      <c r="EWC83" s="78"/>
      <c r="EWD83" s="78"/>
      <c r="EWE83" s="78"/>
      <c r="EWF83" s="78"/>
      <c r="EWG83" s="78"/>
      <c r="EWH83" s="78"/>
      <c r="EWI83" s="78"/>
      <c r="EWJ83" s="78"/>
      <c r="EWK83" s="78"/>
      <c r="EWL83" s="78"/>
      <c r="EWM83" s="78"/>
      <c r="EWN83" s="78"/>
      <c r="EWO83" s="78"/>
      <c r="EWP83" s="78"/>
      <c r="EWQ83" s="78"/>
      <c r="EWR83" s="78"/>
      <c r="EWS83" s="78"/>
      <c r="EWT83" s="78"/>
      <c r="EWU83" s="78"/>
      <c r="EWV83" s="78"/>
      <c r="EWW83" s="78"/>
      <c r="EWX83" s="78"/>
      <c r="EWY83" s="78"/>
      <c r="EWZ83" s="78"/>
      <c r="EXA83" s="78"/>
      <c r="EXB83" s="78"/>
      <c r="EXC83" s="78"/>
      <c r="EXD83" s="78"/>
      <c r="EXE83" s="78"/>
      <c r="EXF83" s="78"/>
      <c r="EXG83" s="78"/>
      <c r="EXH83" s="78"/>
      <c r="EXI83" s="78"/>
      <c r="EXJ83" s="78"/>
      <c r="EXK83" s="78"/>
      <c r="EXL83" s="78"/>
      <c r="EXM83" s="78"/>
      <c r="EXN83" s="78"/>
      <c r="EXO83" s="78"/>
      <c r="EXP83" s="78"/>
      <c r="EXQ83" s="78"/>
      <c r="EXR83" s="78"/>
      <c r="EXS83" s="78"/>
      <c r="EXT83" s="78"/>
      <c r="EXU83" s="78"/>
      <c r="EXV83" s="78"/>
      <c r="EXW83" s="78"/>
      <c r="EXX83" s="78"/>
      <c r="EXY83" s="78"/>
      <c r="EXZ83" s="78"/>
      <c r="EYA83" s="78"/>
      <c r="EYB83" s="78"/>
      <c r="EYC83" s="78"/>
      <c r="EYD83" s="78"/>
      <c r="EYE83" s="78"/>
      <c r="EYF83" s="78"/>
      <c r="EYG83" s="78"/>
      <c r="EYH83" s="78"/>
      <c r="EYI83" s="78"/>
      <c r="EYJ83" s="78"/>
      <c r="EYK83" s="78"/>
      <c r="EYL83" s="78"/>
      <c r="EYM83" s="78"/>
      <c r="EYN83" s="78"/>
      <c r="EYO83" s="78"/>
      <c r="EYP83" s="78"/>
      <c r="EYQ83" s="78"/>
      <c r="EYR83" s="78"/>
      <c r="EYS83" s="78"/>
      <c r="EYT83" s="78"/>
      <c r="EYU83" s="78"/>
      <c r="EYV83" s="78"/>
      <c r="EYW83" s="78"/>
      <c r="EYX83" s="78"/>
      <c r="EYY83" s="78"/>
      <c r="EYZ83" s="78"/>
      <c r="EZA83" s="78"/>
      <c r="EZB83" s="78"/>
      <c r="EZC83" s="78"/>
      <c r="EZD83" s="78"/>
      <c r="EZE83" s="78"/>
      <c r="EZF83" s="78"/>
      <c r="EZG83" s="78"/>
      <c r="EZH83" s="78"/>
      <c r="EZI83" s="78"/>
      <c r="EZJ83" s="78"/>
      <c r="EZK83" s="78"/>
      <c r="EZL83" s="78"/>
      <c r="EZM83" s="78"/>
      <c r="EZN83" s="78"/>
      <c r="EZO83" s="78"/>
      <c r="EZP83" s="78"/>
      <c r="EZQ83" s="78"/>
      <c r="EZR83" s="78"/>
      <c r="EZS83" s="78"/>
      <c r="EZT83" s="78"/>
      <c r="EZU83" s="78"/>
      <c r="EZV83" s="78"/>
      <c r="EZW83" s="78"/>
      <c r="EZX83" s="78"/>
      <c r="EZY83" s="78"/>
      <c r="EZZ83" s="78"/>
      <c r="FAA83" s="78"/>
      <c r="FAB83" s="78"/>
      <c r="FAC83" s="78"/>
      <c r="FAD83" s="78"/>
      <c r="FAE83" s="78"/>
      <c r="FAF83" s="78"/>
      <c r="FAG83" s="78"/>
      <c r="FAH83" s="78"/>
      <c r="FAI83" s="78"/>
      <c r="FAJ83" s="78"/>
      <c r="FAK83" s="78"/>
      <c r="FAL83" s="78"/>
      <c r="FAM83" s="78"/>
      <c r="FAN83" s="78"/>
      <c r="FAO83" s="78"/>
      <c r="FAP83" s="78"/>
      <c r="FAQ83" s="78"/>
      <c r="FAR83" s="78"/>
      <c r="FAS83" s="78"/>
      <c r="FAT83" s="78"/>
      <c r="FAU83" s="78"/>
      <c r="FAV83" s="78"/>
      <c r="FAW83" s="78"/>
      <c r="FAX83" s="78"/>
      <c r="FAY83" s="78"/>
      <c r="FAZ83" s="78"/>
      <c r="FBA83" s="78"/>
      <c r="FBB83" s="78"/>
      <c r="FBC83" s="78"/>
      <c r="FBD83" s="78"/>
      <c r="FBE83" s="78"/>
      <c r="FBF83" s="78"/>
      <c r="FBG83" s="78"/>
      <c r="FBH83" s="78"/>
      <c r="FBI83" s="78"/>
      <c r="FBJ83" s="78"/>
      <c r="FBK83" s="78"/>
      <c r="FBL83" s="78"/>
      <c r="FBM83" s="78"/>
      <c r="FBN83" s="78"/>
      <c r="FBO83" s="78"/>
      <c r="FBP83" s="78"/>
      <c r="FBQ83" s="78"/>
      <c r="FBR83" s="78"/>
      <c r="FBS83" s="78"/>
      <c r="FBT83" s="78"/>
      <c r="FBU83" s="78"/>
      <c r="FBV83" s="78"/>
      <c r="FBW83" s="78"/>
      <c r="FBX83" s="78"/>
      <c r="FBY83" s="78"/>
      <c r="FBZ83" s="78"/>
      <c r="FCA83" s="78"/>
      <c r="FCB83" s="78"/>
      <c r="FCC83" s="78"/>
      <c r="FCD83" s="78"/>
      <c r="FCE83" s="78"/>
      <c r="FCF83" s="78"/>
      <c r="FCG83" s="78"/>
      <c r="FCH83" s="78"/>
      <c r="FCI83" s="78"/>
      <c r="FCJ83" s="78"/>
      <c r="FCK83" s="78"/>
      <c r="FCL83" s="78"/>
      <c r="FCM83" s="78"/>
      <c r="FCN83" s="78"/>
      <c r="FCO83" s="78"/>
      <c r="FCP83" s="78"/>
      <c r="FCQ83" s="78"/>
      <c r="FCR83" s="78"/>
      <c r="FCS83" s="78"/>
      <c r="FCT83" s="78"/>
      <c r="FCU83" s="78"/>
      <c r="FCV83" s="78"/>
      <c r="FCW83" s="78"/>
      <c r="FCX83" s="78"/>
      <c r="FCY83" s="78"/>
      <c r="FCZ83" s="78"/>
      <c r="FDA83" s="78"/>
      <c r="FDB83" s="78"/>
      <c r="FDC83" s="78"/>
      <c r="FDD83" s="78"/>
      <c r="FDE83" s="78"/>
      <c r="FDF83" s="78"/>
      <c r="FDG83" s="78"/>
      <c r="FDH83" s="78"/>
      <c r="FDI83" s="78"/>
      <c r="FDJ83" s="78"/>
      <c r="FDK83" s="78"/>
      <c r="FDL83" s="78"/>
      <c r="FDM83" s="78"/>
      <c r="FDN83" s="78"/>
      <c r="FDO83" s="78"/>
      <c r="FDP83" s="78"/>
      <c r="FDQ83" s="78"/>
      <c r="FDR83" s="78"/>
      <c r="FDS83" s="78"/>
      <c r="FDT83" s="78"/>
      <c r="FDU83" s="78"/>
      <c r="FDV83" s="78"/>
      <c r="FDW83" s="78"/>
      <c r="FDX83" s="78"/>
      <c r="FDY83" s="78"/>
      <c r="FDZ83" s="78"/>
      <c r="FEA83" s="78"/>
      <c r="FEB83" s="78"/>
      <c r="FEC83" s="78"/>
      <c r="FED83" s="78"/>
      <c r="FEE83" s="78"/>
      <c r="FEF83" s="78"/>
      <c r="FEG83" s="78"/>
      <c r="FEH83" s="78"/>
      <c r="FEI83" s="78"/>
      <c r="FEJ83" s="78"/>
      <c r="FEK83" s="78"/>
      <c r="FEL83" s="78"/>
      <c r="FEM83" s="78"/>
      <c r="FEN83" s="78"/>
      <c r="FEO83" s="78"/>
      <c r="FEP83" s="78"/>
      <c r="FEQ83" s="78"/>
      <c r="FER83" s="78"/>
      <c r="FES83" s="78"/>
      <c r="FET83" s="78"/>
      <c r="FEU83" s="78"/>
      <c r="FEV83" s="78"/>
      <c r="FEW83" s="78"/>
      <c r="FEX83" s="78"/>
      <c r="FEY83" s="78"/>
      <c r="FEZ83" s="78"/>
      <c r="FFA83" s="78"/>
      <c r="FFB83" s="78"/>
      <c r="FFC83" s="78"/>
      <c r="FFD83" s="78"/>
      <c r="FFE83" s="78"/>
      <c r="FFF83" s="78"/>
      <c r="FFG83" s="78"/>
      <c r="FFH83" s="78"/>
      <c r="FFI83" s="78"/>
      <c r="FFJ83" s="78"/>
      <c r="FFK83" s="78"/>
      <c r="FFL83" s="78"/>
      <c r="FFM83" s="78"/>
      <c r="FFN83" s="78"/>
      <c r="FFO83" s="78"/>
      <c r="FFP83" s="78"/>
      <c r="FFQ83" s="78"/>
      <c r="FFR83" s="78"/>
      <c r="FFS83" s="78"/>
      <c r="FFT83" s="78"/>
      <c r="FFU83" s="78"/>
      <c r="FFV83" s="78"/>
      <c r="FFW83" s="78"/>
      <c r="FFX83" s="78"/>
      <c r="FFY83" s="78"/>
      <c r="FFZ83" s="78"/>
      <c r="FGA83" s="78"/>
      <c r="FGB83" s="78"/>
      <c r="FGC83" s="78"/>
      <c r="FGD83" s="78"/>
      <c r="FGE83" s="78"/>
      <c r="FGF83" s="78"/>
      <c r="FGG83" s="78"/>
      <c r="FGH83" s="78"/>
      <c r="FGI83" s="78"/>
      <c r="FGJ83" s="78"/>
      <c r="FGK83" s="78"/>
      <c r="FGL83" s="78"/>
      <c r="FGM83" s="78"/>
      <c r="FGN83" s="78"/>
      <c r="FGO83" s="78"/>
      <c r="FGP83" s="78"/>
      <c r="FGQ83" s="78"/>
      <c r="FGR83" s="78"/>
      <c r="FGS83" s="78"/>
      <c r="FGT83" s="78"/>
      <c r="FGU83" s="78"/>
      <c r="FGV83" s="78"/>
      <c r="FGW83" s="78"/>
      <c r="FGX83" s="78"/>
      <c r="FGY83" s="78"/>
      <c r="FGZ83" s="78"/>
      <c r="FHA83" s="78"/>
      <c r="FHB83" s="78"/>
      <c r="FHC83" s="78"/>
      <c r="FHD83" s="78"/>
      <c r="FHE83" s="78"/>
      <c r="FHF83" s="78"/>
      <c r="FHG83" s="78"/>
      <c r="FHH83" s="78"/>
      <c r="FHI83" s="78"/>
      <c r="FHJ83" s="78"/>
      <c r="FHK83" s="78"/>
      <c r="FHL83" s="78"/>
      <c r="FHM83" s="78"/>
      <c r="FHN83" s="78"/>
      <c r="FHO83" s="78"/>
      <c r="FHP83" s="78"/>
      <c r="FHQ83" s="78"/>
      <c r="FHR83" s="78"/>
      <c r="FHS83" s="78"/>
      <c r="FHT83" s="78"/>
      <c r="FHU83" s="78"/>
      <c r="FHV83" s="78"/>
      <c r="FHW83" s="78"/>
      <c r="FHX83" s="78"/>
      <c r="FHY83" s="78"/>
      <c r="FHZ83" s="78"/>
      <c r="FIA83" s="78"/>
      <c r="FIB83" s="78"/>
      <c r="FIC83" s="78"/>
      <c r="FID83" s="78"/>
      <c r="FIE83" s="78"/>
      <c r="FIF83" s="78"/>
      <c r="FIG83" s="78"/>
      <c r="FIH83" s="78"/>
      <c r="FII83" s="78"/>
      <c r="FIJ83" s="78"/>
      <c r="FIK83" s="78"/>
      <c r="FIL83" s="78"/>
      <c r="FIM83" s="78"/>
      <c r="FIN83" s="78"/>
      <c r="FIO83" s="78"/>
      <c r="FIP83" s="78"/>
      <c r="FIQ83" s="78"/>
      <c r="FIR83" s="78"/>
      <c r="FIS83" s="78"/>
      <c r="FIT83" s="78"/>
      <c r="FIU83" s="78"/>
      <c r="FIV83" s="78"/>
      <c r="FIW83" s="78"/>
      <c r="FIX83" s="78"/>
      <c r="FIY83" s="78"/>
      <c r="FIZ83" s="78"/>
      <c r="FJA83" s="78"/>
      <c r="FJB83" s="78"/>
      <c r="FJC83" s="78"/>
      <c r="FJD83" s="78"/>
      <c r="FJE83" s="78"/>
      <c r="FJF83" s="78"/>
      <c r="FJG83" s="78"/>
      <c r="FJH83" s="78"/>
      <c r="FJI83" s="78"/>
      <c r="FJJ83" s="78"/>
      <c r="FJK83" s="78"/>
      <c r="FJL83" s="78"/>
      <c r="FJM83" s="78"/>
      <c r="FJN83" s="78"/>
      <c r="FJO83" s="78"/>
      <c r="FJP83" s="78"/>
      <c r="FJQ83" s="78"/>
      <c r="FJR83" s="78"/>
      <c r="FJS83" s="78"/>
      <c r="FJT83" s="78"/>
      <c r="FJU83" s="78"/>
      <c r="FJV83" s="78"/>
      <c r="FJW83" s="78"/>
      <c r="FJX83" s="78"/>
      <c r="FJY83" s="78"/>
      <c r="FJZ83" s="78"/>
      <c r="FKA83" s="78"/>
      <c r="FKB83" s="78"/>
      <c r="FKC83" s="78"/>
      <c r="FKD83" s="78"/>
      <c r="FKE83" s="78"/>
      <c r="FKF83" s="78"/>
      <c r="FKG83" s="78"/>
      <c r="FKH83" s="78"/>
      <c r="FKI83" s="78"/>
      <c r="FKJ83" s="78"/>
      <c r="FKK83" s="78"/>
      <c r="FKL83" s="78"/>
      <c r="FKM83" s="78"/>
      <c r="FKN83" s="78"/>
      <c r="FKO83" s="78"/>
      <c r="FKP83" s="78"/>
      <c r="FKQ83" s="78"/>
      <c r="FKR83" s="78"/>
      <c r="FKS83" s="78"/>
      <c r="FKT83" s="78"/>
      <c r="FKU83" s="78"/>
      <c r="FKV83" s="78"/>
      <c r="FKW83" s="78"/>
      <c r="FKX83" s="78"/>
      <c r="FKY83" s="78"/>
      <c r="FKZ83" s="78"/>
      <c r="FLA83" s="78"/>
      <c r="FLB83" s="78"/>
      <c r="FLC83" s="78"/>
      <c r="FLD83" s="78"/>
      <c r="FLE83" s="78"/>
      <c r="FLF83" s="78"/>
      <c r="FLG83" s="78"/>
      <c r="FLH83" s="78"/>
      <c r="FLI83" s="78"/>
      <c r="FLJ83" s="78"/>
      <c r="FLK83" s="78"/>
      <c r="FLL83" s="78"/>
      <c r="FLM83" s="78"/>
      <c r="FLN83" s="78"/>
      <c r="FLO83" s="78"/>
      <c r="FLP83" s="78"/>
      <c r="FLQ83" s="78"/>
      <c r="FLR83" s="78"/>
      <c r="FLS83" s="78"/>
      <c r="FLT83" s="78"/>
      <c r="FLU83" s="78"/>
      <c r="FLV83" s="78"/>
      <c r="FLW83" s="78"/>
      <c r="FLX83" s="78"/>
      <c r="FLY83" s="78"/>
      <c r="FLZ83" s="78"/>
      <c r="FMA83" s="78"/>
      <c r="FMB83" s="78"/>
      <c r="FMC83" s="78"/>
      <c r="FMD83" s="78"/>
      <c r="FME83" s="78"/>
      <c r="FMF83" s="78"/>
      <c r="FMG83" s="78"/>
      <c r="FMH83" s="78"/>
      <c r="FMI83" s="78"/>
      <c r="FMJ83" s="78"/>
      <c r="FMK83" s="78"/>
      <c r="FML83" s="78"/>
      <c r="FMM83" s="78"/>
      <c r="FMN83" s="78"/>
      <c r="FMO83" s="78"/>
      <c r="FMP83" s="78"/>
      <c r="FMQ83" s="78"/>
      <c r="FMR83" s="78"/>
      <c r="FMS83" s="78"/>
      <c r="FMT83" s="78"/>
      <c r="FMU83" s="78"/>
      <c r="FMV83" s="78"/>
      <c r="FMW83" s="78"/>
      <c r="FMX83" s="78"/>
      <c r="FMY83" s="78"/>
      <c r="FMZ83" s="78"/>
      <c r="FNA83" s="78"/>
      <c r="FNB83" s="78"/>
      <c r="FNC83" s="78"/>
      <c r="FND83" s="78"/>
      <c r="FNE83" s="78"/>
      <c r="FNF83" s="78"/>
      <c r="FNG83" s="78"/>
      <c r="FNH83" s="78"/>
      <c r="FNI83" s="78"/>
      <c r="FNJ83" s="78"/>
      <c r="FNK83" s="78"/>
      <c r="FNL83" s="78"/>
      <c r="FNM83" s="78"/>
      <c r="FNN83" s="78"/>
      <c r="FNO83" s="78"/>
      <c r="FNP83" s="78"/>
      <c r="FNQ83" s="78"/>
      <c r="FNR83" s="78"/>
      <c r="FNS83" s="78"/>
      <c r="FNT83" s="78"/>
      <c r="FNU83" s="78"/>
      <c r="FNV83" s="78"/>
      <c r="FNW83" s="78"/>
      <c r="FNX83" s="78"/>
      <c r="FNY83" s="78"/>
      <c r="FNZ83" s="78"/>
      <c r="FOA83" s="78"/>
      <c r="FOB83" s="78"/>
      <c r="FOC83" s="78"/>
      <c r="FOD83" s="78"/>
      <c r="FOE83" s="78"/>
      <c r="FOF83" s="78"/>
      <c r="FOG83" s="78"/>
      <c r="FOH83" s="78"/>
      <c r="FOI83" s="78"/>
      <c r="FOJ83" s="78"/>
      <c r="FOK83" s="78"/>
      <c r="FOL83" s="78"/>
      <c r="FOM83" s="78"/>
      <c r="FON83" s="78"/>
      <c r="FOO83" s="78"/>
      <c r="FOP83" s="78"/>
      <c r="FOQ83" s="78"/>
      <c r="FOR83" s="78"/>
      <c r="FOS83" s="78"/>
      <c r="FOT83" s="78"/>
      <c r="FOU83" s="78"/>
      <c r="FOV83" s="78"/>
      <c r="FOW83" s="78"/>
      <c r="FOX83" s="78"/>
      <c r="FOY83" s="78"/>
      <c r="FOZ83" s="78"/>
      <c r="FPA83" s="78"/>
      <c r="FPB83" s="78"/>
      <c r="FPC83" s="78"/>
      <c r="FPD83" s="78"/>
      <c r="FPE83" s="78"/>
      <c r="FPF83" s="78"/>
      <c r="FPG83" s="78"/>
      <c r="FPH83" s="78"/>
      <c r="FPI83" s="78"/>
      <c r="FPJ83" s="78"/>
      <c r="FPK83" s="78"/>
      <c r="FPL83" s="78"/>
      <c r="FPM83" s="78"/>
      <c r="FPN83" s="78"/>
      <c r="FPO83" s="78"/>
      <c r="FPP83" s="78"/>
      <c r="FPQ83" s="78"/>
      <c r="FPR83" s="78"/>
      <c r="FPS83" s="78"/>
      <c r="FPT83" s="78"/>
      <c r="FPU83" s="78"/>
      <c r="FPV83" s="78"/>
      <c r="FPW83" s="78"/>
      <c r="FPX83" s="78"/>
      <c r="FPY83" s="78"/>
      <c r="FPZ83" s="78"/>
      <c r="FQA83" s="78"/>
      <c r="FQB83" s="78"/>
      <c r="FQC83" s="78"/>
      <c r="FQD83" s="78"/>
      <c r="FQE83" s="78"/>
      <c r="FQF83" s="78"/>
      <c r="FQG83" s="78"/>
      <c r="FQH83" s="78"/>
      <c r="FQI83" s="78"/>
      <c r="FQJ83" s="78"/>
      <c r="FQK83" s="78"/>
      <c r="FQL83" s="78"/>
      <c r="FQM83" s="78"/>
      <c r="FQN83" s="78"/>
      <c r="FQO83" s="78"/>
      <c r="FQP83" s="78"/>
      <c r="FQQ83" s="78"/>
      <c r="FQR83" s="78"/>
      <c r="FQS83" s="78"/>
      <c r="FQT83" s="78"/>
      <c r="FQU83" s="78"/>
      <c r="FQV83" s="78"/>
      <c r="FQW83" s="78"/>
      <c r="FQX83" s="78"/>
      <c r="FQY83" s="78"/>
      <c r="FQZ83" s="78"/>
      <c r="FRA83" s="78"/>
      <c r="FRB83" s="78"/>
      <c r="FRC83" s="78"/>
      <c r="FRD83" s="78"/>
      <c r="FRE83" s="78"/>
      <c r="FRF83" s="78"/>
      <c r="FRG83" s="78"/>
      <c r="FRH83" s="78"/>
      <c r="FRI83" s="78"/>
      <c r="FRJ83" s="78"/>
      <c r="FRK83" s="78"/>
      <c r="FRL83" s="78"/>
      <c r="FRM83" s="78"/>
      <c r="FRN83" s="78"/>
      <c r="FRO83" s="78"/>
      <c r="FRP83" s="78"/>
      <c r="FRQ83" s="78"/>
      <c r="FRR83" s="78"/>
      <c r="FRS83" s="78"/>
      <c r="FRT83" s="78"/>
      <c r="FRU83" s="78"/>
      <c r="FRV83" s="78"/>
      <c r="FRW83" s="78"/>
      <c r="FRX83" s="78"/>
      <c r="FRY83" s="78"/>
      <c r="FRZ83" s="78"/>
      <c r="FSA83" s="78"/>
      <c r="FSB83" s="78"/>
      <c r="FSC83" s="78"/>
      <c r="FSD83" s="78"/>
      <c r="FSE83" s="78"/>
      <c r="FSF83" s="78"/>
      <c r="FSG83" s="78"/>
      <c r="FSH83" s="78"/>
      <c r="FSI83" s="78"/>
      <c r="FSJ83" s="78"/>
      <c r="FSK83" s="78"/>
      <c r="FSL83" s="78"/>
      <c r="FSM83" s="78"/>
      <c r="FSN83" s="78"/>
      <c r="FSO83" s="78"/>
      <c r="FSP83" s="78"/>
      <c r="FSQ83" s="78"/>
      <c r="FSR83" s="78"/>
      <c r="FSS83" s="78"/>
      <c r="FST83" s="78"/>
      <c r="FSU83" s="78"/>
      <c r="FSV83" s="78"/>
      <c r="FSW83" s="78"/>
      <c r="FSX83" s="78"/>
      <c r="FSY83" s="78"/>
      <c r="FSZ83" s="78"/>
      <c r="FTA83" s="78"/>
      <c r="FTB83" s="78"/>
      <c r="FTC83" s="78"/>
      <c r="FTD83" s="78"/>
      <c r="FTE83" s="78"/>
      <c r="FTF83" s="78"/>
      <c r="FTG83" s="78"/>
      <c r="FTH83" s="78"/>
      <c r="FTI83" s="78"/>
      <c r="FTJ83" s="78"/>
      <c r="FTK83" s="78"/>
      <c r="FTL83" s="78"/>
      <c r="FTM83" s="78"/>
      <c r="FTN83" s="78"/>
      <c r="FTO83" s="78"/>
      <c r="FTP83" s="78"/>
      <c r="FTQ83" s="78"/>
      <c r="FTR83" s="78"/>
      <c r="FTS83" s="78"/>
      <c r="FTT83" s="78"/>
      <c r="FTU83" s="78"/>
      <c r="FTV83" s="78"/>
      <c r="FTW83" s="78"/>
      <c r="FTX83" s="78"/>
      <c r="FTY83" s="78"/>
      <c r="FTZ83" s="78"/>
      <c r="FUA83" s="78"/>
      <c r="FUB83" s="78"/>
      <c r="FUC83" s="78"/>
      <c r="FUD83" s="78"/>
      <c r="FUE83" s="78"/>
      <c r="FUF83" s="78"/>
      <c r="FUG83" s="78"/>
      <c r="FUH83" s="78"/>
      <c r="FUI83" s="78"/>
      <c r="FUJ83" s="78"/>
      <c r="FUK83" s="78"/>
      <c r="FUL83" s="78"/>
      <c r="FUM83" s="78"/>
      <c r="FUN83" s="78"/>
      <c r="FUO83" s="78"/>
      <c r="FUP83" s="78"/>
      <c r="FUQ83" s="78"/>
      <c r="FUR83" s="78"/>
      <c r="FUS83" s="78"/>
      <c r="FUT83" s="78"/>
      <c r="FUU83" s="78"/>
      <c r="FUV83" s="78"/>
      <c r="FUW83" s="78"/>
      <c r="FUX83" s="78"/>
      <c r="FUY83" s="78"/>
      <c r="FUZ83" s="78"/>
      <c r="FVA83" s="78"/>
      <c r="FVB83" s="78"/>
      <c r="FVC83" s="78"/>
      <c r="FVD83" s="78"/>
      <c r="FVE83" s="78"/>
      <c r="FVF83" s="78"/>
      <c r="FVG83" s="78"/>
      <c r="FVH83" s="78"/>
      <c r="FVI83" s="78"/>
      <c r="FVJ83" s="78"/>
      <c r="FVK83" s="78"/>
      <c r="FVL83" s="78"/>
      <c r="FVM83" s="78"/>
      <c r="FVN83" s="78"/>
      <c r="FVO83" s="78"/>
      <c r="FVP83" s="78"/>
      <c r="FVQ83" s="78"/>
      <c r="FVR83" s="78"/>
      <c r="FVS83" s="78"/>
      <c r="FVT83" s="78"/>
      <c r="FVU83" s="78"/>
      <c r="FVV83" s="78"/>
      <c r="FVW83" s="78"/>
      <c r="FVX83" s="78"/>
      <c r="FVY83" s="78"/>
      <c r="FVZ83" s="78"/>
      <c r="FWA83" s="78"/>
      <c r="FWB83" s="78"/>
      <c r="FWC83" s="78"/>
      <c r="FWD83" s="78"/>
      <c r="FWE83" s="78"/>
      <c r="FWF83" s="78"/>
      <c r="FWG83" s="78"/>
      <c r="FWH83" s="78"/>
      <c r="FWI83" s="78"/>
      <c r="FWJ83" s="78"/>
      <c r="FWK83" s="78"/>
      <c r="FWL83" s="78"/>
      <c r="FWM83" s="78"/>
      <c r="FWN83" s="78"/>
      <c r="FWO83" s="78"/>
      <c r="FWP83" s="78"/>
      <c r="FWQ83" s="78"/>
      <c r="FWR83" s="78"/>
      <c r="FWS83" s="78"/>
      <c r="FWT83" s="78"/>
      <c r="FWU83" s="78"/>
      <c r="FWV83" s="78"/>
      <c r="FWW83" s="78"/>
      <c r="FWX83" s="78"/>
      <c r="FWY83" s="78"/>
      <c r="FWZ83" s="78"/>
      <c r="FXA83" s="78"/>
      <c r="FXB83" s="78"/>
      <c r="FXC83" s="78"/>
      <c r="FXD83" s="78"/>
      <c r="FXE83" s="78"/>
      <c r="FXF83" s="78"/>
      <c r="FXG83" s="78"/>
      <c r="FXH83" s="78"/>
      <c r="FXI83" s="78"/>
      <c r="FXJ83" s="78"/>
      <c r="FXK83" s="78"/>
      <c r="FXL83" s="78"/>
      <c r="FXM83" s="78"/>
      <c r="FXN83" s="78"/>
      <c r="FXO83" s="78"/>
      <c r="FXP83" s="78"/>
      <c r="FXQ83" s="78"/>
      <c r="FXR83" s="78"/>
      <c r="FXS83" s="78"/>
      <c r="FXT83" s="78"/>
      <c r="FXU83" s="78"/>
      <c r="FXV83" s="78"/>
      <c r="FXW83" s="78"/>
      <c r="FXX83" s="78"/>
      <c r="FXY83" s="78"/>
      <c r="FXZ83" s="78"/>
      <c r="FYA83" s="78"/>
      <c r="FYB83" s="78"/>
      <c r="FYC83" s="78"/>
      <c r="FYD83" s="78"/>
      <c r="FYE83" s="78"/>
      <c r="FYF83" s="78"/>
      <c r="FYG83" s="78"/>
      <c r="FYH83" s="78"/>
      <c r="FYI83" s="78"/>
      <c r="FYJ83" s="78"/>
      <c r="FYK83" s="78"/>
      <c r="FYL83" s="78"/>
      <c r="FYM83" s="78"/>
      <c r="FYN83" s="78"/>
      <c r="FYO83" s="78"/>
      <c r="FYP83" s="78"/>
      <c r="FYQ83" s="78"/>
      <c r="FYR83" s="78"/>
      <c r="FYS83" s="78"/>
      <c r="FYT83" s="78"/>
      <c r="FYU83" s="78"/>
      <c r="FYV83" s="78"/>
      <c r="FYW83" s="78"/>
      <c r="FYX83" s="78"/>
      <c r="FYY83" s="78"/>
      <c r="FYZ83" s="78"/>
      <c r="FZA83" s="78"/>
      <c r="FZB83" s="78"/>
      <c r="FZC83" s="78"/>
      <c r="FZD83" s="78"/>
      <c r="FZE83" s="78"/>
      <c r="FZF83" s="78"/>
      <c r="FZG83" s="78"/>
      <c r="FZH83" s="78"/>
      <c r="FZI83" s="78"/>
      <c r="FZJ83" s="78"/>
      <c r="FZK83" s="78"/>
      <c r="FZL83" s="78"/>
      <c r="FZM83" s="78"/>
      <c r="FZN83" s="78"/>
      <c r="FZO83" s="78"/>
      <c r="FZP83" s="78"/>
      <c r="FZQ83" s="78"/>
      <c r="FZR83" s="78"/>
      <c r="FZS83" s="78"/>
      <c r="FZT83" s="78"/>
      <c r="FZU83" s="78"/>
      <c r="FZV83" s="78"/>
      <c r="FZW83" s="78"/>
      <c r="FZX83" s="78"/>
      <c r="FZY83" s="78"/>
      <c r="FZZ83" s="78"/>
      <c r="GAA83" s="78"/>
      <c r="GAB83" s="78"/>
      <c r="GAC83" s="78"/>
      <c r="GAD83" s="78"/>
      <c r="GAE83" s="78"/>
      <c r="GAF83" s="78"/>
      <c r="GAG83" s="78"/>
      <c r="GAH83" s="78"/>
      <c r="GAI83" s="78"/>
      <c r="GAJ83" s="78"/>
      <c r="GAK83" s="78"/>
      <c r="GAL83" s="78"/>
      <c r="GAM83" s="78"/>
      <c r="GAN83" s="78"/>
      <c r="GAO83" s="78"/>
      <c r="GAP83" s="78"/>
      <c r="GAQ83" s="78"/>
      <c r="GAR83" s="78"/>
      <c r="GAS83" s="78"/>
      <c r="GAT83" s="78"/>
      <c r="GAU83" s="78"/>
      <c r="GAV83" s="78"/>
      <c r="GAW83" s="78"/>
      <c r="GAX83" s="78"/>
      <c r="GAY83" s="78"/>
      <c r="GAZ83" s="78"/>
      <c r="GBA83" s="78"/>
      <c r="GBB83" s="78"/>
      <c r="GBC83" s="78"/>
      <c r="GBD83" s="78"/>
      <c r="GBE83" s="78"/>
      <c r="GBF83" s="78"/>
      <c r="GBG83" s="78"/>
      <c r="GBH83" s="78"/>
      <c r="GBI83" s="78"/>
      <c r="GBJ83" s="78"/>
      <c r="GBK83" s="78"/>
      <c r="GBL83" s="78"/>
      <c r="GBM83" s="78"/>
      <c r="GBN83" s="78"/>
      <c r="GBO83" s="78"/>
      <c r="GBP83" s="78"/>
      <c r="GBQ83" s="78"/>
      <c r="GBR83" s="78"/>
      <c r="GBS83" s="78"/>
      <c r="GBT83" s="78"/>
      <c r="GBU83" s="78"/>
      <c r="GBV83" s="78"/>
      <c r="GBW83" s="78"/>
      <c r="GBX83" s="78"/>
      <c r="GBY83" s="78"/>
      <c r="GBZ83" s="78"/>
      <c r="GCA83" s="78"/>
      <c r="GCB83" s="78"/>
      <c r="GCC83" s="78"/>
      <c r="GCD83" s="78"/>
      <c r="GCE83" s="78"/>
      <c r="GCF83" s="78"/>
      <c r="GCG83" s="78"/>
      <c r="GCH83" s="78"/>
      <c r="GCI83" s="78"/>
      <c r="GCJ83" s="78"/>
      <c r="GCK83" s="78"/>
      <c r="GCL83" s="78"/>
      <c r="GCM83" s="78"/>
      <c r="GCN83" s="78"/>
      <c r="GCO83" s="78"/>
      <c r="GCP83" s="78"/>
      <c r="GCQ83" s="78"/>
      <c r="GCR83" s="78"/>
      <c r="GCS83" s="78"/>
      <c r="GCT83" s="78"/>
      <c r="GCU83" s="78"/>
      <c r="GCV83" s="78"/>
      <c r="GCW83" s="78"/>
      <c r="GCX83" s="78"/>
      <c r="GCY83" s="78"/>
      <c r="GCZ83" s="78"/>
      <c r="GDA83" s="78"/>
      <c r="GDB83" s="78"/>
      <c r="GDC83" s="78"/>
      <c r="GDD83" s="78"/>
      <c r="GDE83" s="78"/>
      <c r="GDF83" s="78"/>
      <c r="GDG83" s="78"/>
      <c r="GDH83" s="78"/>
      <c r="GDI83" s="78"/>
      <c r="GDJ83" s="78"/>
      <c r="GDK83" s="78"/>
      <c r="GDL83" s="78"/>
      <c r="GDM83" s="78"/>
      <c r="GDN83" s="78"/>
      <c r="GDO83" s="78"/>
      <c r="GDP83" s="78"/>
      <c r="GDQ83" s="78"/>
      <c r="GDR83" s="78"/>
      <c r="GDS83" s="78"/>
      <c r="GDT83" s="78"/>
      <c r="GDU83" s="78"/>
      <c r="GDV83" s="78"/>
      <c r="GDW83" s="78"/>
      <c r="GDX83" s="78"/>
      <c r="GDY83" s="78"/>
      <c r="GDZ83" s="78"/>
      <c r="GEA83" s="78"/>
      <c r="GEB83" s="78"/>
      <c r="GEC83" s="78"/>
      <c r="GED83" s="78"/>
      <c r="GEE83" s="78"/>
      <c r="GEF83" s="78"/>
      <c r="GEG83" s="78"/>
      <c r="GEH83" s="78"/>
      <c r="GEI83" s="78"/>
      <c r="GEJ83" s="78"/>
      <c r="GEK83" s="78"/>
      <c r="GEL83" s="78"/>
      <c r="GEM83" s="78"/>
      <c r="GEN83" s="78"/>
      <c r="GEO83" s="78"/>
      <c r="GEP83" s="78"/>
      <c r="GEQ83" s="78"/>
      <c r="GER83" s="78"/>
      <c r="GES83" s="78"/>
      <c r="GET83" s="78"/>
      <c r="GEU83" s="78"/>
      <c r="GEV83" s="78"/>
      <c r="GEW83" s="78"/>
      <c r="GEX83" s="78"/>
      <c r="GEY83" s="78"/>
      <c r="GEZ83" s="78"/>
      <c r="GFA83" s="78"/>
      <c r="GFB83" s="78"/>
      <c r="GFC83" s="78"/>
      <c r="GFD83" s="78"/>
      <c r="GFE83" s="78"/>
      <c r="GFF83" s="78"/>
      <c r="GFG83" s="78"/>
      <c r="GFH83" s="78"/>
      <c r="GFI83" s="78"/>
      <c r="GFJ83" s="78"/>
      <c r="GFK83" s="78"/>
      <c r="GFL83" s="78"/>
      <c r="GFM83" s="78"/>
      <c r="GFN83" s="78"/>
      <c r="GFO83" s="78"/>
      <c r="GFP83" s="78"/>
      <c r="GFQ83" s="78"/>
      <c r="GFR83" s="78"/>
      <c r="GFS83" s="78"/>
      <c r="GFT83" s="78"/>
      <c r="GFU83" s="78"/>
      <c r="GFV83" s="78"/>
      <c r="GFW83" s="78"/>
      <c r="GFX83" s="78"/>
      <c r="GFY83" s="78"/>
      <c r="GFZ83" s="78"/>
      <c r="GGA83" s="78"/>
      <c r="GGB83" s="78"/>
      <c r="GGC83" s="78"/>
      <c r="GGD83" s="78"/>
      <c r="GGE83" s="78"/>
      <c r="GGF83" s="78"/>
      <c r="GGG83" s="78"/>
      <c r="GGH83" s="78"/>
      <c r="GGI83" s="78"/>
      <c r="GGJ83" s="78"/>
      <c r="GGK83" s="78"/>
      <c r="GGL83" s="78"/>
      <c r="GGM83" s="78"/>
      <c r="GGN83" s="78"/>
      <c r="GGO83" s="78"/>
      <c r="GGP83" s="78"/>
      <c r="GGQ83" s="78"/>
      <c r="GGR83" s="78"/>
      <c r="GGS83" s="78"/>
      <c r="GGT83" s="78"/>
      <c r="GGU83" s="78"/>
      <c r="GGV83" s="78"/>
      <c r="GGW83" s="78"/>
      <c r="GGX83" s="78"/>
      <c r="GGY83" s="78"/>
      <c r="GGZ83" s="78"/>
      <c r="GHA83" s="78"/>
      <c r="GHB83" s="78"/>
      <c r="GHC83" s="78"/>
      <c r="GHD83" s="78"/>
      <c r="GHE83" s="78"/>
      <c r="GHF83" s="78"/>
      <c r="GHG83" s="78"/>
      <c r="GHH83" s="78"/>
      <c r="GHI83" s="78"/>
      <c r="GHJ83" s="78"/>
      <c r="GHK83" s="78"/>
      <c r="GHL83" s="78"/>
      <c r="GHM83" s="78"/>
      <c r="GHN83" s="78"/>
      <c r="GHO83" s="78"/>
      <c r="GHP83" s="78"/>
      <c r="GHQ83" s="78"/>
      <c r="GHR83" s="78"/>
      <c r="GHS83" s="78"/>
      <c r="GHT83" s="78"/>
      <c r="GHU83" s="78"/>
      <c r="GHV83" s="78"/>
      <c r="GHW83" s="78"/>
      <c r="GHX83" s="78"/>
      <c r="GHY83" s="78"/>
      <c r="GHZ83" s="78"/>
      <c r="GIA83" s="78"/>
      <c r="GIB83" s="78"/>
      <c r="GIC83" s="78"/>
      <c r="GID83" s="78"/>
      <c r="GIE83" s="78"/>
      <c r="GIF83" s="78"/>
      <c r="GIG83" s="78"/>
      <c r="GIH83" s="78"/>
      <c r="GII83" s="78"/>
      <c r="GIJ83" s="78"/>
      <c r="GIK83" s="78"/>
      <c r="GIL83" s="78"/>
      <c r="GIM83" s="78"/>
      <c r="GIN83" s="78"/>
      <c r="GIO83" s="78"/>
      <c r="GIP83" s="78"/>
      <c r="GIQ83" s="78"/>
      <c r="GIR83" s="78"/>
      <c r="GIS83" s="78"/>
      <c r="GIT83" s="78"/>
      <c r="GIU83" s="78"/>
      <c r="GIV83" s="78"/>
      <c r="GIW83" s="78"/>
      <c r="GIX83" s="78"/>
      <c r="GIY83" s="78"/>
      <c r="GIZ83" s="78"/>
      <c r="GJA83" s="78"/>
      <c r="GJB83" s="78"/>
      <c r="GJC83" s="78"/>
      <c r="GJD83" s="78"/>
      <c r="GJE83" s="78"/>
      <c r="GJF83" s="78"/>
      <c r="GJG83" s="78"/>
      <c r="GJH83" s="78"/>
      <c r="GJI83" s="78"/>
      <c r="GJJ83" s="78"/>
      <c r="GJK83" s="78"/>
      <c r="GJL83" s="78"/>
      <c r="GJM83" s="78"/>
      <c r="GJN83" s="78"/>
      <c r="GJO83" s="78"/>
      <c r="GJP83" s="78"/>
      <c r="GJQ83" s="78"/>
      <c r="GJR83" s="78"/>
      <c r="GJS83" s="78"/>
      <c r="GJT83" s="78"/>
      <c r="GJU83" s="78"/>
      <c r="GJV83" s="78"/>
      <c r="GJW83" s="78"/>
      <c r="GJX83" s="78"/>
      <c r="GJY83" s="78"/>
      <c r="GJZ83" s="78"/>
      <c r="GKA83" s="78"/>
      <c r="GKB83" s="78"/>
      <c r="GKC83" s="78"/>
      <c r="GKD83" s="78"/>
      <c r="GKE83" s="78"/>
      <c r="GKF83" s="78"/>
      <c r="GKG83" s="78"/>
      <c r="GKH83" s="78"/>
      <c r="GKI83" s="78"/>
      <c r="GKJ83" s="78"/>
      <c r="GKK83" s="78"/>
      <c r="GKL83" s="78"/>
      <c r="GKM83" s="78"/>
      <c r="GKN83" s="78"/>
      <c r="GKO83" s="78"/>
      <c r="GKP83" s="78"/>
      <c r="GKQ83" s="78"/>
      <c r="GKR83" s="78"/>
      <c r="GKS83" s="78"/>
      <c r="GKT83" s="78"/>
      <c r="GKU83" s="78"/>
      <c r="GKV83" s="78"/>
      <c r="GKW83" s="78"/>
      <c r="GKX83" s="78"/>
      <c r="GKY83" s="78"/>
      <c r="GKZ83" s="78"/>
      <c r="GLA83" s="78"/>
      <c r="GLB83" s="78"/>
      <c r="GLC83" s="78"/>
      <c r="GLD83" s="78"/>
      <c r="GLE83" s="78"/>
      <c r="GLF83" s="78"/>
      <c r="GLG83" s="78"/>
      <c r="GLH83" s="78"/>
      <c r="GLI83" s="78"/>
      <c r="GLJ83" s="78"/>
      <c r="GLK83" s="78"/>
      <c r="GLL83" s="78"/>
      <c r="GLM83" s="78"/>
      <c r="GLN83" s="78"/>
      <c r="GLO83" s="78"/>
      <c r="GLP83" s="78"/>
      <c r="GLQ83" s="78"/>
      <c r="GLR83" s="78"/>
      <c r="GLS83" s="78"/>
      <c r="GLT83" s="78"/>
      <c r="GLU83" s="78"/>
      <c r="GLV83" s="78"/>
      <c r="GLW83" s="78"/>
      <c r="GLX83" s="78"/>
      <c r="GLY83" s="78"/>
      <c r="GLZ83" s="78"/>
      <c r="GMA83" s="78"/>
      <c r="GMB83" s="78"/>
      <c r="GMC83" s="78"/>
      <c r="GMD83" s="78"/>
      <c r="GME83" s="78"/>
      <c r="GMF83" s="78"/>
      <c r="GMG83" s="78"/>
      <c r="GMH83" s="78"/>
      <c r="GMI83" s="78"/>
      <c r="GMJ83" s="78"/>
      <c r="GMK83" s="78"/>
      <c r="GML83" s="78"/>
      <c r="GMM83" s="78"/>
      <c r="GMN83" s="78"/>
      <c r="GMO83" s="78"/>
      <c r="GMP83" s="78"/>
      <c r="GMQ83" s="78"/>
      <c r="GMR83" s="78"/>
      <c r="GMS83" s="78"/>
      <c r="GMT83" s="78"/>
      <c r="GMU83" s="78"/>
      <c r="GMV83" s="78"/>
      <c r="GMW83" s="78"/>
      <c r="GMX83" s="78"/>
      <c r="GMY83" s="78"/>
      <c r="GMZ83" s="78"/>
      <c r="GNA83" s="78"/>
      <c r="GNB83" s="78"/>
      <c r="GNC83" s="78"/>
      <c r="GND83" s="78"/>
      <c r="GNE83" s="78"/>
      <c r="GNF83" s="78"/>
      <c r="GNG83" s="78"/>
      <c r="GNH83" s="78"/>
      <c r="GNI83" s="78"/>
      <c r="GNJ83" s="78"/>
      <c r="GNK83" s="78"/>
      <c r="GNL83" s="78"/>
      <c r="GNM83" s="78"/>
      <c r="GNN83" s="78"/>
      <c r="GNO83" s="78"/>
      <c r="GNP83" s="78"/>
      <c r="GNQ83" s="78"/>
      <c r="GNR83" s="78"/>
      <c r="GNS83" s="78"/>
      <c r="GNT83" s="78"/>
      <c r="GNU83" s="78"/>
      <c r="GNV83" s="78"/>
      <c r="GNW83" s="78"/>
      <c r="GNX83" s="78"/>
      <c r="GNY83" s="78"/>
      <c r="GNZ83" s="78"/>
      <c r="GOA83" s="78"/>
      <c r="GOB83" s="78"/>
      <c r="GOC83" s="78"/>
      <c r="GOD83" s="78"/>
      <c r="GOE83" s="78"/>
      <c r="GOF83" s="78"/>
      <c r="GOG83" s="78"/>
      <c r="GOH83" s="78"/>
      <c r="GOI83" s="78"/>
      <c r="GOJ83" s="78"/>
      <c r="GOK83" s="78"/>
      <c r="GOL83" s="78"/>
      <c r="GOM83" s="78"/>
      <c r="GON83" s="78"/>
      <c r="GOO83" s="78"/>
      <c r="GOP83" s="78"/>
      <c r="GOQ83" s="78"/>
      <c r="GOR83" s="78"/>
      <c r="GOS83" s="78"/>
      <c r="GOT83" s="78"/>
      <c r="GOU83" s="78"/>
      <c r="GOV83" s="78"/>
      <c r="GOW83" s="78"/>
      <c r="GOX83" s="78"/>
      <c r="GOY83" s="78"/>
      <c r="GOZ83" s="78"/>
      <c r="GPA83" s="78"/>
      <c r="GPB83" s="78"/>
      <c r="GPC83" s="78"/>
      <c r="GPD83" s="78"/>
      <c r="GPE83" s="78"/>
      <c r="GPF83" s="78"/>
      <c r="GPG83" s="78"/>
      <c r="GPH83" s="78"/>
      <c r="GPI83" s="78"/>
      <c r="GPJ83" s="78"/>
      <c r="GPK83" s="78"/>
      <c r="GPL83" s="78"/>
      <c r="GPM83" s="78"/>
      <c r="GPN83" s="78"/>
      <c r="GPO83" s="78"/>
      <c r="GPP83" s="78"/>
      <c r="GPQ83" s="78"/>
      <c r="GPR83" s="78"/>
      <c r="GPS83" s="78"/>
      <c r="GPT83" s="78"/>
      <c r="GPU83" s="78"/>
      <c r="GPV83" s="78"/>
      <c r="GPW83" s="78"/>
      <c r="GPX83" s="78"/>
      <c r="GPY83" s="78"/>
      <c r="GPZ83" s="78"/>
      <c r="GQA83" s="78"/>
      <c r="GQB83" s="78"/>
      <c r="GQC83" s="78"/>
      <c r="GQD83" s="78"/>
      <c r="GQE83" s="78"/>
      <c r="GQF83" s="78"/>
      <c r="GQG83" s="78"/>
      <c r="GQH83" s="78"/>
      <c r="GQI83" s="78"/>
      <c r="GQJ83" s="78"/>
      <c r="GQK83" s="78"/>
      <c r="GQL83" s="78"/>
      <c r="GQM83" s="78"/>
      <c r="GQN83" s="78"/>
      <c r="GQO83" s="78"/>
      <c r="GQP83" s="78"/>
      <c r="GQQ83" s="78"/>
      <c r="GQR83" s="78"/>
      <c r="GQS83" s="78"/>
      <c r="GQT83" s="78"/>
      <c r="GQU83" s="78"/>
      <c r="GQV83" s="78"/>
      <c r="GQW83" s="78"/>
      <c r="GQX83" s="78"/>
      <c r="GQY83" s="78"/>
      <c r="GQZ83" s="78"/>
      <c r="GRA83" s="78"/>
      <c r="GRB83" s="78"/>
      <c r="GRC83" s="78"/>
      <c r="GRD83" s="78"/>
      <c r="GRE83" s="78"/>
      <c r="GRF83" s="78"/>
      <c r="GRG83" s="78"/>
      <c r="GRH83" s="78"/>
      <c r="GRI83" s="78"/>
      <c r="GRJ83" s="78"/>
      <c r="GRK83" s="78"/>
      <c r="GRL83" s="78"/>
      <c r="GRM83" s="78"/>
      <c r="GRN83" s="78"/>
      <c r="GRO83" s="78"/>
      <c r="GRP83" s="78"/>
      <c r="GRQ83" s="78"/>
      <c r="GRR83" s="78"/>
      <c r="GRS83" s="78"/>
      <c r="GRT83" s="78"/>
      <c r="GRU83" s="78"/>
      <c r="GRV83" s="78"/>
      <c r="GRW83" s="78"/>
      <c r="GRX83" s="78"/>
      <c r="GRY83" s="78"/>
      <c r="GRZ83" s="78"/>
      <c r="GSA83" s="78"/>
      <c r="GSB83" s="78"/>
      <c r="GSC83" s="78"/>
      <c r="GSD83" s="78"/>
      <c r="GSE83" s="78"/>
      <c r="GSF83" s="78"/>
      <c r="GSG83" s="78"/>
      <c r="GSH83" s="78"/>
      <c r="GSI83" s="78"/>
      <c r="GSJ83" s="78"/>
      <c r="GSK83" s="78"/>
      <c r="GSL83" s="78"/>
      <c r="GSM83" s="78"/>
      <c r="GSN83" s="78"/>
      <c r="GSO83" s="78"/>
      <c r="GSP83" s="78"/>
      <c r="GSQ83" s="78"/>
      <c r="GSR83" s="78"/>
      <c r="GSS83" s="78"/>
      <c r="GST83" s="78"/>
      <c r="GSU83" s="78"/>
      <c r="GSV83" s="78"/>
      <c r="GSW83" s="78"/>
      <c r="GSX83" s="78"/>
      <c r="GSY83" s="78"/>
      <c r="GSZ83" s="78"/>
      <c r="GTA83" s="78"/>
      <c r="GTB83" s="78"/>
      <c r="GTC83" s="78"/>
      <c r="GTD83" s="78"/>
      <c r="GTE83" s="78"/>
      <c r="GTF83" s="78"/>
      <c r="GTG83" s="78"/>
      <c r="GTH83" s="78"/>
      <c r="GTI83" s="78"/>
      <c r="GTJ83" s="78"/>
      <c r="GTK83" s="78"/>
      <c r="GTL83" s="78"/>
      <c r="GTM83" s="78"/>
      <c r="GTN83" s="78"/>
      <c r="GTO83" s="78"/>
      <c r="GTP83" s="78"/>
      <c r="GTQ83" s="78"/>
      <c r="GTR83" s="78"/>
      <c r="GTS83" s="78"/>
      <c r="GTT83" s="78"/>
      <c r="GTU83" s="78"/>
      <c r="GTV83" s="78"/>
      <c r="GTW83" s="78"/>
      <c r="GTX83" s="78"/>
      <c r="GTY83" s="78"/>
      <c r="GTZ83" s="78"/>
      <c r="GUA83" s="78"/>
      <c r="GUB83" s="78"/>
      <c r="GUC83" s="78"/>
      <c r="GUD83" s="78"/>
      <c r="GUE83" s="78"/>
      <c r="GUF83" s="78"/>
      <c r="GUG83" s="78"/>
      <c r="GUH83" s="78"/>
      <c r="GUI83" s="78"/>
      <c r="GUJ83" s="78"/>
      <c r="GUK83" s="78"/>
      <c r="GUL83" s="78"/>
      <c r="GUM83" s="78"/>
      <c r="GUN83" s="78"/>
      <c r="GUO83" s="78"/>
      <c r="GUP83" s="78"/>
      <c r="GUQ83" s="78"/>
      <c r="GUR83" s="78"/>
      <c r="GUS83" s="78"/>
      <c r="GUT83" s="78"/>
      <c r="GUU83" s="78"/>
      <c r="GUV83" s="78"/>
      <c r="GUW83" s="78"/>
      <c r="GUX83" s="78"/>
      <c r="GUY83" s="78"/>
      <c r="GUZ83" s="78"/>
      <c r="GVA83" s="78"/>
      <c r="GVB83" s="78"/>
      <c r="GVC83" s="78"/>
      <c r="GVD83" s="78"/>
      <c r="GVE83" s="78"/>
      <c r="GVF83" s="78"/>
      <c r="GVG83" s="78"/>
      <c r="GVH83" s="78"/>
      <c r="GVI83" s="78"/>
      <c r="GVJ83" s="78"/>
      <c r="GVK83" s="78"/>
      <c r="GVL83" s="78"/>
      <c r="GVM83" s="78"/>
      <c r="GVN83" s="78"/>
      <c r="GVO83" s="78"/>
      <c r="GVP83" s="78"/>
      <c r="GVQ83" s="78"/>
      <c r="GVR83" s="78"/>
      <c r="GVS83" s="78"/>
      <c r="GVT83" s="78"/>
      <c r="GVU83" s="78"/>
      <c r="GVV83" s="78"/>
      <c r="GVW83" s="78"/>
      <c r="GVX83" s="78"/>
      <c r="GVY83" s="78"/>
      <c r="GVZ83" s="78"/>
      <c r="GWA83" s="78"/>
      <c r="GWB83" s="78"/>
      <c r="GWC83" s="78"/>
      <c r="GWD83" s="78"/>
      <c r="GWE83" s="78"/>
      <c r="GWF83" s="78"/>
      <c r="GWG83" s="78"/>
      <c r="GWH83" s="78"/>
      <c r="GWI83" s="78"/>
      <c r="GWJ83" s="78"/>
      <c r="GWK83" s="78"/>
      <c r="GWL83" s="78"/>
      <c r="GWM83" s="78"/>
      <c r="GWN83" s="78"/>
      <c r="GWO83" s="78"/>
      <c r="GWP83" s="78"/>
      <c r="GWQ83" s="78"/>
      <c r="GWR83" s="78"/>
      <c r="GWS83" s="78"/>
      <c r="GWT83" s="78"/>
      <c r="GWU83" s="78"/>
      <c r="GWV83" s="78"/>
      <c r="GWW83" s="78"/>
      <c r="GWX83" s="78"/>
      <c r="GWY83" s="78"/>
      <c r="GWZ83" s="78"/>
      <c r="GXA83" s="78"/>
      <c r="GXB83" s="78"/>
      <c r="GXC83" s="78"/>
      <c r="GXD83" s="78"/>
      <c r="GXE83" s="78"/>
      <c r="GXF83" s="78"/>
      <c r="GXG83" s="78"/>
      <c r="GXH83" s="78"/>
      <c r="GXI83" s="78"/>
      <c r="GXJ83" s="78"/>
      <c r="GXK83" s="78"/>
      <c r="GXL83" s="78"/>
      <c r="GXM83" s="78"/>
      <c r="GXN83" s="78"/>
      <c r="GXO83" s="78"/>
      <c r="GXP83" s="78"/>
      <c r="GXQ83" s="78"/>
      <c r="GXR83" s="78"/>
      <c r="GXS83" s="78"/>
      <c r="GXT83" s="78"/>
      <c r="GXU83" s="78"/>
      <c r="GXV83" s="78"/>
      <c r="GXW83" s="78"/>
      <c r="GXX83" s="78"/>
      <c r="GXY83" s="78"/>
      <c r="GXZ83" s="78"/>
      <c r="GYA83" s="78"/>
      <c r="GYB83" s="78"/>
      <c r="GYC83" s="78"/>
      <c r="GYD83" s="78"/>
      <c r="GYE83" s="78"/>
      <c r="GYF83" s="78"/>
      <c r="GYG83" s="78"/>
      <c r="GYH83" s="78"/>
      <c r="GYI83" s="78"/>
      <c r="GYJ83" s="78"/>
      <c r="GYK83" s="78"/>
      <c r="GYL83" s="78"/>
      <c r="GYM83" s="78"/>
      <c r="GYN83" s="78"/>
      <c r="GYO83" s="78"/>
      <c r="GYP83" s="78"/>
      <c r="GYQ83" s="78"/>
      <c r="GYR83" s="78"/>
      <c r="GYS83" s="78"/>
      <c r="GYT83" s="78"/>
      <c r="GYU83" s="78"/>
      <c r="GYV83" s="78"/>
      <c r="GYW83" s="78"/>
      <c r="GYX83" s="78"/>
      <c r="GYY83" s="78"/>
      <c r="GYZ83" s="78"/>
      <c r="GZA83" s="78"/>
      <c r="GZB83" s="78"/>
      <c r="GZC83" s="78"/>
      <c r="GZD83" s="78"/>
      <c r="GZE83" s="78"/>
      <c r="GZF83" s="78"/>
      <c r="GZG83" s="78"/>
      <c r="GZH83" s="78"/>
      <c r="GZI83" s="78"/>
      <c r="GZJ83" s="78"/>
      <c r="GZK83" s="78"/>
      <c r="GZL83" s="78"/>
      <c r="GZM83" s="78"/>
      <c r="GZN83" s="78"/>
      <c r="GZO83" s="78"/>
      <c r="GZP83" s="78"/>
      <c r="GZQ83" s="78"/>
      <c r="GZR83" s="78"/>
      <c r="GZS83" s="78"/>
      <c r="GZT83" s="78"/>
      <c r="GZU83" s="78"/>
      <c r="GZV83" s="78"/>
      <c r="GZW83" s="78"/>
      <c r="GZX83" s="78"/>
      <c r="GZY83" s="78"/>
      <c r="GZZ83" s="78"/>
      <c r="HAA83" s="78"/>
      <c r="HAB83" s="78"/>
      <c r="HAC83" s="78"/>
      <c r="HAD83" s="78"/>
      <c r="HAE83" s="78"/>
      <c r="HAF83" s="78"/>
      <c r="HAG83" s="78"/>
      <c r="HAH83" s="78"/>
      <c r="HAI83" s="78"/>
      <c r="HAJ83" s="78"/>
      <c r="HAK83" s="78"/>
      <c r="HAL83" s="78"/>
      <c r="HAM83" s="78"/>
      <c r="HAN83" s="78"/>
      <c r="HAO83" s="78"/>
      <c r="HAP83" s="78"/>
      <c r="HAQ83" s="78"/>
      <c r="HAR83" s="78"/>
      <c r="HAS83" s="78"/>
      <c r="HAT83" s="78"/>
      <c r="HAU83" s="78"/>
      <c r="HAV83" s="78"/>
      <c r="HAW83" s="78"/>
      <c r="HAX83" s="78"/>
      <c r="HAY83" s="78"/>
      <c r="HAZ83" s="78"/>
      <c r="HBA83" s="78"/>
      <c r="HBB83" s="78"/>
      <c r="HBC83" s="78"/>
      <c r="HBD83" s="78"/>
      <c r="HBE83" s="78"/>
      <c r="HBF83" s="78"/>
      <c r="HBG83" s="78"/>
      <c r="HBH83" s="78"/>
      <c r="HBI83" s="78"/>
      <c r="HBJ83" s="78"/>
      <c r="HBK83" s="78"/>
      <c r="HBL83" s="78"/>
      <c r="HBM83" s="78"/>
      <c r="HBN83" s="78"/>
      <c r="HBO83" s="78"/>
      <c r="HBP83" s="78"/>
      <c r="HBQ83" s="78"/>
      <c r="HBR83" s="78"/>
      <c r="HBS83" s="78"/>
      <c r="HBT83" s="78"/>
      <c r="HBU83" s="78"/>
      <c r="HBV83" s="78"/>
      <c r="HBW83" s="78"/>
      <c r="HBX83" s="78"/>
      <c r="HBY83" s="78"/>
      <c r="HBZ83" s="78"/>
      <c r="HCA83" s="78"/>
      <c r="HCB83" s="78"/>
      <c r="HCC83" s="78"/>
      <c r="HCD83" s="78"/>
      <c r="HCE83" s="78"/>
      <c r="HCF83" s="78"/>
      <c r="HCG83" s="78"/>
      <c r="HCH83" s="78"/>
      <c r="HCI83" s="78"/>
      <c r="HCJ83" s="78"/>
      <c r="HCK83" s="78"/>
      <c r="HCL83" s="78"/>
      <c r="HCM83" s="78"/>
      <c r="HCN83" s="78"/>
      <c r="HCO83" s="78"/>
      <c r="HCP83" s="78"/>
      <c r="HCQ83" s="78"/>
      <c r="HCR83" s="78"/>
      <c r="HCS83" s="78"/>
      <c r="HCT83" s="78"/>
      <c r="HCU83" s="78"/>
      <c r="HCV83" s="78"/>
      <c r="HCW83" s="78"/>
      <c r="HCX83" s="78"/>
      <c r="HCY83" s="78"/>
      <c r="HCZ83" s="78"/>
      <c r="HDA83" s="78"/>
      <c r="HDB83" s="78"/>
      <c r="HDC83" s="78"/>
      <c r="HDD83" s="78"/>
      <c r="HDE83" s="78"/>
      <c r="HDF83" s="78"/>
      <c r="HDG83" s="78"/>
      <c r="HDH83" s="78"/>
      <c r="HDI83" s="78"/>
      <c r="HDJ83" s="78"/>
      <c r="HDK83" s="78"/>
      <c r="HDL83" s="78"/>
      <c r="HDM83" s="78"/>
      <c r="HDN83" s="78"/>
      <c r="HDO83" s="78"/>
      <c r="HDP83" s="78"/>
      <c r="HDQ83" s="78"/>
      <c r="HDR83" s="78"/>
      <c r="HDS83" s="78"/>
      <c r="HDT83" s="78"/>
      <c r="HDU83" s="78"/>
      <c r="HDV83" s="78"/>
      <c r="HDW83" s="78"/>
      <c r="HDX83" s="78"/>
      <c r="HDY83" s="78"/>
      <c r="HDZ83" s="78"/>
      <c r="HEA83" s="78"/>
      <c r="HEB83" s="78"/>
      <c r="HEC83" s="78"/>
      <c r="HED83" s="78"/>
      <c r="HEE83" s="78"/>
      <c r="HEF83" s="78"/>
      <c r="HEG83" s="78"/>
      <c r="HEH83" s="78"/>
      <c r="HEI83" s="78"/>
      <c r="HEJ83" s="78"/>
      <c r="HEK83" s="78"/>
      <c r="HEL83" s="78"/>
      <c r="HEM83" s="78"/>
      <c r="HEN83" s="78"/>
      <c r="HEO83" s="78"/>
      <c r="HEP83" s="78"/>
      <c r="HEQ83" s="78"/>
      <c r="HER83" s="78"/>
      <c r="HES83" s="78"/>
      <c r="HET83" s="78"/>
      <c r="HEU83" s="78"/>
      <c r="HEV83" s="78"/>
      <c r="HEW83" s="78"/>
      <c r="HEX83" s="78"/>
      <c r="HEY83" s="78"/>
      <c r="HEZ83" s="78"/>
      <c r="HFA83" s="78"/>
      <c r="HFB83" s="78"/>
      <c r="HFC83" s="78"/>
      <c r="HFD83" s="78"/>
      <c r="HFE83" s="78"/>
      <c r="HFF83" s="78"/>
      <c r="HFG83" s="78"/>
      <c r="HFH83" s="78"/>
      <c r="HFI83" s="78"/>
      <c r="HFJ83" s="78"/>
      <c r="HFK83" s="78"/>
      <c r="HFL83" s="78"/>
      <c r="HFM83" s="78"/>
      <c r="HFN83" s="78"/>
      <c r="HFO83" s="78"/>
      <c r="HFP83" s="78"/>
      <c r="HFQ83" s="78"/>
      <c r="HFR83" s="78"/>
      <c r="HFS83" s="78"/>
      <c r="HFT83" s="78"/>
      <c r="HFU83" s="78"/>
      <c r="HFV83" s="78"/>
      <c r="HFW83" s="78"/>
      <c r="HFX83" s="78"/>
      <c r="HFY83" s="78"/>
      <c r="HFZ83" s="78"/>
      <c r="HGA83" s="78"/>
      <c r="HGB83" s="78"/>
      <c r="HGC83" s="78"/>
      <c r="HGD83" s="78"/>
      <c r="HGE83" s="78"/>
      <c r="HGF83" s="78"/>
      <c r="HGG83" s="78"/>
      <c r="HGH83" s="78"/>
      <c r="HGI83" s="78"/>
      <c r="HGJ83" s="78"/>
      <c r="HGK83" s="78"/>
      <c r="HGL83" s="78"/>
      <c r="HGM83" s="78"/>
      <c r="HGN83" s="78"/>
      <c r="HGO83" s="78"/>
      <c r="HGP83" s="78"/>
      <c r="HGQ83" s="78"/>
      <c r="HGR83" s="78"/>
      <c r="HGS83" s="78"/>
      <c r="HGT83" s="78"/>
      <c r="HGU83" s="78"/>
      <c r="HGV83" s="78"/>
      <c r="HGW83" s="78"/>
      <c r="HGX83" s="78"/>
      <c r="HGY83" s="78"/>
      <c r="HGZ83" s="78"/>
      <c r="HHA83" s="78"/>
      <c r="HHB83" s="78"/>
      <c r="HHC83" s="78"/>
      <c r="HHD83" s="78"/>
      <c r="HHE83" s="78"/>
      <c r="HHF83" s="78"/>
      <c r="HHG83" s="78"/>
      <c r="HHH83" s="78"/>
      <c r="HHI83" s="78"/>
      <c r="HHJ83" s="78"/>
      <c r="HHK83" s="78"/>
      <c r="HHL83" s="78"/>
      <c r="HHM83" s="78"/>
      <c r="HHN83" s="78"/>
      <c r="HHO83" s="78"/>
      <c r="HHP83" s="78"/>
      <c r="HHQ83" s="78"/>
      <c r="HHR83" s="78"/>
      <c r="HHS83" s="78"/>
      <c r="HHT83" s="78"/>
      <c r="HHU83" s="78"/>
      <c r="HHV83" s="78"/>
      <c r="HHW83" s="78"/>
      <c r="HHX83" s="78"/>
      <c r="HHY83" s="78"/>
      <c r="HHZ83" s="78"/>
      <c r="HIA83" s="78"/>
      <c r="HIB83" s="78"/>
      <c r="HIC83" s="78"/>
      <c r="HID83" s="78"/>
      <c r="HIE83" s="78"/>
      <c r="HIF83" s="78"/>
      <c r="HIG83" s="78"/>
      <c r="HIH83" s="78"/>
      <c r="HII83" s="78"/>
      <c r="HIJ83" s="78"/>
      <c r="HIK83" s="78"/>
      <c r="HIL83" s="78"/>
      <c r="HIM83" s="78"/>
      <c r="HIN83" s="78"/>
      <c r="HIO83" s="78"/>
      <c r="HIP83" s="78"/>
      <c r="HIQ83" s="78"/>
      <c r="HIR83" s="78"/>
      <c r="HIS83" s="78"/>
      <c r="HIT83" s="78"/>
      <c r="HIU83" s="78"/>
      <c r="HIV83" s="78"/>
      <c r="HIW83" s="78"/>
      <c r="HIX83" s="78"/>
      <c r="HIY83" s="78"/>
      <c r="HIZ83" s="78"/>
      <c r="HJA83" s="78"/>
      <c r="HJB83" s="78"/>
      <c r="HJC83" s="78"/>
      <c r="HJD83" s="78"/>
      <c r="HJE83" s="78"/>
      <c r="HJF83" s="78"/>
      <c r="HJG83" s="78"/>
      <c r="HJH83" s="78"/>
      <c r="HJI83" s="78"/>
      <c r="HJJ83" s="78"/>
      <c r="HJK83" s="78"/>
      <c r="HJL83" s="78"/>
      <c r="HJM83" s="78"/>
      <c r="HJN83" s="78"/>
      <c r="HJO83" s="78"/>
      <c r="HJP83" s="78"/>
      <c r="HJQ83" s="78"/>
      <c r="HJR83" s="78"/>
      <c r="HJS83" s="78"/>
      <c r="HJT83" s="78"/>
      <c r="HJU83" s="78"/>
      <c r="HJV83" s="78"/>
      <c r="HJW83" s="78"/>
      <c r="HJX83" s="78"/>
      <c r="HJY83" s="78"/>
      <c r="HJZ83" s="78"/>
      <c r="HKA83" s="78"/>
      <c r="HKB83" s="78"/>
      <c r="HKC83" s="78"/>
      <c r="HKD83" s="78"/>
      <c r="HKE83" s="78"/>
      <c r="HKF83" s="78"/>
      <c r="HKG83" s="78"/>
      <c r="HKH83" s="78"/>
      <c r="HKI83" s="78"/>
      <c r="HKJ83" s="78"/>
      <c r="HKK83" s="78"/>
      <c r="HKL83" s="78"/>
      <c r="HKM83" s="78"/>
      <c r="HKN83" s="78"/>
      <c r="HKO83" s="78"/>
      <c r="HKP83" s="78"/>
      <c r="HKQ83" s="78"/>
      <c r="HKR83" s="78"/>
      <c r="HKS83" s="78"/>
      <c r="HKT83" s="78"/>
      <c r="HKU83" s="78"/>
      <c r="HKV83" s="78"/>
      <c r="HKW83" s="78"/>
      <c r="HKX83" s="78"/>
      <c r="HKY83" s="78"/>
      <c r="HKZ83" s="78"/>
      <c r="HLA83" s="78"/>
      <c r="HLB83" s="78"/>
      <c r="HLC83" s="78"/>
      <c r="HLD83" s="78"/>
      <c r="HLE83" s="78"/>
      <c r="HLF83" s="78"/>
      <c r="HLG83" s="78"/>
      <c r="HLH83" s="78"/>
      <c r="HLI83" s="78"/>
      <c r="HLJ83" s="78"/>
      <c r="HLK83" s="78"/>
      <c r="HLL83" s="78"/>
      <c r="HLM83" s="78"/>
      <c r="HLN83" s="78"/>
      <c r="HLO83" s="78"/>
      <c r="HLP83" s="78"/>
      <c r="HLQ83" s="78"/>
      <c r="HLR83" s="78"/>
      <c r="HLS83" s="78"/>
      <c r="HLT83" s="78"/>
      <c r="HLU83" s="78"/>
      <c r="HLV83" s="78"/>
      <c r="HLW83" s="78"/>
      <c r="HLX83" s="78"/>
      <c r="HLY83" s="78"/>
      <c r="HLZ83" s="78"/>
      <c r="HMA83" s="78"/>
      <c r="HMB83" s="78"/>
      <c r="HMC83" s="78"/>
      <c r="HMD83" s="78"/>
      <c r="HME83" s="78"/>
      <c r="HMF83" s="78"/>
      <c r="HMG83" s="78"/>
      <c r="HMH83" s="78"/>
      <c r="HMI83" s="78"/>
      <c r="HMJ83" s="78"/>
      <c r="HMK83" s="78"/>
      <c r="HML83" s="78"/>
      <c r="HMM83" s="78"/>
      <c r="HMN83" s="78"/>
      <c r="HMO83" s="78"/>
      <c r="HMP83" s="78"/>
      <c r="HMQ83" s="78"/>
      <c r="HMR83" s="78"/>
      <c r="HMS83" s="78"/>
      <c r="HMT83" s="78"/>
      <c r="HMU83" s="78"/>
      <c r="HMV83" s="78"/>
      <c r="HMW83" s="78"/>
      <c r="HMX83" s="78"/>
      <c r="HMY83" s="78"/>
      <c r="HMZ83" s="78"/>
      <c r="HNA83" s="78"/>
      <c r="HNB83" s="78"/>
      <c r="HNC83" s="78"/>
      <c r="HND83" s="78"/>
      <c r="HNE83" s="78"/>
      <c r="HNF83" s="78"/>
      <c r="HNG83" s="78"/>
      <c r="HNH83" s="78"/>
      <c r="HNI83" s="78"/>
      <c r="HNJ83" s="78"/>
      <c r="HNK83" s="78"/>
      <c r="HNL83" s="78"/>
      <c r="HNM83" s="78"/>
      <c r="HNN83" s="78"/>
      <c r="HNO83" s="78"/>
      <c r="HNP83" s="78"/>
      <c r="HNQ83" s="78"/>
      <c r="HNR83" s="78"/>
      <c r="HNS83" s="78"/>
      <c r="HNT83" s="78"/>
      <c r="HNU83" s="78"/>
      <c r="HNV83" s="78"/>
      <c r="HNW83" s="78"/>
      <c r="HNX83" s="78"/>
      <c r="HNY83" s="78"/>
      <c r="HNZ83" s="78"/>
      <c r="HOA83" s="78"/>
      <c r="HOB83" s="78"/>
      <c r="HOC83" s="78"/>
      <c r="HOD83" s="78"/>
      <c r="HOE83" s="78"/>
      <c r="HOF83" s="78"/>
      <c r="HOG83" s="78"/>
      <c r="HOH83" s="78"/>
      <c r="HOI83" s="78"/>
      <c r="HOJ83" s="78"/>
      <c r="HOK83" s="78"/>
      <c r="HOL83" s="78"/>
      <c r="HOM83" s="78"/>
      <c r="HON83" s="78"/>
      <c r="HOO83" s="78"/>
      <c r="HOP83" s="78"/>
      <c r="HOQ83" s="78"/>
      <c r="HOR83" s="78"/>
      <c r="HOS83" s="78"/>
      <c r="HOT83" s="78"/>
      <c r="HOU83" s="78"/>
      <c r="HOV83" s="78"/>
      <c r="HOW83" s="78"/>
      <c r="HOX83" s="78"/>
      <c r="HOY83" s="78"/>
      <c r="HOZ83" s="78"/>
      <c r="HPA83" s="78"/>
      <c r="HPB83" s="78"/>
      <c r="HPC83" s="78"/>
      <c r="HPD83" s="78"/>
      <c r="HPE83" s="78"/>
      <c r="HPF83" s="78"/>
      <c r="HPG83" s="78"/>
      <c r="HPH83" s="78"/>
      <c r="HPI83" s="78"/>
      <c r="HPJ83" s="78"/>
      <c r="HPK83" s="78"/>
      <c r="HPL83" s="78"/>
      <c r="HPM83" s="78"/>
      <c r="HPN83" s="78"/>
      <c r="HPO83" s="78"/>
      <c r="HPP83" s="78"/>
      <c r="HPQ83" s="78"/>
      <c r="HPR83" s="78"/>
      <c r="HPS83" s="78"/>
      <c r="HPT83" s="78"/>
      <c r="HPU83" s="78"/>
      <c r="HPV83" s="78"/>
      <c r="HPW83" s="78"/>
      <c r="HPX83" s="78"/>
      <c r="HPY83" s="78"/>
      <c r="HPZ83" s="78"/>
      <c r="HQA83" s="78"/>
      <c r="HQB83" s="78"/>
      <c r="HQC83" s="78"/>
      <c r="HQD83" s="78"/>
      <c r="HQE83" s="78"/>
      <c r="HQF83" s="78"/>
      <c r="HQG83" s="78"/>
      <c r="HQH83" s="78"/>
      <c r="HQI83" s="78"/>
      <c r="HQJ83" s="78"/>
      <c r="HQK83" s="78"/>
      <c r="HQL83" s="78"/>
      <c r="HQM83" s="78"/>
      <c r="HQN83" s="78"/>
      <c r="HQO83" s="78"/>
      <c r="HQP83" s="78"/>
      <c r="HQQ83" s="78"/>
      <c r="HQR83" s="78"/>
      <c r="HQS83" s="78"/>
      <c r="HQT83" s="78"/>
      <c r="HQU83" s="78"/>
      <c r="HQV83" s="78"/>
      <c r="HQW83" s="78"/>
      <c r="HQX83" s="78"/>
      <c r="HQY83" s="78"/>
      <c r="HQZ83" s="78"/>
      <c r="HRA83" s="78"/>
      <c r="HRB83" s="78"/>
      <c r="HRC83" s="78"/>
      <c r="HRD83" s="78"/>
      <c r="HRE83" s="78"/>
      <c r="HRF83" s="78"/>
      <c r="HRG83" s="78"/>
      <c r="HRH83" s="78"/>
      <c r="HRI83" s="78"/>
      <c r="HRJ83" s="78"/>
      <c r="HRK83" s="78"/>
      <c r="HRL83" s="78"/>
      <c r="HRM83" s="78"/>
      <c r="HRN83" s="78"/>
      <c r="HRO83" s="78"/>
      <c r="HRP83" s="78"/>
      <c r="HRQ83" s="78"/>
      <c r="HRR83" s="78"/>
      <c r="HRS83" s="78"/>
      <c r="HRT83" s="78"/>
      <c r="HRU83" s="78"/>
      <c r="HRV83" s="78"/>
      <c r="HRW83" s="78"/>
      <c r="HRX83" s="78"/>
      <c r="HRY83" s="78"/>
      <c r="HRZ83" s="78"/>
      <c r="HSA83" s="78"/>
      <c r="HSB83" s="78"/>
      <c r="HSC83" s="78"/>
      <c r="HSD83" s="78"/>
      <c r="HSE83" s="78"/>
      <c r="HSF83" s="78"/>
      <c r="HSG83" s="78"/>
      <c r="HSH83" s="78"/>
      <c r="HSI83" s="78"/>
      <c r="HSJ83" s="78"/>
      <c r="HSK83" s="78"/>
      <c r="HSL83" s="78"/>
      <c r="HSM83" s="78"/>
      <c r="HSN83" s="78"/>
      <c r="HSO83" s="78"/>
      <c r="HSP83" s="78"/>
      <c r="HSQ83" s="78"/>
      <c r="HSR83" s="78"/>
      <c r="HSS83" s="78"/>
      <c r="HST83" s="78"/>
      <c r="HSU83" s="78"/>
      <c r="HSV83" s="78"/>
      <c r="HSW83" s="78"/>
      <c r="HSX83" s="78"/>
      <c r="HSY83" s="78"/>
      <c r="HSZ83" s="78"/>
      <c r="HTA83" s="78"/>
      <c r="HTB83" s="78"/>
      <c r="HTC83" s="78"/>
      <c r="HTD83" s="78"/>
      <c r="HTE83" s="78"/>
      <c r="HTF83" s="78"/>
      <c r="HTG83" s="78"/>
      <c r="HTH83" s="78"/>
      <c r="HTI83" s="78"/>
      <c r="HTJ83" s="78"/>
      <c r="HTK83" s="78"/>
      <c r="HTL83" s="78"/>
      <c r="HTM83" s="78"/>
      <c r="HTN83" s="78"/>
      <c r="HTO83" s="78"/>
      <c r="HTP83" s="78"/>
      <c r="HTQ83" s="78"/>
      <c r="HTR83" s="78"/>
      <c r="HTS83" s="78"/>
      <c r="HTT83" s="78"/>
      <c r="HTU83" s="78"/>
      <c r="HTV83" s="78"/>
      <c r="HTW83" s="78"/>
      <c r="HTX83" s="78"/>
      <c r="HTY83" s="78"/>
      <c r="HTZ83" s="78"/>
      <c r="HUA83" s="78"/>
      <c r="HUB83" s="78"/>
      <c r="HUC83" s="78"/>
      <c r="HUD83" s="78"/>
      <c r="HUE83" s="78"/>
      <c r="HUF83" s="78"/>
      <c r="HUG83" s="78"/>
      <c r="HUH83" s="78"/>
      <c r="HUI83" s="78"/>
      <c r="HUJ83" s="78"/>
      <c r="HUK83" s="78"/>
      <c r="HUL83" s="78"/>
      <c r="HUM83" s="78"/>
      <c r="HUN83" s="78"/>
      <c r="HUO83" s="78"/>
      <c r="HUP83" s="78"/>
      <c r="HUQ83" s="78"/>
      <c r="HUR83" s="78"/>
      <c r="HUS83" s="78"/>
      <c r="HUT83" s="78"/>
      <c r="HUU83" s="78"/>
      <c r="HUV83" s="78"/>
      <c r="HUW83" s="78"/>
      <c r="HUX83" s="78"/>
      <c r="HUY83" s="78"/>
      <c r="HUZ83" s="78"/>
      <c r="HVA83" s="78"/>
      <c r="HVB83" s="78"/>
      <c r="HVC83" s="78"/>
      <c r="HVD83" s="78"/>
      <c r="HVE83" s="78"/>
      <c r="HVF83" s="78"/>
      <c r="HVG83" s="78"/>
      <c r="HVH83" s="78"/>
      <c r="HVI83" s="78"/>
      <c r="HVJ83" s="78"/>
      <c r="HVK83" s="78"/>
      <c r="HVL83" s="78"/>
      <c r="HVM83" s="78"/>
      <c r="HVN83" s="78"/>
      <c r="HVO83" s="78"/>
      <c r="HVP83" s="78"/>
      <c r="HVQ83" s="78"/>
      <c r="HVR83" s="78"/>
      <c r="HVS83" s="78"/>
      <c r="HVT83" s="78"/>
      <c r="HVU83" s="78"/>
      <c r="HVV83" s="78"/>
      <c r="HVW83" s="78"/>
      <c r="HVX83" s="78"/>
      <c r="HVY83" s="78"/>
      <c r="HVZ83" s="78"/>
      <c r="HWA83" s="78"/>
      <c r="HWB83" s="78"/>
      <c r="HWC83" s="78"/>
      <c r="HWD83" s="78"/>
      <c r="HWE83" s="78"/>
      <c r="HWF83" s="78"/>
      <c r="HWG83" s="78"/>
      <c r="HWH83" s="78"/>
      <c r="HWI83" s="78"/>
      <c r="HWJ83" s="78"/>
      <c r="HWK83" s="78"/>
      <c r="HWL83" s="78"/>
      <c r="HWM83" s="78"/>
      <c r="HWN83" s="78"/>
      <c r="HWO83" s="78"/>
      <c r="HWP83" s="78"/>
      <c r="HWQ83" s="78"/>
      <c r="HWR83" s="78"/>
      <c r="HWS83" s="78"/>
      <c r="HWT83" s="78"/>
      <c r="HWU83" s="78"/>
      <c r="HWV83" s="78"/>
      <c r="HWW83" s="78"/>
      <c r="HWX83" s="78"/>
      <c r="HWY83" s="78"/>
      <c r="HWZ83" s="78"/>
      <c r="HXA83" s="78"/>
      <c r="HXB83" s="78"/>
      <c r="HXC83" s="78"/>
      <c r="HXD83" s="78"/>
      <c r="HXE83" s="78"/>
      <c r="HXF83" s="78"/>
      <c r="HXG83" s="78"/>
      <c r="HXH83" s="78"/>
      <c r="HXI83" s="78"/>
      <c r="HXJ83" s="78"/>
      <c r="HXK83" s="78"/>
      <c r="HXL83" s="78"/>
      <c r="HXM83" s="78"/>
      <c r="HXN83" s="78"/>
      <c r="HXO83" s="78"/>
      <c r="HXP83" s="78"/>
      <c r="HXQ83" s="78"/>
      <c r="HXR83" s="78"/>
      <c r="HXS83" s="78"/>
      <c r="HXT83" s="78"/>
      <c r="HXU83" s="78"/>
      <c r="HXV83" s="78"/>
      <c r="HXW83" s="78"/>
      <c r="HXX83" s="78"/>
      <c r="HXY83" s="78"/>
      <c r="HXZ83" s="78"/>
      <c r="HYA83" s="78"/>
      <c r="HYB83" s="78"/>
      <c r="HYC83" s="78"/>
      <c r="HYD83" s="78"/>
      <c r="HYE83" s="78"/>
      <c r="HYF83" s="78"/>
      <c r="HYG83" s="78"/>
      <c r="HYH83" s="78"/>
      <c r="HYI83" s="78"/>
      <c r="HYJ83" s="78"/>
      <c r="HYK83" s="78"/>
      <c r="HYL83" s="78"/>
      <c r="HYM83" s="78"/>
      <c r="HYN83" s="78"/>
      <c r="HYO83" s="78"/>
      <c r="HYP83" s="78"/>
      <c r="HYQ83" s="78"/>
      <c r="HYR83" s="78"/>
      <c r="HYS83" s="78"/>
      <c r="HYT83" s="78"/>
      <c r="HYU83" s="78"/>
      <c r="HYV83" s="78"/>
      <c r="HYW83" s="78"/>
      <c r="HYX83" s="78"/>
      <c r="HYY83" s="78"/>
      <c r="HYZ83" s="78"/>
      <c r="HZA83" s="78"/>
      <c r="HZB83" s="78"/>
      <c r="HZC83" s="78"/>
      <c r="HZD83" s="78"/>
      <c r="HZE83" s="78"/>
      <c r="HZF83" s="78"/>
      <c r="HZG83" s="78"/>
      <c r="HZH83" s="78"/>
      <c r="HZI83" s="78"/>
      <c r="HZJ83" s="78"/>
      <c r="HZK83" s="78"/>
      <c r="HZL83" s="78"/>
      <c r="HZM83" s="78"/>
      <c r="HZN83" s="78"/>
      <c r="HZO83" s="78"/>
      <c r="HZP83" s="78"/>
      <c r="HZQ83" s="78"/>
      <c r="HZR83" s="78"/>
      <c r="HZS83" s="78"/>
      <c r="HZT83" s="78"/>
      <c r="HZU83" s="78"/>
      <c r="HZV83" s="78"/>
      <c r="HZW83" s="78"/>
      <c r="HZX83" s="78"/>
      <c r="HZY83" s="78"/>
      <c r="HZZ83" s="78"/>
      <c r="IAA83" s="78"/>
      <c r="IAB83" s="78"/>
      <c r="IAC83" s="78"/>
      <c r="IAD83" s="78"/>
      <c r="IAE83" s="78"/>
      <c r="IAF83" s="78"/>
      <c r="IAG83" s="78"/>
      <c r="IAH83" s="78"/>
      <c r="IAI83" s="78"/>
      <c r="IAJ83" s="78"/>
      <c r="IAK83" s="78"/>
      <c r="IAL83" s="78"/>
      <c r="IAM83" s="78"/>
      <c r="IAN83" s="78"/>
      <c r="IAO83" s="78"/>
      <c r="IAP83" s="78"/>
      <c r="IAQ83" s="78"/>
      <c r="IAR83" s="78"/>
      <c r="IAS83" s="78"/>
      <c r="IAT83" s="78"/>
      <c r="IAU83" s="78"/>
      <c r="IAV83" s="78"/>
      <c r="IAW83" s="78"/>
      <c r="IAX83" s="78"/>
      <c r="IAY83" s="78"/>
      <c r="IAZ83" s="78"/>
      <c r="IBA83" s="78"/>
      <c r="IBB83" s="78"/>
      <c r="IBC83" s="78"/>
      <c r="IBD83" s="78"/>
      <c r="IBE83" s="78"/>
      <c r="IBF83" s="78"/>
      <c r="IBG83" s="78"/>
      <c r="IBH83" s="78"/>
      <c r="IBI83" s="78"/>
      <c r="IBJ83" s="78"/>
      <c r="IBK83" s="78"/>
      <c r="IBL83" s="78"/>
      <c r="IBM83" s="78"/>
      <c r="IBN83" s="78"/>
      <c r="IBO83" s="78"/>
      <c r="IBP83" s="78"/>
      <c r="IBQ83" s="78"/>
      <c r="IBR83" s="78"/>
      <c r="IBS83" s="78"/>
      <c r="IBT83" s="78"/>
      <c r="IBU83" s="78"/>
      <c r="IBV83" s="78"/>
      <c r="IBW83" s="78"/>
      <c r="IBX83" s="78"/>
      <c r="IBY83" s="78"/>
      <c r="IBZ83" s="78"/>
      <c r="ICA83" s="78"/>
      <c r="ICB83" s="78"/>
      <c r="ICC83" s="78"/>
      <c r="ICD83" s="78"/>
      <c r="ICE83" s="78"/>
      <c r="ICF83" s="78"/>
      <c r="ICG83" s="78"/>
      <c r="ICH83" s="78"/>
      <c r="ICI83" s="78"/>
      <c r="ICJ83" s="78"/>
      <c r="ICK83" s="78"/>
      <c r="ICL83" s="78"/>
      <c r="ICM83" s="78"/>
      <c r="ICN83" s="78"/>
      <c r="ICO83" s="78"/>
      <c r="ICP83" s="78"/>
      <c r="ICQ83" s="78"/>
      <c r="ICR83" s="78"/>
      <c r="ICS83" s="78"/>
      <c r="ICT83" s="78"/>
      <c r="ICU83" s="78"/>
      <c r="ICV83" s="78"/>
      <c r="ICW83" s="78"/>
      <c r="ICX83" s="78"/>
      <c r="ICY83" s="78"/>
      <c r="ICZ83" s="78"/>
      <c r="IDA83" s="78"/>
      <c r="IDB83" s="78"/>
      <c r="IDC83" s="78"/>
      <c r="IDD83" s="78"/>
      <c r="IDE83" s="78"/>
      <c r="IDF83" s="78"/>
      <c r="IDG83" s="78"/>
      <c r="IDH83" s="78"/>
      <c r="IDI83" s="78"/>
      <c r="IDJ83" s="78"/>
      <c r="IDK83" s="78"/>
      <c r="IDL83" s="78"/>
      <c r="IDM83" s="78"/>
      <c r="IDN83" s="78"/>
      <c r="IDO83" s="78"/>
      <c r="IDP83" s="78"/>
      <c r="IDQ83" s="78"/>
      <c r="IDR83" s="78"/>
      <c r="IDS83" s="78"/>
      <c r="IDT83" s="78"/>
      <c r="IDU83" s="78"/>
      <c r="IDV83" s="78"/>
      <c r="IDW83" s="78"/>
      <c r="IDX83" s="78"/>
      <c r="IDY83" s="78"/>
      <c r="IDZ83" s="78"/>
      <c r="IEA83" s="78"/>
      <c r="IEB83" s="78"/>
      <c r="IEC83" s="78"/>
      <c r="IED83" s="78"/>
      <c r="IEE83" s="78"/>
      <c r="IEF83" s="78"/>
      <c r="IEG83" s="78"/>
      <c r="IEH83" s="78"/>
      <c r="IEI83" s="78"/>
      <c r="IEJ83" s="78"/>
      <c r="IEK83" s="78"/>
      <c r="IEL83" s="78"/>
      <c r="IEM83" s="78"/>
      <c r="IEN83" s="78"/>
      <c r="IEO83" s="78"/>
      <c r="IEP83" s="78"/>
      <c r="IEQ83" s="78"/>
      <c r="IER83" s="78"/>
      <c r="IES83" s="78"/>
      <c r="IET83" s="78"/>
      <c r="IEU83" s="78"/>
      <c r="IEV83" s="78"/>
      <c r="IEW83" s="78"/>
      <c r="IEX83" s="78"/>
      <c r="IEY83" s="78"/>
      <c r="IEZ83" s="78"/>
      <c r="IFA83" s="78"/>
      <c r="IFB83" s="78"/>
      <c r="IFC83" s="78"/>
      <c r="IFD83" s="78"/>
      <c r="IFE83" s="78"/>
      <c r="IFF83" s="78"/>
      <c r="IFG83" s="78"/>
      <c r="IFH83" s="78"/>
      <c r="IFI83" s="78"/>
      <c r="IFJ83" s="78"/>
      <c r="IFK83" s="78"/>
      <c r="IFL83" s="78"/>
      <c r="IFM83" s="78"/>
      <c r="IFN83" s="78"/>
      <c r="IFO83" s="78"/>
      <c r="IFP83" s="78"/>
      <c r="IFQ83" s="78"/>
      <c r="IFR83" s="78"/>
      <c r="IFS83" s="78"/>
      <c r="IFT83" s="78"/>
      <c r="IFU83" s="78"/>
      <c r="IFV83" s="78"/>
      <c r="IFW83" s="78"/>
      <c r="IFX83" s="78"/>
      <c r="IFY83" s="78"/>
      <c r="IFZ83" s="78"/>
      <c r="IGA83" s="78"/>
      <c r="IGB83" s="78"/>
      <c r="IGC83" s="78"/>
      <c r="IGD83" s="78"/>
      <c r="IGE83" s="78"/>
      <c r="IGF83" s="78"/>
      <c r="IGG83" s="78"/>
      <c r="IGH83" s="78"/>
      <c r="IGI83" s="78"/>
      <c r="IGJ83" s="78"/>
      <c r="IGK83" s="78"/>
      <c r="IGL83" s="78"/>
      <c r="IGM83" s="78"/>
      <c r="IGN83" s="78"/>
      <c r="IGO83" s="78"/>
      <c r="IGP83" s="78"/>
      <c r="IGQ83" s="78"/>
      <c r="IGR83" s="78"/>
      <c r="IGS83" s="78"/>
      <c r="IGT83" s="78"/>
      <c r="IGU83" s="78"/>
      <c r="IGV83" s="78"/>
      <c r="IGW83" s="78"/>
      <c r="IGX83" s="78"/>
      <c r="IGY83" s="78"/>
      <c r="IGZ83" s="78"/>
      <c r="IHA83" s="78"/>
      <c r="IHB83" s="78"/>
      <c r="IHC83" s="78"/>
      <c r="IHD83" s="78"/>
      <c r="IHE83" s="78"/>
      <c r="IHF83" s="78"/>
      <c r="IHG83" s="78"/>
      <c r="IHH83" s="78"/>
      <c r="IHI83" s="78"/>
      <c r="IHJ83" s="78"/>
      <c r="IHK83" s="78"/>
      <c r="IHL83" s="78"/>
      <c r="IHM83" s="78"/>
      <c r="IHN83" s="78"/>
      <c r="IHO83" s="78"/>
      <c r="IHP83" s="78"/>
      <c r="IHQ83" s="78"/>
      <c r="IHR83" s="78"/>
      <c r="IHS83" s="78"/>
      <c r="IHT83" s="78"/>
      <c r="IHU83" s="78"/>
      <c r="IHV83" s="78"/>
      <c r="IHW83" s="78"/>
      <c r="IHX83" s="78"/>
      <c r="IHY83" s="78"/>
      <c r="IHZ83" s="78"/>
      <c r="IIA83" s="78"/>
      <c r="IIB83" s="78"/>
      <c r="IIC83" s="78"/>
      <c r="IID83" s="78"/>
      <c r="IIE83" s="78"/>
      <c r="IIF83" s="78"/>
      <c r="IIG83" s="78"/>
      <c r="IIH83" s="78"/>
      <c r="III83" s="78"/>
      <c r="IIJ83" s="78"/>
      <c r="IIK83" s="78"/>
      <c r="IIL83" s="78"/>
      <c r="IIM83" s="78"/>
      <c r="IIN83" s="78"/>
      <c r="IIO83" s="78"/>
      <c r="IIP83" s="78"/>
      <c r="IIQ83" s="78"/>
      <c r="IIR83" s="78"/>
      <c r="IIS83" s="78"/>
      <c r="IIT83" s="78"/>
      <c r="IIU83" s="78"/>
      <c r="IIV83" s="78"/>
      <c r="IIW83" s="78"/>
      <c r="IIX83" s="78"/>
      <c r="IIY83" s="78"/>
      <c r="IIZ83" s="78"/>
      <c r="IJA83" s="78"/>
      <c r="IJB83" s="78"/>
      <c r="IJC83" s="78"/>
      <c r="IJD83" s="78"/>
      <c r="IJE83" s="78"/>
      <c r="IJF83" s="78"/>
      <c r="IJG83" s="78"/>
      <c r="IJH83" s="78"/>
      <c r="IJI83" s="78"/>
      <c r="IJJ83" s="78"/>
      <c r="IJK83" s="78"/>
      <c r="IJL83" s="78"/>
      <c r="IJM83" s="78"/>
      <c r="IJN83" s="78"/>
      <c r="IJO83" s="78"/>
      <c r="IJP83" s="78"/>
      <c r="IJQ83" s="78"/>
      <c r="IJR83" s="78"/>
      <c r="IJS83" s="78"/>
      <c r="IJT83" s="78"/>
      <c r="IJU83" s="78"/>
      <c r="IJV83" s="78"/>
      <c r="IJW83" s="78"/>
      <c r="IJX83" s="78"/>
      <c r="IJY83" s="78"/>
      <c r="IJZ83" s="78"/>
      <c r="IKA83" s="78"/>
      <c r="IKB83" s="78"/>
      <c r="IKC83" s="78"/>
      <c r="IKD83" s="78"/>
      <c r="IKE83" s="78"/>
      <c r="IKF83" s="78"/>
      <c r="IKG83" s="78"/>
      <c r="IKH83" s="78"/>
      <c r="IKI83" s="78"/>
      <c r="IKJ83" s="78"/>
      <c r="IKK83" s="78"/>
      <c r="IKL83" s="78"/>
      <c r="IKM83" s="78"/>
      <c r="IKN83" s="78"/>
      <c r="IKO83" s="78"/>
      <c r="IKP83" s="78"/>
      <c r="IKQ83" s="78"/>
      <c r="IKR83" s="78"/>
      <c r="IKS83" s="78"/>
      <c r="IKT83" s="78"/>
      <c r="IKU83" s="78"/>
      <c r="IKV83" s="78"/>
      <c r="IKW83" s="78"/>
      <c r="IKX83" s="78"/>
      <c r="IKY83" s="78"/>
      <c r="IKZ83" s="78"/>
      <c r="ILA83" s="78"/>
      <c r="ILB83" s="78"/>
      <c r="ILC83" s="78"/>
      <c r="ILD83" s="78"/>
      <c r="ILE83" s="78"/>
      <c r="ILF83" s="78"/>
      <c r="ILG83" s="78"/>
      <c r="ILH83" s="78"/>
      <c r="ILI83" s="78"/>
      <c r="ILJ83" s="78"/>
      <c r="ILK83" s="78"/>
      <c r="ILL83" s="78"/>
      <c r="ILM83" s="78"/>
      <c r="ILN83" s="78"/>
      <c r="ILO83" s="78"/>
      <c r="ILP83" s="78"/>
      <c r="ILQ83" s="78"/>
      <c r="ILR83" s="78"/>
      <c r="ILS83" s="78"/>
      <c r="ILT83" s="78"/>
      <c r="ILU83" s="78"/>
      <c r="ILV83" s="78"/>
      <c r="ILW83" s="78"/>
      <c r="ILX83" s="78"/>
      <c r="ILY83" s="78"/>
      <c r="ILZ83" s="78"/>
      <c r="IMA83" s="78"/>
      <c r="IMB83" s="78"/>
      <c r="IMC83" s="78"/>
      <c r="IMD83" s="78"/>
      <c r="IME83" s="78"/>
      <c r="IMF83" s="78"/>
      <c r="IMG83" s="78"/>
      <c r="IMH83" s="78"/>
      <c r="IMI83" s="78"/>
      <c r="IMJ83" s="78"/>
      <c r="IMK83" s="78"/>
      <c r="IML83" s="78"/>
      <c r="IMM83" s="78"/>
      <c r="IMN83" s="78"/>
      <c r="IMO83" s="78"/>
      <c r="IMP83" s="78"/>
      <c r="IMQ83" s="78"/>
      <c r="IMR83" s="78"/>
      <c r="IMS83" s="78"/>
      <c r="IMT83" s="78"/>
      <c r="IMU83" s="78"/>
      <c r="IMV83" s="78"/>
      <c r="IMW83" s="78"/>
      <c r="IMX83" s="78"/>
      <c r="IMY83" s="78"/>
      <c r="IMZ83" s="78"/>
      <c r="INA83" s="78"/>
      <c r="INB83" s="78"/>
      <c r="INC83" s="78"/>
      <c r="IND83" s="78"/>
      <c r="INE83" s="78"/>
      <c r="INF83" s="78"/>
      <c r="ING83" s="78"/>
      <c r="INH83" s="78"/>
      <c r="INI83" s="78"/>
      <c r="INJ83" s="78"/>
      <c r="INK83" s="78"/>
      <c r="INL83" s="78"/>
      <c r="INM83" s="78"/>
      <c r="INN83" s="78"/>
      <c r="INO83" s="78"/>
      <c r="INP83" s="78"/>
      <c r="INQ83" s="78"/>
      <c r="INR83" s="78"/>
      <c r="INS83" s="78"/>
      <c r="INT83" s="78"/>
      <c r="INU83" s="78"/>
      <c r="INV83" s="78"/>
      <c r="INW83" s="78"/>
      <c r="INX83" s="78"/>
      <c r="INY83" s="78"/>
      <c r="INZ83" s="78"/>
      <c r="IOA83" s="78"/>
      <c r="IOB83" s="78"/>
      <c r="IOC83" s="78"/>
      <c r="IOD83" s="78"/>
      <c r="IOE83" s="78"/>
      <c r="IOF83" s="78"/>
      <c r="IOG83" s="78"/>
      <c r="IOH83" s="78"/>
      <c r="IOI83" s="78"/>
      <c r="IOJ83" s="78"/>
      <c r="IOK83" s="78"/>
      <c r="IOL83" s="78"/>
      <c r="IOM83" s="78"/>
      <c r="ION83" s="78"/>
      <c r="IOO83" s="78"/>
      <c r="IOP83" s="78"/>
      <c r="IOQ83" s="78"/>
      <c r="IOR83" s="78"/>
      <c r="IOS83" s="78"/>
      <c r="IOT83" s="78"/>
      <c r="IOU83" s="78"/>
      <c r="IOV83" s="78"/>
      <c r="IOW83" s="78"/>
      <c r="IOX83" s="78"/>
      <c r="IOY83" s="78"/>
      <c r="IOZ83" s="78"/>
      <c r="IPA83" s="78"/>
      <c r="IPB83" s="78"/>
      <c r="IPC83" s="78"/>
      <c r="IPD83" s="78"/>
      <c r="IPE83" s="78"/>
      <c r="IPF83" s="78"/>
      <c r="IPG83" s="78"/>
      <c r="IPH83" s="78"/>
      <c r="IPI83" s="78"/>
      <c r="IPJ83" s="78"/>
      <c r="IPK83" s="78"/>
      <c r="IPL83" s="78"/>
      <c r="IPM83" s="78"/>
      <c r="IPN83" s="78"/>
      <c r="IPO83" s="78"/>
      <c r="IPP83" s="78"/>
      <c r="IPQ83" s="78"/>
      <c r="IPR83" s="78"/>
      <c r="IPS83" s="78"/>
      <c r="IPT83" s="78"/>
      <c r="IPU83" s="78"/>
      <c r="IPV83" s="78"/>
      <c r="IPW83" s="78"/>
      <c r="IPX83" s="78"/>
      <c r="IPY83" s="78"/>
      <c r="IPZ83" s="78"/>
      <c r="IQA83" s="78"/>
      <c r="IQB83" s="78"/>
      <c r="IQC83" s="78"/>
      <c r="IQD83" s="78"/>
      <c r="IQE83" s="78"/>
      <c r="IQF83" s="78"/>
      <c r="IQG83" s="78"/>
      <c r="IQH83" s="78"/>
      <c r="IQI83" s="78"/>
      <c r="IQJ83" s="78"/>
      <c r="IQK83" s="78"/>
      <c r="IQL83" s="78"/>
      <c r="IQM83" s="78"/>
      <c r="IQN83" s="78"/>
      <c r="IQO83" s="78"/>
      <c r="IQP83" s="78"/>
      <c r="IQQ83" s="78"/>
      <c r="IQR83" s="78"/>
      <c r="IQS83" s="78"/>
      <c r="IQT83" s="78"/>
      <c r="IQU83" s="78"/>
      <c r="IQV83" s="78"/>
      <c r="IQW83" s="78"/>
      <c r="IQX83" s="78"/>
      <c r="IQY83" s="78"/>
      <c r="IQZ83" s="78"/>
      <c r="IRA83" s="78"/>
      <c r="IRB83" s="78"/>
      <c r="IRC83" s="78"/>
      <c r="IRD83" s="78"/>
      <c r="IRE83" s="78"/>
      <c r="IRF83" s="78"/>
      <c r="IRG83" s="78"/>
      <c r="IRH83" s="78"/>
      <c r="IRI83" s="78"/>
      <c r="IRJ83" s="78"/>
      <c r="IRK83" s="78"/>
      <c r="IRL83" s="78"/>
      <c r="IRM83" s="78"/>
      <c r="IRN83" s="78"/>
      <c r="IRO83" s="78"/>
      <c r="IRP83" s="78"/>
      <c r="IRQ83" s="78"/>
      <c r="IRR83" s="78"/>
      <c r="IRS83" s="78"/>
      <c r="IRT83" s="78"/>
      <c r="IRU83" s="78"/>
      <c r="IRV83" s="78"/>
      <c r="IRW83" s="78"/>
      <c r="IRX83" s="78"/>
      <c r="IRY83" s="78"/>
      <c r="IRZ83" s="78"/>
      <c r="ISA83" s="78"/>
      <c r="ISB83" s="78"/>
      <c r="ISC83" s="78"/>
      <c r="ISD83" s="78"/>
      <c r="ISE83" s="78"/>
      <c r="ISF83" s="78"/>
      <c r="ISG83" s="78"/>
      <c r="ISH83" s="78"/>
      <c r="ISI83" s="78"/>
      <c r="ISJ83" s="78"/>
      <c r="ISK83" s="78"/>
      <c r="ISL83" s="78"/>
      <c r="ISM83" s="78"/>
      <c r="ISN83" s="78"/>
      <c r="ISO83" s="78"/>
      <c r="ISP83" s="78"/>
      <c r="ISQ83" s="78"/>
      <c r="ISR83" s="78"/>
      <c r="ISS83" s="78"/>
      <c r="IST83" s="78"/>
      <c r="ISU83" s="78"/>
      <c r="ISV83" s="78"/>
      <c r="ISW83" s="78"/>
      <c r="ISX83" s="78"/>
      <c r="ISY83" s="78"/>
      <c r="ISZ83" s="78"/>
      <c r="ITA83" s="78"/>
      <c r="ITB83" s="78"/>
      <c r="ITC83" s="78"/>
      <c r="ITD83" s="78"/>
      <c r="ITE83" s="78"/>
      <c r="ITF83" s="78"/>
      <c r="ITG83" s="78"/>
      <c r="ITH83" s="78"/>
      <c r="ITI83" s="78"/>
      <c r="ITJ83" s="78"/>
      <c r="ITK83" s="78"/>
      <c r="ITL83" s="78"/>
      <c r="ITM83" s="78"/>
      <c r="ITN83" s="78"/>
      <c r="ITO83" s="78"/>
      <c r="ITP83" s="78"/>
      <c r="ITQ83" s="78"/>
      <c r="ITR83" s="78"/>
      <c r="ITS83" s="78"/>
      <c r="ITT83" s="78"/>
      <c r="ITU83" s="78"/>
      <c r="ITV83" s="78"/>
      <c r="ITW83" s="78"/>
      <c r="ITX83" s="78"/>
      <c r="ITY83" s="78"/>
      <c r="ITZ83" s="78"/>
      <c r="IUA83" s="78"/>
      <c r="IUB83" s="78"/>
      <c r="IUC83" s="78"/>
      <c r="IUD83" s="78"/>
      <c r="IUE83" s="78"/>
      <c r="IUF83" s="78"/>
      <c r="IUG83" s="78"/>
      <c r="IUH83" s="78"/>
      <c r="IUI83" s="78"/>
      <c r="IUJ83" s="78"/>
      <c r="IUK83" s="78"/>
      <c r="IUL83" s="78"/>
      <c r="IUM83" s="78"/>
      <c r="IUN83" s="78"/>
      <c r="IUO83" s="78"/>
      <c r="IUP83" s="78"/>
      <c r="IUQ83" s="78"/>
      <c r="IUR83" s="78"/>
      <c r="IUS83" s="78"/>
      <c r="IUT83" s="78"/>
      <c r="IUU83" s="78"/>
      <c r="IUV83" s="78"/>
      <c r="IUW83" s="78"/>
      <c r="IUX83" s="78"/>
      <c r="IUY83" s="78"/>
      <c r="IUZ83" s="78"/>
      <c r="IVA83" s="78"/>
      <c r="IVB83" s="78"/>
      <c r="IVC83" s="78"/>
      <c r="IVD83" s="78"/>
      <c r="IVE83" s="78"/>
      <c r="IVF83" s="78"/>
      <c r="IVG83" s="78"/>
      <c r="IVH83" s="78"/>
      <c r="IVI83" s="78"/>
      <c r="IVJ83" s="78"/>
      <c r="IVK83" s="78"/>
      <c r="IVL83" s="78"/>
      <c r="IVM83" s="78"/>
      <c r="IVN83" s="78"/>
      <c r="IVO83" s="78"/>
      <c r="IVP83" s="78"/>
      <c r="IVQ83" s="78"/>
      <c r="IVR83" s="78"/>
      <c r="IVS83" s="78"/>
      <c r="IVT83" s="78"/>
      <c r="IVU83" s="78"/>
      <c r="IVV83" s="78"/>
      <c r="IVW83" s="78"/>
      <c r="IVX83" s="78"/>
      <c r="IVY83" s="78"/>
      <c r="IVZ83" s="78"/>
      <c r="IWA83" s="78"/>
      <c r="IWB83" s="78"/>
      <c r="IWC83" s="78"/>
      <c r="IWD83" s="78"/>
      <c r="IWE83" s="78"/>
      <c r="IWF83" s="78"/>
      <c r="IWG83" s="78"/>
      <c r="IWH83" s="78"/>
      <c r="IWI83" s="78"/>
      <c r="IWJ83" s="78"/>
      <c r="IWK83" s="78"/>
      <c r="IWL83" s="78"/>
      <c r="IWM83" s="78"/>
      <c r="IWN83" s="78"/>
      <c r="IWO83" s="78"/>
      <c r="IWP83" s="78"/>
      <c r="IWQ83" s="78"/>
      <c r="IWR83" s="78"/>
      <c r="IWS83" s="78"/>
      <c r="IWT83" s="78"/>
      <c r="IWU83" s="78"/>
      <c r="IWV83" s="78"/>
      <c r="IWW83" s="78"/>
      <c r="IWX83" s="78"/>
      <c r="IWY83" s="78"/>
      <c r="IWZ83" s="78"/>
      <c r="IXA83" s="78"/>
      <c r="IXB83" s="78"/>
      <c r="IXC83" s="78"/>
      <c r="IXD83" s="78"/>
      <c r="IXE83" s="78"/>
      <c r="IXF83" s="78"/>
      <c r="IXG83" s="78"/>
      <c r="IXH83" s="78"/>
      <c r="IXI83" s="78"/>
      <c r="IXJ83" s="78"/>
      <c r="IXK83" s="78"/>
      <c r="IXL83" s="78"/>
      <c r="IXM83" s="78"/>
      <c r="IXN83" s="78"/>
      <c r="IXO83" s="78"/>
      <c r="IXP83" s="78"/>
      <c r="IXQ83" s="78"/>
      <c r="IXR83" s="78"/>
      <c r="IXS83" s="78"/>
      <c r="IXT83" s="78"/>
      <c r="IXU83" s="78"/>
      <c r="IXV83" s="78"/>
      <c r="IXW83" s="78"/>
      <c r="IXX83" s="78"/>
      <c r="IXY83" s="78"/>
      <c r="IXZ83" s="78"/>
      <c r="IYA83" s="78"/>
      <c r="IYB83" s="78"/>
      <c r="IYC83" s="78"/>
      <c r="IYD83" s="78"/>
      <c r="IYE83" s="78"/>
      <c r="IYF83" s="78"/>
      <c r="IYG83" s="78"/>
      <c r="IYH83" s="78"/>
      <c r="IYI83" s="78"/>
      <c r="IYJ83" s="78"/>
      <c r="IYK83" s="78"/>
      <c r="IYL83" s="78"/>
      <c r="IYM83" s="78"/>
      <c r="IYN83" s="78"/>
      <c r="IYO83" s="78"/>
      <c r="IYP83" s="78"/>
      <c r="IYQ83" s="78"/>
      <c r="IYR83" s="78"/>
      <c r="IYS83" s="78"/>
      <c r="IYT83" s="78"/>
      <c r="IYU83" s="78"/>
      <c r="IYV83" s="78"/>
      <c r="IYW83" s="78"/>
      <c r="IYX83" s="78"/>
      <c r="IYY83" s="78"/>
      <c r="IYZ83" s="78"/>
      <c r="IZA83" s="78"/>
      <c r="IZB83" s="78"/>
      <c r="IZC83" s="78"/>
      <c r="IZD83" s="78"/>
      <c r="IZE83" s="78"/>
      <c r="IZF83" s="78"/>
      <c r="IZG83" s="78"/>
      <c r="IZH83" s="78"/>
      <c r="IZI83" s="78"/>
      <c r="IZJ83" s="78"/>
      <c r="IZK83" s="78"/>
      <c r="IZL83" s="78"/>
      <c r="IZM83" s="78"/>
      <c r="IZN83" s="78"/>
      <c r="IZO83" s="78"/>
      <c r="IZP83" s="78"/>
      <c r="IZQ83" s="78"/>
      <c r="IZR83" s="78"/>
      <c r="IZS83" s="78"/>
      <c r="IZT83" s="78"/>
      <c r="IZU83" s="78"/>
      <c r="IZV83" s="78"/>
      <c r="IZW83" s="78"/>
      <c r="IZX83" s="78"/>
      <c r="IZY83" s="78"/>
      <c r="IZZ83" s="78"/>
      <c r="JAA83" s="78"/>
      <c r="JAB83" s="78"/>
      <c r="JAC83" s="78"/>
      <c r="JAD83" s="78"/>
      <c r="JAE83" s="78"/>
      <c r="JAF83" s="78"/>
      <c r="JAG83" s="78"/>
      <c r="JAH83" s="78"/>
      <c r="JAI83" s="78"/>
      <c r="JAJ83" s="78"/>
      <c r="JAK83" s="78"/>
      <c r="JAL83" s="78"/>
      <c r="JAM83" s="78"/>
      <c r="JAN83" s="78"/>
      <c r="JAO83" s="78"/>
      <c r="JAP83" s="78"/>
      <c r="JAQ83" s="78"/>
      <c r="JAR83" s="78"/>
      <c r="JAS83" s="78"/>
      <c r="JAT83" s="78"/>
      <c r="JAU83" s="78"/>
      <c r="JAV83" s="78"/>
      <c r="JAW83" s="78"/>
      <c r="JAX83" s="78"/>
      <c r="JAY83" s="78"/>
      <c r="JAZ83" s="78"/>
      <c r="JBA83" s="78"/>
      <c r="JBB83" s="78"/>
      <c r="JBC83" s="78"/>
      <c r="JBD83" s="78"/>
      <c r="JBE83" s="78"/>
      <c r="JBF83" s="78"/>
      <c r="JBG83" s="78"/>
      <c r="JBH83" s="78"/>
      <c r="JBI83" s="78"/>
      <c r="JBJ83" s="78"/>
      <c r="JBK83" s="78"/>
      <c r="JBL83" s="78"/>
      <c r="JBM83" s="78"/>
      <c r="JBN83" s="78"/>
      <c r="JBO83" s="78"/>
      <c r="JBP83" s="78"/>
      <c r="JBQ83" s="78"/>
      <c r="JBR83" s="78"/>
      <c r="JBS83" s="78"/>
      <c r="JBT83" s="78"/>
      <c r="JBU83" s="78"/>
      <c r="JBV83" s="78"/>
      <c r="JBW83" s="78"/>
      <c r="JBX83" s="78"/>
      <c r="JBY83" s="78"/>
      <c r="JBZ83" s="78"/>
      <c r="JCA83" s="78"/>
      <c r="JCB83" s="78"/>
      <c r="JCC83" s="78"/>
      <c r="JCD83" s="78"/>
      <c r="JCE83" s="78"/>
      <c r="JCF83" s="78"/>
      <c r="JCG83" s="78"/>
      <c r="JCH83" s="78"/>
      <c r="JCI83" s="78"/>
      <c r="JCJ83" s="78"/>
      <c r="JCK83" s="78"/>
      <c r="JCL83" s="78"/>
      <c r="JCM83" s="78"/>
      <c r="JCN83" s="78"/>
      <c r="JCO83" s="78"/>
      <c r="JCP83" s="78"/>
      <c r="JCQ83" s="78"/>
      <c r="JCR83" s="78"/>
      <c r="JCS83" s="78"/>
      <c r="JCT83" s="78"/>
      <c r="JCU83" s="78"/>
      <c r="JCV83" s="78"/>
      <c r="JCW83" s="78"/>
      <c r="JCX83" s="78"/>
      <c r="JCY83" s="78"/>
      <c r="JCZ83" s="78"/>
      <c r="JDA83" s="78"/>
      <c r="JDB83" s="78"/>
      <c r="JDC83" s="78"/>
      <c r="JDD83" s="78"/>
      <c r="JDE83" s="78"/>
      <c r="JDF83" s="78"/>
      <c r="JDG83" s="78"/>
      <c r="JDH83" s="78"/>
      <c r="JDI83" s="78"/>
      <c r="JDJ83" s="78"/>
      <c r="JDK83" s="78"/>
      <c r="JDL83" s="78"/>
      <c r="JDM83" s="78"/>
      <c r="JDN83" s="78"/>
      <c r="JDO83" s="78"/>
      <c r="JDP83" s="78"/>
      <c r="JDQ83" s="78"/>
      <c r="JDR83" s="78"/>
      <c r="JDS83" s="78"/>
      <c r="JDT83" s="78"/>
      <c r="JDU83" s="78"/>
      <c r="JDV83" s="78"/>
      <c r="JDW83" s="78"/>
      <c r="JDX83" s="78"/>
      <c r="JDY83" s="78"/>
      <c r="JDZ83" s="78"/>
      <c r="JEA83" s="78"/>
      <c r="JEB83" s="78"/>
      <c r="JEC83" s="78"/>
      <c r="JED83" s="78"/>
      <c r="JEE83" s="78"/>
      <c r="JEF83" s="78"/>
      <c r="JEG83" s="78"/>
      <c r="JEH83" s="78"/>
      <c r="JEI83" s="78"/>
      <c r="JEJ83" s="78"/>
      <c r="JEK83" s="78"/>
      <c r="JEL83" s="78"/>
      <c r="JEM83" s="78"/>
      <c r="JEN83" s="78"/>
      <c r="JEO83" s="78"/>
      <c r="JEP83" s="78"/>
      <c r="JEQ83" s="78"/>
      <c r="JER83" s="78"/>
      <c r="JES83" s="78"/>
      <c r="JET83" s="78"/>
      <c r="JEU83" s="78"/>
      <c r="JEV83" s="78"/>
      <c r="JEW83" s="78"/>
      <c r="JEX83" s="78"/>
      <c r="JEY83" s="78"/>
      <c r="JEZ83" s="78"/>
      <c r="JFA83" s="78"/>
      <c r="JFB83" s="78"/>
      <c r="JFC83" s="78"/>
      <c r="JFD83" s="78"/>
      <c r="JFE83" s="78"/>
      <c r="JFF83" s="78"/>
      <c r="JFG83" s="78"/>
      <c r="JFH83" s="78"/>
      <c r="JFI83" s="78"/>
      <c r="JFJ83" s="78"/>
      <c r="JFK83" s="78"/>
      <c r="JFL83" s="78"/>
      <c r="JFM83" s="78"/>
      <c r="JFN83" s="78"/>
      <c r="JFO83" s="78"/>
      <c r="JFP83" s="78"/>
      <c r="JFQ83" s="78"/>
      <c r="JFR83" s="78"/>
      <c r="JFS83" s="78"/>
      <c r="JFT83" s="78"/>
      <c r="JFU83" s="78"/>
      <c r="JFV83" s="78"/>
      <c r="JFW83" s="78"/>
      <c r="JFX83" s="78"/>
      <c r="JFY83" s="78"/>
      <c r="JFZ83" s="78"/>
      <c r="JGA83" s="78"/>
      <c r="JGB83" s="78"/>
      <c r="JGC83" s="78"/>
      <c r="JGD83" s="78"/>
      <c r="JGE83" s="78"/>
      <c r="JGF83" s="78"/>
      <c r="JGG83" s="78"/>
      <c r="JGH83" s="78"/>
      <c r="JGI83" s="78"/>
      <c r="JGJ83" s="78"/>
      <c r="JGK83" s="78"/>
      <c r="JGL83" s="78"/>
      <c r="JGM83" s="78"/>
      <c r="JGN83" s="78"/>
      <c r="JGO83" s="78"/>
      <c r="JGP83" s="78"/>
      <c r="JGQ83" s="78"/>
      <c r="JGR83" s="78"/>
      <c r="JGS83" s="78"/>
      <c r="JGT83" s="78"/>
      <c r="JGU83" s="78"/>
      <c r="JGV83" s="78"/>
      <c r="JGW83" s="78"/>
      <c r="JGX83" s="78"/>
      <c r="JGY83" s="78"/>
      <c r="JGZ83" s="78"/>
      <c r="JHA83" s="78"/>
      <c r="JHB83" s="78"/>
      <c r="JHC83" s="78"/>
      <c r="JHD83" s="78"/>
      <c r="JHE83" s="78"/>
      <c r="JHF83" s="78"/>
      <c r="JHG83" s="78"/>
      <c r="JHH83" s="78"/>
      <c r="JHI83" s="78"/>
      <c r="JHJ83" s="78"/>
      <c r="JHK83" s="78"/>
      <c r="JHL83" s="78"/>
      <c r="JHM83" s="78"/>
      <c r="JHN83" s="78"/>
      <c r="JHO83" s="78"/>
      <c r="JHP83" s="78"/>
      <c r="JHQ83" s="78"/>
      <c r="JHR83" s="78"/>
      <c r="JHS83" s="78"/>
      <c r="JHT83" s="78"/>
      <c r="JHU83" s="78"/>
      <c r="JHV83" s="78"/>
      <c r="JHW83" s="78"/>
      <c r="JHX83" s="78"/>
      <c r="JHY83" s="78"/>
      <c r="JHZ83" s="78"/>
      <c r="JIA83" s="78"/>
      <c r="JIB83" s="78"/>
      <c r="JIC83" s="78"/>
      <c r="JID83" s="78"/>
      <c r="JIE83" s="78"/>
      <c r="JIF83" s="78"/>
      <c r="JIG83" s="78"/>
      <c r="JIH83" s="78"/>
      <c r="JII83" s="78"/>
      <c r="JIJ83" s="78"/>
      <c r="JIK83" s="78"/>
      <c r="JIL83" s="78"/>
      <c r="JIM83" s="78"/>
      <c r="JIN83" s="78"/>
      <c r="JIO83" s="78"/>
      <c r="JIP83" s="78"/>
      <c r="JIQ83" s="78"/>
      <c r="JIR83" s="78"/>
      <c r="JIS83" s="78"/>
      <c r="JIT83" s="78"/>
      <c r="JIU83" s="78"/>
      <c r="JIV83" s="78"/>
      <c r="JIW83" s="78"/>
      <c r="JIX83" s="78"/>
      <c r="JIY83" s="78"/>
      <c r="JIZ83" s="78"/>
      <c r="JJA83" s="78"/>
      <c r="JJB83" s="78"/>
      <c r="JJC83" s="78"/>
      <c r="JJD83" s="78"/>
      <c r="JJE83" s="78"/>
      <c r="JJF83" s="78"/>
      <c r="JJG83" s="78"/>
      <c r="JJH83" s="78"/>
      <c r="JJI83" s="78"/>
      <c r="JJJ83" s="78"/>
      <c r="JJK83" s="78"/>
      <c r="JJL83" s="78"/>
      <c r="JJM83" s="78"/>
      <c r="JJN83" s="78"/>
      <c r="JJO83" s="78"/>
      <c r="JJP83" s="78"/>
      <c r="JJQ83" s="78"/>
      <c r="JJR83" s="78"/>
      <c r="JJS83" s="78"/>
      <c r="JJT83" s="78"/>
      <c r="JJU83" s="78"/>
      <c r="JJV83" s="78"/>
      <c r="JJW83" s="78"/>
      <c r="JJX83" s="78"/>
      <c r="JJY83" s="78"/>
      <c r="JJZ83" s="78"/>
      <c r="JKA83" s="78"/>
      <c r="JKB83" s="78"/>
      <c r="JKC83" s="78"/>
      <c r="JKD83" s="78"/>
      <c r="JKE83" s="78"/>
      <c r="JKF83" s="78"/>
      <c r="JKG83" s="78"/>
      <c r="JKH83" s="78"/>
      <c r="JKI83" s="78"/>
      <c r="JKJ83" s="78"/>
      <c r="JKK83" s="78"/>
      <c r="JKL83" s="78"/>
      <c r="JKM83" s="78"/>
      <c r="JKN83" s="78"/>
      <c r="JKO83" s="78"/>
      <c r="JKP83" s="78"/>
      <c r="JKQ83" s="78"/>
      <c r="JKR83" s="78"/>
      <c r="JKS83" s="78"/>
      <c r="JKT83" s="78"/>
      <c r="JKU83" s="78"/>
      <c r="JKV83" s="78"/>
      <c r="JKW83" s="78"/>
      <c r="JKX83" s="78"/>
      <c r="JKY83" s="78"/>
      <c r="JKZ83" s="78"/>
      <c r="JLA83" s="78"/>
      <c r="JLB83" s="78"/>
      <c r="JLC83" s="78"/>
      <c r="JLD83" s="78"/>
      <c r="JLE83" s="78"/>
      <c r="JLF83" s="78"/>
      <c r="JLG83" s="78"/>
      <c r="JLH83" s="78"/>
      <c r="JLI83" s="78"/>
      <c r="JLJ83" s="78"/>
      <c r="JLK83" s="78"/>
      <c r="JLL83" s="78"/>
      <c r="JLM83" s="78"/>
      <c r="JLN83" s="78"/>
      <c r="JLO83" s="78"/>
      <c r="JLP83" s="78"/>
      <c r="JLQ83" s="78"/>
      <c r="JLR83" s="78"/>
      <c r="JLS83" s="78"/>
      <c r="JLT83" s="78"/>
      <c r="JLU83" s="78"/>
      <c r="JLV83" s="78"/>
      <c r="JLW83" s="78"/>
      <c r="JLX83" s="78"/>
      <c r="JLY83" s="78"/>
      <c r="JLZ83" s="78"/>
      <c r="JMA83" s="78"/>
      <c r="JMB83" s="78"/>
      <c r="JMC83" s="78"/>
      <c r="JMD83" s="78"/>
      <c r="JME83" s="78"/>
      <c r="JMF83" s="78"/>
      <c r="JMG83" s="78"/>
      <c r="JMH83" s="78"/>
      <c r="JMI83" s="78"/>
      <c r="JMJ83" s="78"/>
      <c r="JMK83" s="78"/>
      <c r="JML83" s="78"/>
      <c r="JMM83" s="78"/>
      <c r="JMN83" s="78"/>
      <c r="JMO83" s="78"/>
      <c r="JMP83" s="78"/>
      <c r="JMQ83" s="78"/>
      <c r="JMR83" s="78"/>
      <c r="JMS83" s="78"/>
      <c r="JMT83" s="78"/>
      <c r="JMU83" s="78"/>
      <c r="JMV83" s="78"/>
      <c r="JMW83" s="78"/>
      <c r="JMX83" s="78"/>
      <c r="JMY83" s="78"/>
      <c r="JMZ83" s="78"/>
      <c r="JNA83" s="78"/>
      <c r="JNB83" s="78"/>
      <c r="JNC83" s="78"/>
      <c r="JND83" s="78"/>
      <c r="JNE83" s="78"/>
      <c r="JNF83" s="78"/>
      <c r="JNG83" s="78"/>
      <c r="JNH83" s="78"/>
      <c r="JNI83" s="78"/>
      <c r="JNJ83" s="78"/>
      <c r="JNK83" s="78"/>
      <c r="JNL83" s="78"/>
      <c r="JNM83" s="78"/>
      <c r="JNN83" s="78"/>
      <c r="JNO83" s="78"/>
      <c r="JNP83" s="78"/>
      <c r="JNQ83" s="78"/>
      <c r="JNR83" s="78"/>
      <c r="JNS83" s="78"/>
      <c r="JNT83" s="78"/>
      <c r="JNU83" s="78"/>
      <c r="JNV83" s="78"/>
      <c r="JNW83" s="78"/>
      <c r="JNX83" s="78"/>
      <c r="JNY83" s="78"/>
      <c r="JNZ83" s="78"/>
      <c r="JOA83" s="78"/>
      <c r="JOB83" s="78"/>
      <c r="JOC83" s="78"/>
      <c r="JOD83" s="78"/>
      <c r="JOE83" s="78"/>
      <c r="JOF83" s="78"/>
      <c r="JOG83" s="78"/>
      <c r="JOH83" s="78"/>
      <c r="JOI83" s="78"/>
      <c r="JOJ83" s="78"/>
      <c r="JOK83" s="78"/>
      <c r="JOL83" s="78"/>
      <c r="JOM83" s="78"/>
      <c r="JON83" s="78"/>
      <c r="JOO83" s="78"/>
      <c r="JOP83" s="78"/>
      <c r="JOQ83" s="78"/>
      <c r="JOR83" s="78"/>
      <c r="JOS83" s="78"/>
      <c r="JOT83" s="78"/>
      <c r="JOU83" s="78"/>
      <c r="JOV83" s="78"/>
      <c r="JOW83" s="78"/>
      <c r="JOX83" s="78"/>
      <c r="JOY83" s="78"/>
      <c r="JOZ83" s="78"/>
      <c r="JPA83" s="78"/>
      <c r="JPB83" s="78"/>
      <c r="JPC83" s="78"/>
      <c r="JPD83" s="78"/>
      <c r="JPE83" s="78"/>
      <c r="JPF83" s="78"/>
      <c r="JPG83" s="78"/>
      <c r="JPH83" s="78"/>
      <c r="JPI83" s="78"/>
      <c r="JPJ83" s="78"/>
      <c r="JPK83" s="78"/>
      <c r="JPL83" s="78"/>
      <c r="JPM83" s="78"/>
      <c r="JPN83" s="78"/>
      <c r="JPO83" s="78"/>
      <c r="JPP83" s="78"/>
      <c r="JPQ83" s="78"/>
      <c r="JPR83" s="78"/>
      <c r="JPS83" s="78"/>
      <c r="JPT83" s="78"/>
      <c r="JPU83" s="78"/>
      <c r="JPV83" s="78"/>
      <c r="JPW83" s="78"/>
      <c r="JPX83" s="78"/>
      <c r="JPY83" s="78"/>
      <c r="JPZ83" s="78"/>
      <c r="JQA83" s="78"/>
      <c r="JQB83" s="78"/>
      <c r="JQC83" s="78"/>
      <c r="JQD83" s="78"/>
      <c r="JQE83" s="78"/>
      <c r="JQF83" s="78"/>
      <c r="JQG83" s="78"/>
      <c r="JQH83" s="78"/>
      <c r="JQI83" s="78"/>
      <c r="JQJ83" s="78"/>
      <c r="JQK83" s="78"/>
      <c r="JQL83" s="78"/>
      <c r="JQM83" s="78"/>
      <c r="JQN83" s="78"/>
      <c r="JQO83" s="78"/>
      <c r="JQP83" s="78"/>
      <c r="JQQ83" s="78"/>
      <c r="JQR83" s="78"/>
      <c r="JQS83" s="78"/>
      <c r="JQT83" s="78"/>
      <c r="JQU83" s="78"/>
      <c r="JQV83" s="78"/>
      <c r="JQW83" s="78"/>
      <c r="JQX83" s="78"/>
      <c r="JQY83" s="78"/>
      <c r="JQZ83" s="78"/>
      <c r="JRA83" s="78"/>
      <c r="JRB83" s="78"/>
      <c r="JRC83" s="78"/>
      <c r="JRD83" s="78"/>
      <c r="JRE83" s="78"/>
      <c r="JRF83" s="78"/>
      <c r="JRG83" s="78"/>
      <c r="JRH83" s="78"/>
      <c r="JRI83" s="78"/>
      <c r="JRJ83" s="78"/>
      <c r="JRK83" s="78"/>
      <c r="JRL83" s="78"/>
      <c r="JRM83" s="78"/>
      <c r="JRN83" s="78"/>
      <c r="JRO83" s="78"/>
      <c r="JRP83" s="78"/>
      <c r="JRQ83" s="78"/>
      <c r="JRR83" s="78"/>
      <c r="JRS83" s="78"/>
      <c r="JRT83" s="78"/>
      <c r="JRU83" s="78"/>
      <c r="JRV83" s="78"/>
      <c r="JRW83" s="78"/>
      <c r="JRX83" s="78"/>
      <c r="JRY83" s="78"/>
      <c r="JRZ83" s="78"/>
      <c r="JSA83" s="78"/>
      <c r="JSB83" s="78"/>
      <c r="JSC83" s="78"/>
      <c r="JSD83" s="78"/>
      <c r="JSE83" s="78"/>
      <c r="JSF83" s="78"/>
      <c r="JSG83" s="78"/>
      <c r="JSH83" s="78"/>
      <c r="JSI83" s="78"/>
      <c r="JSJ83" s="78"/>
      <c r="JSK83" s="78"/>
      <c r="JSL83" s="78"/>
      <c r="JSM83" s="78"/>
      <c r="JSN83" s="78"/>
      <c r="JSO83" s="78"/>
      <c r="JSP83" s="78"/>
      <c r="JSQ83" s="78"/>
      <c r="JSR83" s="78"/>
      <c r="JSS83" s="78"/>
      <c r="JST83" s="78"/>
      <c r="JSU83" s="78"/>
      <c r="JSV83" s="78"/>
      <c r="JSW83" s="78"/>
      <c r="JSX83" s="78"/>
      <c r="JSY83" s="78"/>
      <c r="JSZ83" s="78"/>
      <c r="JTA83" s="78"/>
      <c r="JTB83" s="78"/>
      <c r="JTC83" s="78"/>
      <c r="JTD83" s="78"/>
      <c r="JTE83" s="78"/>
      <c r="JTF83" s="78"/>
      <c r="JTG83" s="78"/>
      <c r="JTH83" s="78"/>
      <c r="JTI83" s="78"/>
      <c r="JTJ83" s="78"/>
      <c r="JTK83" s="78"/>
      <c r="JTL83" s="78"/>
      <c r="JTM83" s="78"/>
      <c r="JTN83" s="78"/>
      <c r="JTO83" s="78"/>
      <c r="JTP83" s="78"/>
      <c r="JTQ83" s="78"/>
      <c r="JTR83" s="78"/>
      <c r="JTS83" s="78"/>
      <c r="JTT83" s="78"/>
      <c r="JTU83" s="78"/>
      <c r="JTV83" s="78"/>
      <c r="JTW83" s="78"/>
      <c r="JTX83" s="78"/>
      <c r="JTY83" s="78"/>
      <c r="JTZ83" s="78"/>
      <c r="JUA83" s="78"/>
      <c r="JUB83" s="78"/>
      <c r="JUC83" s="78"/>
      <c r="JUD83" s="78"/>
      <c r="JUE83" s="78"/>
      <c r="JUF83" s="78"/>
      <c r="JUG83" s="78"/>
      <c r="JUH83" s="78"/>
      <c r="JUI83" s="78"/>
      <c r="JUJ83" s="78"/>
      <c r="JUK83" s="78"/>
      <c r="JUL83" s="78"/>
      <c r="JUM83" s="78"/>
      <c r="JUN83" s="78"/>
      <c r="JUO83" s="78"/>
      <c r="JUP83" s="78"/>
      <c r="JUQ83" s="78"/>
      <c r="JUR83" s="78"/>
      <c r="JUS83" s="78"/>
      <c r="JUT83" s="78"/>
      <c r="JUU83" s="78"/>
      <c r="JUV83" s="78"/>
      <c r="JUW83" s="78"/>
      <c r="JUX83" s="78"/>
      <c r="JUY83" s="78"/>
      <c r="JUZ83" s="78"/>
      <c r="JVA83" s="78"/>
      <c r="JVB83" s="78"/>
      <c r="JVC83" s="78"/>
      <c r="JVD83" s="78"/>
      <c r="JVE83" s="78"/>
      <c r="JVF83" s="78"/>
      <c r="JVG83" s="78"/>
      <c r="JVH83" s="78"/>
      <c r="JVI83" s="78"/>
      <c r="JVJ83" s="78"/>
      <c r="JVK83" s="78"/>
      <c r="JVL83" s="78"/>
      <c r="JVM83" s="78"/>
      <c r="JVN83" s="78"/>
      <c r="JVO83" s="78"/>
      <c r="JVP83" s="78"/>
      <c r="JVQ83" s="78"/>
      <c r="JVR83" s="78"/>
      <c r="JVS83" s="78"/>
      <c r="JVT83" s="78"/>
      <c r="JVU83" s="78"/>
      <c r="JVV83" s="78"/>
      <c r="JVW83" s="78"/>
      <c r="JVX83" s="78"/>
      <c r="JVY83" s="78"/>
      <c r="JVZ83" s="78"/>
      <c r="JWA83" s="78"/>
      <c r="JWB83" s="78"/>
      <c r="JWC83" s="78"/>
      <c r="JWD83" s="78"/>
      <c r="JWE83" s="78"/>
      <c r="JWF83" s="78"/>
      <c r="JWG83" s="78"/>
      <c r="JWH83" s="78"/>
      <c r="JWI83" s="78"/>
      <c r="JWJ83" s="78"/>
      <c r="JWK83" s="78"/>
      <c r="JWL83" s="78"/>
      <c r="JWM83" s="78"/>
      <c r="JWN83" s="78"/>
      <c r="JWO83" s="78"/>
      <c r="JWP83" s="78"/>
      <c r="JWQ83" s="78"/>
      <c r="JWR83" s="78"/>
      <c r="JWS83" s="78"/>
      <c r="JWT83" s="78"/>
      <c r="JWU83" s="78"/>
      <c r="JWV83" s="78"/>
      <c r="JWW83" s="78"/>
      <c r="JWX83" s="78"/>
      <c r="JWY83" s="78"/>
      <c r="JWZ83" s="78"/>
      <c r="JXA83" s="78"/>
      <c r="JXB83" s="78"/>
      <c r="JXC83" s="78"/>
      <c r="JXD83" s="78"/>
      <c r="JXE83" s="78"/>
      <c r="JXF83" s="78"/>
      <c r="JXG83" s="78"/>
      <c r="JXH83" s="78"/>
      <c r="JXI83" s="78"/>
      <c r="JXJ83" s="78"/>
      <c r="JXK83" s="78"/>
      <c r="JXL83" s="78"/>
      <c r="JXM83" s="78"/>
      <c r="JXN83" s="78"/>
      <c r="JXO83" s="78"/>
      <c r="JXP83" s="78"/>
      <c r="JXQ83" s="78"/>
      <c r="JXR83" s="78"/>
      <c r="JXS83" s="78"/>
      <c r="JXT83" s="78"/>
      <c r="JXU83" s="78"/>
      <c r="JXV83" s="78"/>
      <c r="JXW83" s="78"/>
      <c r="JXX83" s="78"/>
      <c r="JXY83" s="78"/>
      <c r="JXZ83" s="78"/>
      <c r="JYA83" s="78"/>
      <c r="JYB83" s="78"/>
      <c r="JYC83" s="78"/>
      <c r="JYD83" s="78"/>
      <c r="JYE83" s="78"/>
      <c r="JYF83" s="78"/>
      <c r="JYG83" s="78"/>
      <c r="JYH83" s="78"/>
      <c r="JYI83" s="78"/>
      <c r="JYJ83" s="78"/>
      <c r="JYK83" s="78"/>
      <c r="JYL83" s="78"/>
      <c r="JYM83" s="78"/>
      <c r="JYN83" s="78"/>
      <c r="JYO83" s="78"/>
      <c r="JYP83" s="78"/>
      <c r="JYQ83" s="78"/>
      <c r="JYR83" s="78"/>
      <c r="JYS83" s="78"/>
      <c r="JYT83" s="78"/>
      <c r="JYU83" s="78"/>
      <c r="JYV83" s="78"/>
      <c r="JYW83" s="78"/>
      <c r="JYX83" s="78"/>
      <c r="JYY83" s="78"/>
      <c r="JYZ83" s="78"/>
      <c r="JZA83" s="78"/>
      <c r="JZB83" s="78"/>
      <c r="JZC83" s="78"/>
      <c r="JZD83" s="78"/>
      <c r="JZE83" s="78"/>
      <c r="JZF83" s="78"/>
      <c r="JZG83" s="78"/>
      <c r="JZH83" s="78"/>
      <c r="JZI83" s="78"/>
      <c r="JZJ83" s="78"/>
      <c r="JZK83" s="78"/>
      <c r="JZL83" s="78"/>
      <c r="JZM83" s="78"/>
      <c r="JZN83" s="78"/>
      <c r="JZO83" s="78"/>
      <c r="JZP83" s="78"/>
      <c r="JZQ83" s="78"/>
      <c r="JZR83" s="78"/>
      <c r="JZS83" s="78"/>
      <c r="JZT83" s="78"/>
      <c r="JZU83" s="78"/>
      <c r="JZV83" s="78"/>
      <c r="JZW83" s="78"/>
      <c r="JZX83" s="78"/>
      <c r="JZY83" s="78"/>
      <c r="JZZ83" s="78"/>
      <c r="KAA83" s="78"/>
      <c r="KAB83" s="78"/>
      <c r="KAC83" s="78"/>
      <c r="KAD83" s="78"/>
      <c r="KAE83" s="78"/>
      <c r="KAF83" s="78"/>
      <c r="KAG83" s="78"/>
      <c r="KAH83" s="78"/>
      <c r="KAI83" s="78"/>
      <c r="KAJ83" s="78"/>
      <c r="KAK83" s="78"/>
      <c r="KAL83" s="78"/>
      <c r="KAM83" s="78"/>
      <c r="KAN83" s="78"/>
      <c r="KAO83" s="78"/>
      <c r="KAP83" s="78"/>
      <c r="KAQ83" s="78"/>
      <c r="KAR83" s="78"/>
      <c r="KAS83" s="78"/>
      <c r="KAT83" s="78"/>
      <c r="KAU83" s="78"/>
      <c r="KAV83" s="78"/>
      <c r="KAW83" s="78"/>
      <c r="KAX83" s="78"/>
      <c r="KAY83" s="78"/>
      <c r="KAZ83" s="78"/>
      <c r="KBA83" s="78"/>
      <c r="KBB83" s="78"/>
      <c r="KBC83" s="78"/>
      <c r="KBD83" s="78"/>
      <c r="KBE83" s="78"/>
      <c r="KBF83" s="78"/>
      <c r="KBG83" s="78"/>
      <c r="KBH83" s="78"/>
      <c r="KBI83" s="78"/>
      <c r="KBJ83" s="78"/>
      <c r="KBK83" s="78"/>
      <c r="KBL83" s="78"/>
      <c r="KBM83" s="78"/>
      <c r="KBN83" s="78"/>
      <c r="KBO83" s="78"/>
      <c r="KBP83" s="78"/>
      <c r="KBQ83" s="78"/>
      <c r="KBR83" s="78"/>
      <c r="KBS83" s="78"/>
      <c r="KBT83" s="78"/>
      <c r="KBU83" s="78"/>
      <c r="KBV83" s="78"/>
      <c r="KBW83" s="78"/>
      <c r="KBX83" s="78"/>
      <c r="KBY83" s="78"/>
      <c r="KBZ83" s="78"/>
      <c r="KCA83" s="78"/>
      <c r="KCB83" s="78"/>
      <c r="KCC83" s="78"/>
      <c r="KCD83" s="78"/>
      <c r="KCE83" s="78"/>
      <c r="KCF83" s="78"/>
      <c r="KCG83" s="78"/>
      <c r="KCH83" s="78"/>
      <c r="KCI83" s="78"/>
      <c r="KCJ83" s="78"/>
      <c r="KCK83" s="78"/>
      <c r="KCL83" s="78"/>
      <c r="KCM83" s="78"/>
      <c r="KCN83" s="78"/>
      <c r="KCO83" s="78"/>
      <c r="KCP83" s="78"/>
      <c r="KCQ83" s="78"/>
      <c r="KCR83" s="78"/>
      <c r="KCS83" s="78"/>
      <c r="KCT83" s="78"/>
      <c r="KCU83" s="78"/>
      <c r="KCV83" s="78"/>
      <c r="KCW83" s="78"/>
      <c r="KCX83" s="78"/>
      <c r="KCY83" s="78"/>
      <c r="KCZ83" s="78"/>
      <c r="KDA83" s="78"/>
      <c r="KDB83" s="78"/>
      <c r="KDC83" s="78"/>
      <c r="KDD83" s="78"/>
      <c r="KDE83" s="78"/>
      <c r="KDF83" s="78"/>
      <c r="KDG83" s="78"/>
      <c r="KDH83" s="78"/>
      <c r="KDI83" s="78"/>
      <c r="KDJ83" s="78"/>
      <c r="KDK83" s="78"/>
      <c r="KDL83" s="78"/>
      <c r="KDM83" s="78"/>
      <c r="KDN83" s="78"/>
      <c r="KDO83" s="78"/>
      <c r="KDP83" s="78"/>
      <c r="KDQ83" s="78"/>
      <c r="KDR83" s="78"/>
      <c r="KDS83" s="78"/>
      <c r="KDT83" s="78"/>
      <c r="KDU83" s="78"/>
      <c r="KDV83" s="78"/>
      <c r="KDW83" s="78"/>
      <c r="KDX83" s="78"/>
      <c r="KDY83" s="78"/>
      <c r="KDZ83" s="78"/>
      <c r="KEA83" s="78"/>
      <c r="KEB83" s="78"/>
      <c r="KEC83" s="78"/>
      <c r="KED83" s="78"/>
      <c r="KEE83" s="78"/>
      <c r="KEF83" s="78"/>
      <c r="KEG83" s="78"/>
      <c r="KEH83" s="78"/>
      <c r="KEI83" s="78"/>
      <c r="KEJ83" s="78"/>
      <c r="KEK83" s="78"/>
      <c r="KEL83" s="78"/>
      <c r="KEM83" s="78"/>
      <c r="KEN83" s="78"/>
      <c r="KEO83" s="78"/>
      <c r="KEP83" s="78"/>
      <c r="KEQ83" s="78"/>
      <c r="KER83" s="78"/>
      <c r="KES83" s="78"/>
      <c r="KET83" s="78"/>
      <c r="KEU83" s="78"/>
      <c r="KEV83" s="78"/>
      <c r="KEW83" s="78"/>
      <c r="KEX83" s="78"/>
      <c r="KEY83" s="78"/>
      <c r="KEZ83" s="78"/>
      <c r="KFA83" s="78"/>
      <c r="KFB83" s="78"/>
      <c r="KFC83" s="78"/>
      <c r="KFD83" s="78"/>
      <c r="KFE83" s="78"/>
      <c r="KFF83" s="78"/>
      <c r="KFG83" s="78"/>
      <c r="KFH83" s="78"/>
      <c r="KFI83" s="78"/>
      <c r="KFJ83" s="78"/>
      <c r="KFK83" s="78"/>
      <c r="KFL83" s="78"/>
      <c r="KFM83" s="78"/>
      <c r="KFN83" s="78"/>
      <c r="KFO83" s="78"/>
      <c r="KFP83" s="78"/>
      <c r="KFQ83" s="78"/>
      <c r="KFR83" s="78"/>
      <c r="KFS83" s="78"/>
      <c r="KFT83" s="78"/>
      <c r="KFU83" s="78"/>
      <c r="KFV83" s="78"/>
      <c r="KFW83" s="78"/>
      <c r="KFX83" s="78"/>
      <c r="KFY83" s="78"/>
      <c r="KFZ83" s="78"/>
      <c r="KGA83" s="78"/>
      <c r="KGB83" s="78"/>
      <c r="KGC83" s="78"/>
      <c r="KGD83" s="78"/>
      <c r="KGE83" s="78"/>
      <c r="KGF83" s="78"/>
      <c r="KGG83" s="78"/>
      <c r="KGH83" s="78"/>
      <c r="KGI83" s="78"/>
      <c r="KGJ83" s="78"/>
      <c r="KGK83" s="78"/>
      <c r="KGL83" s="78"/>
      <c r="KGM83" s="78"/>
      <c r="KGN83" s="78"/>
      <c r="KGO83" s="78"/>
      <c r="KGP83" s="78"/>
      <c r="KGQ83" s="78"/>
      <c r="KGR83" s="78"/>
      <c r="KGS83" s="78"/>
      <c r="KGT83" s="78"/>
      <c r="KGU83" s="78"/>
      <c r="KGV83" s="78"/>
      <c r="KGW83" s="78"/>
      <c r="KGX83" s="78"/>
      <c r="KGY83" s="78"/>
      <c r="KGZ83" s="78"/>
      <c r="KHA83" s="78"/>
      <c r="KHB83" s="78"/>
      <c r="KHC83" s="78"/>
      <c r="KHD83" s="78"/>
      <c r="KHE83" s="78"/>
      <c r="KHF83" s="78"/>
      <c r="KHG83" s="78"/>
      <c r="KHH83" s="78"/>
      <c r="KHI83" s="78"/>
      <c r="KHJ83" s="78"/>
      <c r="KHK83" s="78"/>
      <c r="KHL83" s="78"/>
      <c r="KHM83" s="78"/>
      <c r="KHN83" s="78"/>
      <c r="KHO83" s="78"/>
      <c r="KHP83" s="78"/>
      <c r="KHQ83" s="78"/>
      <c r="KHR83" s="78"/>
      <c r="KHS83" s="78"/>
      <c r="KHT83" s="78"/>
      <c r="KHU83" s="78"/>
      <c r="KHV83" s="78"/>
      <c r="KHW83" s="78"/>
      <c r="KHX83" s="78"/>
      <c r="KHY83" s="78"/>
      <c r="KHZ83" s="78"/>
      <c r="KIA83" s="78"/>
      <c r="KIB83" s="78"/>
      <c r="KIC83" s="78"/>
      <c r="KID83" s="78"/>
      <c r="KIE83" s="78"/>
      <c r="KIF83" s="78"/>
      <c r="KIG83" s="78"/>
      <c r="KIH83" s="78"/>
      <c r="KII83" s="78"/>
      <c r="KIJ83" s="78"/>
      <c r="KIK83" s="78"/>
      <c r="KIL83" s="78"/>
      <c r="KIM83" s="78"/>
      <c r="KIN83" s="78"/>
      <c r="KIO83" s="78"/>
      <c r="KIP83" s="78"/>
      <c r="KIQ83" s="78"/>
      <c r="KIR83" s="78"/>
      <c r="KIS83" s="78"/>
      <c r="KIT83" s="78"/>
      <c r="KIU83" s="78"/>
      <c r="KIV83" s="78"/>
      <c r="KIW83" s="78"/>
      <c r="KIX83" s="78"/>
      <c r="KIY83" s="78"/>
      <c r="KIZ83" s="78"/>
      <c r="KJA83" s="78"/>
      <c r="KJB83" s="78"/>
      <c r="KJC83" s="78"/>
      <c r="KJD83" s="78"/>
      <c r="KJE83" s="78"/>
      <c r="KJF83" s="78"/>
      <c r="KJG83" s="78"/>
      <c r="KJH83" s="78"/>
      <c r="KJI83" s="78"/>
      <c r="KJJ83" s="78"/>
      <c r="KJK83" s="78"/>
      <c r="KJL83" s="78"/>
      <c r="KJM83" s="78"/>
      <c r="KJN83" s="78"/>
      <c r="KJO83" s="78"/>
      <c r="KJP83" s="78"/>
      <c r="KJQ83" s="78"/>
      <c r="KJR83" s="78"/>
      <c r="KJS83" s="78"/>
      <c r="KJT83" s="78"/>
      <c r="KJU83" s="78"/>
      <c r="KJV83" s="78"/>
      <c r="KJW83" s="78"/>
      <c r="KJX83" s="78"/>
      <c r="KJY83" s="78"/>
      <c r="KJZ83" s="78"/>
      <c r="KKA83" s="78"/>
      <c r="KKB83" s="78"/>
      <c r="KKC83" s="78"/>
      <c r="KKD83" s="78"/>
      <c r="KKE83" s="78"/>
      <c r="KKF83" s="78"/>
      <c r="KKG83" s="78"/>
      <c r="KKH83" s="78"/>
      <c r="KKI83" s="78"/>
      <c r="KKJ83" s="78"/>
      <c r="KKK83" s="78"/>
      <c r="KKL83" s="78"/>
      <c r="KKM83" s="78"/>
      <c r="KKN83" s="78"/>
      <c r="KKO83" s="78"/>
      <c r="KKP83" s="78"/>
      <c r="KKQ83" s="78"/>
      <c r="KKR83" s="78"/>
      <c r="KKS83" s="78"/>
      <c r="KKT83" s="78"/>
      <c r="KKU83" s="78"/>
      <c r="KKV83" s="78"/>
      <c r="KKW83" s="78"/>
      <c r="KKX83" s="78"/>
      <c r="KKY83" s="78"/>
      <c r="KKZ83" s="78"/>
      <c r="KLA83" s="78"/>
      <c r="KLB83" s="78"/>
      <c r="KLC83" s="78"/>
      <c r="KLD83" s="78"/>
      <c r="KLE83" s="78"/>
      <c r="KLF83" s="78"/>
      <c r="KLG83" s="78"/>
      <c r="KLH83" s="78"/>
      <c r="KLI83" s="78"/>
      <c r="KLJ83" s="78"/>
      <c r="KLK83" s="78"/>
      <c r="KLL83" s="78"/>
      <c r="KLM83" s="78"/>
      <c r="KLN83" s="78"/>
      <c r="KLO83" s="78"/>
      <c r="KLP83" s="78"/>
      <c r="KLQ83" s="78"/>
      <c r="KLR83" s="78"/>
      <c r="KLS83" s="78"/>
      <c r="KLT83" s="78"/>
      <c r="KLU83" s="78"/>
      <c r="KLV83" s="78"/>
      <c r="KLW83" s="78"/>
      <c r="KLX83" s="78"/>
      <c r="KLY83" s="78"/>
      <c r="KLZ83" s="78"/>
      <c r="KMA83" s="78"/>
      <c r="KMB83" s="78"/>
      <c r="KMC83" s="78"/>
      <c r="KMD83" s="78"/>
      <c r="KME83" s="78"/>
      <c r="KMF83" s="78"/>
      <c r="KMG83" s="78"/>
      <c r="KMH83" s="78"/>
      <c r="KMI83" s="78"/>
      <c r="KMJ83" s="78"/>
      <c r="KMK83" s="78"/>
      <c r="KML83" s="78"/>
      <c r="KMM83" s="78"/>
      <c r="KMN83" s="78"/>
      <c r="KMO83" s="78"/>
      <c r="KMP83" s="78"/>
      <c r="KMQ83" s="78"/>
      <c r="KMR83" s="78"/>
      <c r="KMS83" s="78"/>
      <c r="KMT83" s="78"/>
      <c r="KMU83" s="78"/>
      <c r="KMV83" s="78"/>
      <c r="KMW83" s="78"/>
      <c r="KMX83" s="78"/>
      <c r="KMY83" s="78"/>
      <c r="KMZ83" s="78"/>
      <c r="KNA83" s="78"/>
      <c r="KNB83" s="78"/>
      <c r="KNC83" s="78"/>
      <c r="KND83" s="78"/>
      <c r="KNE83" s="78"/>
      <c r="KNF83" s="78"/>
      <c r="KNG83" s="78"/>
      <c r="KNH83" s="78"/>
      <c r="KNI83" s="78"/>
      <c r="KNJ83" s="78"/>
      <c r="KNK83" s="78"/>
      <c r="KNL83" s="78"/>
      <c r="KNM83" s="78"/>
      <c r="KNN83" s="78"/>
      <c r="KNO83" s="78"/>
      <c r="KNP83" s="78"/>
      <c r="KNQ83" s="78"/>
      <c r="KNR83" s="78"/>
      <c r="KNS83" s="78"/>
      <c r="KNT83" s="78"/>
      <c r="KNU83" s="78"/>
      <c r="KNV83" s="78"/>
      <c r="KNW83" s="78"/>
      <c r="KNX83" s="78"/>
      <c r="KNY83" s="78"/>
      <c r="KNZ83" s="78"/>
      <c r="KOA83" s="78"/>
      <c r="KOB83" s="78"/>
      <c r="KOC83" s="78"/>
      <c r="KOD83" s="78"/>
      <c r="KOE83" s="78"/>
      <c r="KOF83" s="78"/>
      <c r="KOG83" s="78"/>
      <c r="KOH83" s="78"/>
      <c r="KOI83" s="78"/>
      <c r="KOJ83" s="78"/>
      <c r="KOK83" s="78"/>
      <c r="KOL83" s="78"/>
      <c r="KOM83" s="78"/>
      <c r="KON83" s="78"/>
      <c r="KOO83" s="78"/>
      <c r="KOP83" s="78"/>
      <c r="KOQ83" s="78"/>
      <c r="KOR83" s="78"/>
      <c r="KOS83" s="78"/>
      <c r="KOT83" s="78"/>
      <c r="KOU83" s="78"/>
      <c r="KOV83" s="78"/>
      <c r="KOW83" s="78"/>
      <c r="KOX83" s="78"/>
      <c r="KOY83" s="78"/>
      <c r="KOZ83" s="78"/>
      <c r="KPA83" s="78"/>
      <c r="KPB83" s="78"/>
      <c r="KPC83" s="78"/>
      <c r="KPD83" s="78"/>
      <c r="KPE83" s="78"/>
      <c r="KPF83" s="78"/>
      <c r="KPG83" s="78"/>
      <c r="KPH83" s="78"/>
      <c r="KPI83" s="78"/>
      <c r="KPJ83" s="78"/>
      <c r="KPK83" s="78"/>
      <c r="KPL83" s="78"/>
      <c r="KPM83" s="78"/>
      <c r="KPN83" s="78"/>
      <c r="KPO83" s="78"/>
      <c r="KPP83" s="78"/>
      <c r="KPQ83" s="78"/>
      <c r="KPR83" s="78"/>
      <c r="KPS83" s="78"/>
      <c r="KPT83" s="78"/>
      <c r="KPU83" s="78"/>
      <c r="KPV83" s="78"/>
      <c r="KPW83" s="78"/>
      <c r="KPX83" s="78"/>
      <c r="KPY83" s="78"/>
      <c r="KPZ83" s="78"/>
      <c r="KQA83" s="78"/>
      <c r="KQB83" s="78"/>
      <c r="KQC83" s="78"/>
      <c r="KQD83" s="78"/>
      <c r="KQE83" s="78"/>
      <c r="KQF83" s="78"/>
      <c r="KQG83" s="78"/>
      <c r="KQH83" s="78"/>
      <c r="KQI83" s="78"/>
      <c r="KQJ83" s="78"/>
      <c r="KQK83" s="78"/>
      <c r="KQL83" s="78"/>
      <c r="KQM83" s="78"/>
      <c r="KQN83" s="78"/>
      <c r="KQO83" s="78"/>
      <c r="KQP83" s="78"/>
      <c r="KQQ83" s="78"/>
      <c r="KQR83" s="78"/>
      <c r="KQS83" s="78"/>
      <c r="KQT83" s="78"/>
      <c r="KQU83" s="78"/>
      <c r="KQV83" s="78"/>
      <c r="KQW83" s="78"/>
      <c r="KQX83" s="78"/>
      <c r="KQY83" s="78"/>
      <c r="KQZ83" s="78"/>
      <c r="KRA83" s="78"/>
      <c r="KRB83" s="78"/>
      <c r="KRC83" s="78"/>
      <c r="KRD83" s="78"/>
      <c r="KRE83" s="78"/>
      <c r="KRF83" s="78"/>
      <c r="KRG83" s="78"/>
      <c r="KRH83" s="78"/>
      <c r="KRI83" s="78"/>
      <c r="KRJ83" s="78"/>
      <c r="KRK83" s="78"/>
      <c r="KRL83" s="78"/>
      <c r="KRM83" s="78"/>
      <c r="KRN83" s="78"/>
      <c r="KRO83" s="78"/>
      <c r="KRP83" s="78"/>
      <c r="KRQ83" s="78"/>
      <c r="KRR83" s="78"/>
      <c r="KRS83" s="78"/>
      <c r="KRT83" s="78"/>
      <c r="KRU83" s="78"/>
      <c r="KRV83" s="78"/>
      <c r="KRW83" s="78"/>
      <c r="KRX83" s="78"/>
      <c r="KRY83" s="78"/>
      <c r="KRZ83" s="78"/>
      <c r="KSA83" s="78"/>
      <c r="KSB83" s="78"/>
      <c r="KSC83" s="78"/>
      <c r="KSD83" s="78"/>
      <c r="KSE83" s="78"/>
      <c r="KSF83" s="78"/>
      <c r="KSG83" s="78"/>
      <c r="KSH83" s="78"/>
      <c r="KSI83" s="78"/>
      <c r="KSJ83" s="78"/>
      <c r="KSK83" s="78"/>
      <c r="KSL83" s="78"/>
      <c r="KSM83" s="78"/>
      <c r="KSN83" s="78"/>
      <c r="KSO83" s="78"/>
      <c r="KSP83" s="78"/>
      <c r="KSQ83" s="78"/>
      <c r="KSR83" s="78"/>
      <c r="KSS83" s="78"/>
      <c r="KST83" s="78"/>
      <c r="KSU83" s="78"/>
      <c r="KSV83" s="78"/>
      <c r="KSW83" s="78"/>
      <c r="KSX83" s="78"/>
      <c r="KSY83" s="78"/>
      <c r="KSZ83" s="78"/>
      <c r="KTA83" s="78"/>
      <c r="KTB83" s="78"/>
      <c r="KTC83" s="78"/>
      <c r="KTD83" s="78"/>
      <c r="KTE83" s="78"/>
      <c r="KTF83" s="78"/>
      <c r="KTG83" s="78"/>
      <c r="KTH83" s="78"/>
      <c r="KTI83" s="78"/>
      <c r="KTJ83" s="78"/>
      <c r="KTK83" s="78"/>
      <c r="KTL83" s="78"/>
      <c r="KTM83" s="78"/>
      <c r="KTN83" s="78"/>
      <c r="KTO83" s="78"/>
      <c r="KTP83" s="78"/>
      <c r="KTQ83" s="78"/>
      <c r="KTR83" s="78"/>
      <c r="KTS83" s="78"/>
      <c r="KTT83" s="78"/>
      <c r="KTU83" s="78"/>
      <c r="KTV83" s="78"/>
      <c r="KTW83" s="78"/>
      <c r="KTX83" s="78"/>
      <c r="KTY83" s="78"/>
      <c r="KTZ83" s="78"/>
      <c r="KUA83" s="78"/>
      <c r="KUB83" s="78"/>
      <c r="KUC83" s="78"/>
      <c r="KUD83" s="78"/>
      <c r="KUE83" s="78"/>
      <c r="KUF83" s="78"/>
      <c r="KUG83" s="78"/>
      <c r="KUH83" s="78"/>
      <c r="KUI83" s="78"/>
      <c r="KUJ83" s="78"/>
      <c r="KUK83" s="78"/>
      <c r="KUL83" s="78"/>
      <c r="KUM83" s="78"/>
      <c r="KUN83" s="78"/>
      <c r="KUO83" s="78"/>
      <c r="KUP83" s="78"/>
      <c r="KUQ83" s="78"/>
      <c r="KUR83" s="78"/>
      <c r="KUS83" s="78"/>
      <c r="KUT83" s="78"/>
      <c r="KUU83" s="78"/>
      <c r="KUV83" s="78"/>
      <c r="KUW83" s="78"/>
      <c r="KUX83" s="78"/>
      <c r="KUY83" s="78"/>
      <c r="KUZ83" s="78"/>
      <c r="KVA83" s="78"/>
      <c r="KVB83" s="78"/>
      <c r="KVC83" s="78"/>
      <c r="KVD83" s="78"/>
      <c r="KVE83" s="78"/>
      <c r="KVF83" s="78"/>
      <c r="KVG83" s="78"/>
      <c r="KVH83" s="78"/>
      <c r="KVI83" s="78"/>
      <c r="KVJ83" s="78"/>
      <c r="KVK83" s="78"/>
      <c r="KVL83" s="78"/>
      <c r="KVM83" s="78"/>
      <c r="KVN83" s="78"/>
      <c r="KVO83" s="78"/>
      <c r="KVP83" s="78"/>
      <c r="KVQ83" s="78"/>
      <c r="KVR83" s="78"/>
      <c r="KVS83" s="78"/>
      <c r="KVT83" s="78"/>
      <c r="KVU83" s="78"/>
      <c r="KVV83" s="78"/>
      <c r="KVW83" s="78"/>
      <c r="KVX83" s="78"/>
      <c r="KVY83" s="78"/>
      <c r="KVZ83" s="78"/>
      <c r="KWA83" s="78"/>
      <c r="KWB83" s="78"/>
      <c r="KWC83" s="78"/>
      <c r="KWD83" s="78"/>
      <c r="KWE83" s="78"/>
      <c r="KWF83" s="78"/>
      <c r="KWG83" s="78"/>
      <c r="KWH83" s="78"/>
      <c r="KWI83" s="78"/>
      <c r="KWJ83" s="78"/>
      <c r="KWK83" s="78"/>
      <c r="KWL83" s="78"/>
      <c r="KWM83" s="78"/>
      <c r="KWN83" s="78"/>
      <c r="KWO83" s="78"/>
      <c r="KWP83" s="78"/>
      <c r="KWQ83" s="78"/>
      <c r="KWR83" s="78"/>
      <c r="KWS83" s="78"/>
      <c r="KWT83" s="78"/>
      <c r="KWU83" s="78"/>
      <c r="KWV83" s="78"/>
      <c r="KWW83" s="78"/>
      <c r="KWX83" s="78"/>
      <c r="KWY83" s="78"/>
      <c r="KWZ83" s="78"/>
      <c r="KXA83" s="78"/>
      <c r="KXB83" s="78"/>
      <c r="KXC83" s="78"/>
      <c r="KXD83" s="78"/>
      <c r="KXE83" s="78"/>
      <c r="KXF83" s="78"/>
      <c r="KXG83" s="78"/>
      <c r="KXH83" s="78"/>
      <c r="KXI83" s="78"/>
      <c r="KXJ83" s="78"/>
      <c r="KXK83" s="78"/>
      <c r="KXL83" s="78"/>
      <c r="KXM83" s="78"/>
      <c r="KXN83" s="78"/>
      <c r="KXO83" s="78"/>
      <c r="KXP83" s="78"/>
      <c r="KXQ83" s="78"/>
      <c r="KXR83" s="78"/>
      <c r="KXS83" s="78"/>
      <c r="KXT83" s="78"/>
      <c r="KXU83" s="78"/>
      <c r="KXV83" s="78"/>
      <c r="KXW83" s="78"/>
      <c r="KXX83" s="78"/>
      <c r="KXY83" s="78"/>
      <c r="KXZ83" s="78"/>
      <c r="KYA83" s="78"/>
      <c r="KYB83" s="78"/>
      <c r="KYC83" s="78"/>
      <c r="KYD83" s="78"/>
      <c r="KYE83" s="78"/>
      <c r="KYF83" s="78"/>
      <c r="KYG83" s="78"/>
      <c r="KYH83" s="78"/>
      <c r="KYI83" s="78"/>
      <c r="KYJ83" s="78"/>
      <c r="KYK83" s="78"/>
      <c r="KYL83" s="78"/>
      <c r="KYM83" s="78"/>
      <c r="KYN83" s="78"/>
      <c r="KYO83" s="78"/>
      <c r="KYP83" s="78"/>
      <c r="KYQ83" s="78"/>
      <c r="KYR83" s="78"/>
      <c r="KYS83" s="78"/>
      <c r="KYT83" s="78"/>
      <c r="KYU83" s="78"/>
      <c r="KYV83" s="78"/>
      <c r="KYW83" s="78"/>
      <c r="KYX83" s="78"/>
      <c r="KYY83" s="78"/>
      <c r="KYZ83" s="78"/>
      <c r="KZA83" s="78"/>
      <c r="KZB83" s="78"/>
      <c r="KZC83" s="78"/>
      <c r="KZD83" s="78"/>
      <c r="KZE83" s="78"/>
      <c r="KZF83" s="78"/>
      <c r="KZG83" s="78"/>
      <c r="KZH83" s="78"/>
      <c r="KZI83" s="78"/>
      <c r="KZJ83" s="78"/>
      <c r="KZK83" s="78"/>
      <c r="KZL83" s="78"/>
      <c r="KZM83" s="78"/>
      <c r="KZN83" s="78"/>
      <c r="KZO83" s="78"/>
      <c r="KZP83" s="78"/>
      <c r="KZQ83" s="78"/>
      <c r="KZR83" s="78"/>
      <c r="KZS83" s="78"/>
      <c r="KZT83" s="78"/>
      <c r="KZU83" s="78"/>
      <c r="KZV83" s="78"/>
      <c r="KZW83" s="78"/>
      <c r="KZX83" s="78"/>
      <c r="KZY83" s="78"/>
      <c r="KZZ83" s="78"/>
      <c r="LAA83" s="78"/>
      <c r="LAB83" s="78"/>
      <c r="LAC83" s="78"/>
      <c r="LAD83" s="78"/>
      <c r="LAE83" s="78"/>
      <c r="LAF83" s="78"/>
      <c r="LAG83" s="78"/>
      <c r="LAH83" s="78"/>
      <c r="LAI83" s="78"/>
      <c r="LAJ83" s="78"/>
      <c r="LAK83" s="78"/>
      <c r="LAL83" s="78"/>
      <c r="LAM83" s="78"/>
      <c r="LAN83" s="78"/>
      <c r="LAO83" s="78"/>
      <c r="LAP83" s="78"/>
      <c r="LAQ83" s="78"/>
      <c r="LAR83" s="78"/>
      <c r="LAS83" s="78"/>
      <c r="LAT83" s="78"/>
      <c r="LAU83" s="78"/>
      <c r="LAV83" s="78"/>
      <c r="LAW83" s="78"/>
      <c r="LAX83" s="78"/>
      <c r="LAY83" s="78"/>
      <c r="LAZ83" s="78"/>
      <c r="LBA83" s="78"/>
      <c r="LBB83" s="78"/>
      <c r="LBC83" s="78"/>
      <c r="LBD83" s="78"/>
      <c r="LBE83" s="78"/>
      <c r="LBF83" s="78"/>
      <c r="LBG83" s="78"/>
      <c r="LBH83" s="78"/>
      <c r="LBI83" s="78"/>
      <c r="LBJ83" s="78"/>
      <c r="LBK83" s="78"/>
      <c r="LBL83" s="78"/>
      <c r="LBM83" s="78"/>
      <c r="LBN83" s="78"/>
      <c r="LBO83" s="78"/>
      <c r="LBP83" s="78"/>
      <c r="LBQ83" s="78"/>
      <c r="LBR83" s="78"/>
      <c r="LBS83" s="78"/>
      <c r="LBT83" s="78"/>
      <c r="LBU83" s="78"/>
      <c r="LBV83" s="78"/>
      <c r="LBW83" s="78"/>
      <c r="LBX83" s="78"/>
      <c r="LBY83" s="78"/>
      <c r="LBZ83" s="78"/>
      <c r="LCA83" s="78"/>
      <c r="LCB83" s="78"/>
      <c r="LCC83" s="78"/>
      <c r="LCD83" s="78"/>
      <c r="LCE83" s="78"/>
      <c r="LCF83" s="78"/>
      <c r="LCG83" s="78"/>
      <c r="LCH83" s="78"/>
      <c r="LCI83" s="78"/>
      <c r="LCJ83" s="78"/>
      <c r="LCK83" s="78"/>
      <c r="LCL83" s="78"/>
      <c r="LCM83" s="78"/>
      <c r="LCN83" s="78"/>
      <c r="LCO83" s="78"/>
      <c r="LCP83" s="78"/>
      <c r="LCQ83" s="78"/>
      <c r="LCR83" s="78"/>
      <c r="LCS83" s="78"/>
      <c r="LCT83" s="78"/>
      <c r="LCU83" s="78"/>
      <c r="LCV83" s="78"/>
      <c r="LCW83" s="78"/>
      <c r="LCX83" s="78"/>
      <c r="LCY83" s="78"/>
      <c r="LCZ83" s="78"/>
      <c r="LDA83" s="78"/>
      <c r="LDB83" s="78"/>
      <c r="LDC83" s="78"/>
      <c r="LDD83" s="78"/>
      <c r="LDE83" s="78"/>
      <c r="LDF83" s="78"/>
      <c r="LDG83" s="78"/>
      <c r="LDH83" s="78"/>
      <c r="LDI83" s="78"/>
      <c r="LDJ83" s="78"/>
      <c r="LDK83" s="78"/>
      <c r="LDL83" s="78"/>
      <c r="LDM83" s="78"/>
      <c r="LDN83" s="78"/>
      <c r="LDO83" s="78"/>
      <c r="LDP83" s="78"/>
      <c r="LDQ83" s="78"/>
      <c r="LDR83" s="78"/>
      <c r="LDS83" s="78"/>
      <c r="LDT83" s="78"/>
      <c r="LDU83" s="78"/>
      <c r="LDV83" s="78"/>
      <c r="LDW83" s="78"/>
      <c r="LDX83" s="78"/>
      <c r="LDY83" s="78"/>
      <c r="LDZ83" s="78"/>
      <c r="LEA83" s="78"/>
      <c r="LEB83" s="78"/>
      <c r="LEC83" s="78"/>
      <c r="LED83" s="78"/>
      <c r="LEE83" s="78"/>
      <c r="LEF83" s="78"/>
      <c r="LEG83" s="78"/>
      <c r="LEH83" s="78"/>
      <c r="LEI83" s="78"/>
      <c r="LEJ83" s="78"/>
      <c r="LEK83" s="78"/>
      <c r="LEL83" s="78"/>
      <c r="LEM83" s="78"/>
      <c r="LEN83" s="78"/>
      <c r="LEO83" s="78"/>
      <c r="LEP83" s="78"/>
      <c r="LEQ83" s="78"/>
      <c r="LER83" s="78"/>
      <c r="LES83" s="78"/>
      <c r="LET83" s="78"/>
      <c r="LEU83" s="78"/>
      <c r="LEV83" s="78"/>
      <c r="LEW83" s="78"/>
      <c r="LEX83" s="78"/>
      <c r="LEY83" s="78"/>
      <c r="LEZ83" s="78"/>
      <c r="LFA83" s="78"/>
      <c r="LFB83" s="78"/>
      <c r="LFC83" s="78"/>
      <c r="LFD83" s="78"/>
      <c r="LFE83" s="78"/>
      <c r="LFF83" s="78"/>
      <c r="LFG83" s="78"/>
      <c r="LFH83" s="78"/>
      <c r="LFI83" s="78"/>
      <c r="LFJ83" s="78"/>
      <c r="LFK83" s="78"/>
      <c r="LFL83" s="78"/>
      <c r="LFM83" s="78"/>
      <c r="LFN83" s="78"/>
      <c r="LFO83" s="78"/>
      <c r="LFP83" s="78"/>
      <c r="LFQ83" s="78"/>
      <c r="LFR83" s="78"/>
      <c r="LFS83" s="78"/>
      <c r="LFT83" s="78"/>
      <c r="LFU83" s="78"/>
      <c r="LFV83" s="78"/>
      <c r="LFW83" s="78"/>
      <c r="LFX83" s="78"/>
      <c r="LFY83" s="78"/>
      <c r="LFZ83" s="78"/>
      <c r="LGA83" s="78"/>
      <c r="LGB83" s="78"/>
      <c r="LGC83" s="78"/>
      <c r="LGD83" s="78"/>
      <c r="LGE83" s="78"/>
      <c r="LGF83" s="78"/>
      <c r="LGG83" s="78"/>
      <c r="LGH83" s="78"/>
      <c r="LGI83" s="78"/>
      <c r="LGJ83" s="78"/>
      <c r="LGK83" s="78"/>
      <c r="LGL83" s="78"/>
      <c r="LGM83" s="78"/>
      <c r="LGN83" s="78"/>
      <c r="LGO83" s="78"/>
      <c r="LGP83" s="78"/>
      <c r="LGQ83" s="78"/>
      <c r="LGR83" s="78"/>
      <c r="LGS83" s="78"/>
      <c r="LGT83" s="78"/>
      <c r="LGU83" s="78"/>
      <c r="LGV83" s="78"/>
      <c r="LGW83" s="78"/>
      <c r="LGX83" s="78"/>
      <c r="LGY83" s="78"/>
      <c r="LGZ83" s="78"/>
      <c r="LHA83" s="78"/>
      <c r="LHB83" s="78"/>
      <c r="LHC83" s="78"/>
      <c r="LHD83" s="78"/>
      <c r="LHE83" s="78"/>
      <c r="LHF83" s="78"/>
      <c r="LHG83" s="78"/>
      <c r="LHH83" s="78"/>
      <c r="LHI83" s="78"/>
      <c r="LHJ83" s="78"/>
      <c r="LHK83" s="78"/>
      <c r="LHL83" s="78"/>
      <c r="LHM83" s="78"/>
      <c r="LHN83" s="78"/>
      <c r="LHO83" s="78"/>
      <c r="LHP83" s="78"/>
      <c r="LHQ83" s="78"/>
      <c r="LHR83" s="78"/>
      <c r="LHS83" s="78"/>
      <c r="LHT83" s="78"/>
      <c r="LHU83" s="78"/>
      <c r="LHV83" s="78"/>
      <c r="LHW83" s="78"/>
      <c r="LHX83" s="78"/>
      <c r="LHY83" s="78"/>
      <c r="LHZ83" s="78"/>
      <c r="LIA83" s="78"/>
      <c r="LIB83" s="78"/>
      <c r="LIC83" s="78"/>
      <c r="LID83" s="78"/>
      <c r="LIE83" s="78"/>
      <c r="LIF83" s="78"/>
      <c r="LIG83" s="78"/>
      <c r="LIH83" s="78"/>
      <c r="LII83" s="78"/>
      <c r="LIJ83" s="78"/>
      <c r="LIK83" s="78"/>
      <c r="LIL83" s="78"/>
      <c r="LIM83" s="78"/>
      <c r="LIN83" s="78"/>
      <c r="LIO83" s="78"/>
      <c r="LIP83" s="78"/>
      <c r="LIQ83" s="78"/>
      <c r="LIR83" s="78"/>
      <c r="LIS83" s="78"/>
      <c r="LIT83" s="78"/>
      <c r="LIU83" s="78"/>
      <c r="LIV83" s="78"/>
      <c r="LIW83" s="78"/>
      <c r="LIX83" s="78"/>
      <c r="LIY83" s="78"/>
      <c r="LIZ83" s="78"/>
      <c r="LJA83" s="78"/>
      <c r="LJB83" s="78"/>
      <c r="LJC83" s="78"/>
      <c r="LJD83" s="78"/>
      <c r="LJE83" s="78"/>
      <c r="LJF83" s="78"/>
      <c r="LJG83" s="78"/>
      <c r="LJH83" s="78"/>
      <c r="LJI83" s="78"/>
      <c r="LJJ83" s="78"/>
      <c r="LJK83" s="78"/>
      <c r="LJL83" s="78"/>
      <c r="LJM83" s="78"/>
      <c r="LJN83" s="78"/>
      <c r="LJO83" s="78"/>
      <c r="LJP83" s="78"/>
      <c r="LJQ83" s="78"/>
      <c r="LJR83" s="78"/>
      <c r="LJS83" s="78"/>
      <c r="LJT83" s="78"/>
      <c r="LJU83" s="78"/>
      <c r="LJV83" s="78"/>
      <c r="LJW83" s="78"/>
      <c r="LJX83" s="78"/>
      <c r="LJY83" s="78"/>
      <c r="LJZ83" s="78"/>
      <c r="LKA83" s="78"/>
      <c r="LKB83" s="78"/>
      <c r="LKC83" s="78"/>
      <c r="LKD83" s="78"/>
      <c r="LKE83" s="78"/>
      <c r="LKF83" s="78"/>
      <c r="LKG83" s="78"/>
      <c r="LKH83" s="78"/>
      <c r="LKI83" s="78"/>
      <c r="LKJ83" s="78"/>
      <c r="LKK83" s="78"/>
      <c r="LKL83" s="78"/>
      <c r="LKM83" s="78"/>
      <c r="LKN83" s="78"/>
      <c r="LKO83" s="78"/>
      <c r="LKP83" s="78"/>
      <c r="LKQ83" s="78"/>
      <c r="LKR83" s="78"/>
      <c r="LKS83" s="78"/>
      <c r="LKT83" s="78"/>
      <c r="LKU83" s="78"/>
      <c r="LKV83" s="78"/>
      <c r="LKW83" s="78"/>
      <c r="LKX83" s="78"/>
      <c r="LKY83" s="78"/>
      <c r="LKZ83" s="78"/>
      <c r="LLA83" s="78"/>
      <c r="LLB83" s="78"/>
      <c r="LLC83" s="78"/>
      <c r="LLD83" s="78"/>
      <c r="LLE83" s="78"/>
      <c r="LLF83" s="78"/>
      <c r="LLG83" s="78"/>
      <c r="LLH83" s="78"/>
      <c r="LLI83" s="78"/>
      <c r="LLJ83" s="78"/>
      <c r="LLK83" s="78"/>
      <c r="LLL83" s="78"/>
      <c r="LLM83" s="78"/>
      <c r="LLN83" s="78"/>
      <c r="LLO83" s="78"/>
      <c r="LLP83" s="78"/>
      <c r="LLQ83" s="78"/>
      <c r="LLR83" s="78"/>
      <c r="LLS83" s="78"/>
      <c r="LLT83" s="78"/>
      <c r="LLU83" s="78"/>
      <c r="LLV83" s="78"/>
      <c r="LLW83" s="78"/>
      <c r="LLX83" s="78"/>
      <c r="LLY83" s="78"/>
      <c r="LLZ83" s="78"/>
      <c r="LMA83" s="78"/>
      <c r="LMB83" s="78"/>
      <c r="LMC83" s="78"/>
      <c r="LMD83" s="78"/>
      <c r="LME83" s="78"/>
      <c r="LMF83" s="78"/>
      <c r="LMG83" s="78"/>
      <c r="LMH83" s="78"/>
      <c r="LMI83" s="78"/>
      <c r="LMJ83" s="78"/>
      <c r="LMK83" s="78"/>
      <c r="LML83" s="78"/>
      <c r="LMM83" s="78"/>
      <c r="LMN83" s="78"/>
      <c r="LMO83" s="78"/>
      <c r="LMP83" s="78"/>
      <c r="LMQ83" s="78"/>
      <c r="LMR83" s="78"/>
      <c r="LMS83" s="78"/>
      <c r="LMT83" s="78"/>
      <c r="LMU83" s="78"/>
      <c r="LMV83" s="78"/>
      <c r="LMW83" s="78"/>
      <c r="LMX83" s="78"/>
      <c r="LMY83" s="78"/>
      <c r="LMZ83" s="78"/>
      <c r="LNA83" s="78"/>
      <c r="LNB83" s="78"/>
      <c r="LNC83" s="78"/>
      <c r="LND83" s="78"/>
      <c r="LNE83" s="78"/>
      <c r="LNF83" s="78"/>
      <c r="LNG83" s="78"/>
      <c r="LNH83" s="78"/>
      <c r="LNI83" s="78"/>
      <c r="LNJ83" s="78"/>
      <c r="LNK83" s="78"/>
      <c r="LNL83" s="78"/>
      <c r="LNM83" s="78"/>
      <c r="LNN83" s="78"/>
      <c r="LNO83" s="78"/>
      <c r="LNP83" s="78"/>
      <c r="LNQ83" s="78"/>
      <c r="LNR83" s="78"/>
      <c r="LNS83" s="78"/>
      <c r="LNT83" s="78"/>
      <c r="LNU83" s="78"/>
      <c r="LNV83" s="78"/>
      <c r="LNW83" s="78"/>
      <c r="LNX83" s="78"/>
      <c r="LNY83" s="78"/>
      <c r="LNZ83" s="78"/>
      <c r="LOA83" s="78"/>
      <c r="LOB83" s="78"/>
      <c r="LOC83" s="78"/>
      <c r="LOD83" s="78"/>
      <c r="LOE83" s="78"/>
      <c r="LOF83" s="78"/>
      <c r="LOG83" s="78"/>
      <c r="LOH83" s="78"/>
      <c r="LOI83" s="78"/>
      <c r="LOJ83" s="78"/>
      <c r="LOK83" s="78"/>
      <c r="LOL83" s="78"/>
      <c r="LOM83" s="78"/>
      <c r="LON83" s="78"/>
      <c r="LOO83" s="78"/>
      <c r="LOP83" s="78"/>
      <c r="LOQ83" s="78"/>
      <c r="LOR83" s="78"/>
      <c r="LOS83" s="78"/>
      <c r="LOT83" s="78"/>
      <c r="LOU83" s="78"/>
      <c r="LOV83" s="78"/>
      <c r="LOW83" s="78"/>
      <c r="LOX83" s="78"/>
      <c r="LOY83" s="78"/>
      <c r="LOZ83" s="78"/>
      <c r="LPA83" s="78"/>
      <c r="LPB83" s="78"/>
      <c r="LPC83" s="78"/>
      <c r="LPD83" s="78"/>
      <c r="LPE83" s="78"/>
      <c r="LPF83" s="78"/>
      <c r="LPG83" s="78"/>
      <c r="LPH83" s="78"/>
      <c r="LPI83" s="78"/>
      <c r="LPJ83" s="78"/>
      <c r="LPK83" s="78"/>
      <c r="LPL83" s="78"/>
      <c r="LPM83" s="78"/>
      <c r="LPN83" s="78"/>
      <c r="LPO83" s="78"/>
      <c r="LPP83" s="78"/>
      <c r="LPQ83" s="78"/>
      <c r="LPR83" s="78"/>
      <c r="LPS83" s="78"/>
      <c r="LPT83" s="78"/>
      <c r="LPU83" s="78"/>
      <c r="LPV83" s="78"/>
      <c r="LPW83" s="78"/>
      <c r="LPX83" s="78"/>
      <c r="LPY83" s="78"/>
      <c r="LPZ83" s="78"/>
      <c r="LQA83" s="78"/>
      <c r="LQB83" s="78"/>
      <c r="LQC83" s="78"/>
      <c r="LQD83" s="78"/>
      <c r="LQE83" s="78"/>
      <c r="LQF83" s="78"/>
      <c r="LQG83" s="78"/>
      <c r="LQH83" s="78"/>
      <c r="LQI83" s="78"/>
      <c r="LQJ83" s="78"/>
      <c r="LQK83" s="78"/>
      <c r="LQL83" s="78"/>
      <c r="LQM83" s="78"/>
      <c r="LQN83" s="78"/>
      <c r="LQO83" s="78"/>
      <c r="LQP83" s="78"/>
      <c r="LQQ83" s="78"/>
      <c r="LQR83" s="78"/>
      <c r="LQS83" s="78"/>
      <c r="LQT83" s="78"/>
      <c r="LQU83" s="78"/>
      <c r="LQV83" s="78"/>
      <c r="LQW83" s="78"/>
      <c r="LQX83" s="78"/>
      <c r="LQY83" s="78"/>
      <c r="LQZ83" s="78"/>
      <c r="LRA83" s="78"/>
      <c r="LRB83" s="78"/>
      <c r="LRC83" s="78"/>
      <c r="LRD83" s="78"/>
      <c r="LRE83" s="78"/>
      <c r="LRF83" s="78"/>
      <c r="LRG83" s="78"/>
      <c r="LRH83" s="78"/>
      <c r="LRI83" s="78"/>
      <c r="LRJ83" s="78"/>
      <c r="LRK83" s="78"/>
      <c r="LRL83" s="78"/>
      <c r="LRM83" s="78"/>
      <c r="LRN83" s="78"/>
      <c r="LRO83" s="78"/>
      <c r="LRP83" s="78"/>
      <c r="LRQ83" s="78"/>
      <c r="LRR83" s="78"/>
      <c r="LRS83" s="78"/>
      <c r="LRT83" s="78"/>
      <c r="LRU83" s="78"/>
      <c r="LRV83" s="78"/>
      <c r="LRW83" s="78"/>
      <c r="LRX83" s="78"/>
      <c r="LRY83" s="78"/>
      <c r="LRZ83" s="78"/>
      <c r="LSA83" s="78"/>
      <c r="LSB83" s="78"/>
      <c r="LSC83" s="78"/>
      <c r="LSD83" s="78"/>
      <c r="LSE83" s="78"/>
      <c r="LSF83" s="78"/>
      <c r="LSG83" s="78"/>
      <c r="LSH83" s="78"/>
      <c r="LSI83" s="78"/>
      <c r="LSJ83" s="78"/>
      <c r="LSK83" s="78"/>
      <c r="LSL83" s="78"/>
      <c r="LSM83" s="78"/>
      <c r="LSN83" s="78"/>
      <c r="LSO83" s="78"/>
      <c r="LSP83" s="78"/>
      <c r="LSQ83" s="78"/>
      <c r="LSR83" s="78"/>
      <c r="LSS83" s="78"/>
      <c r="LST83" s="78"/>
      <c r="LSU83" s="78"/>
      <c r="LSV83" s="78"/>
      <c r="LSW83" s="78"/>
      <c r="LSX83" s="78"/>
      <c r="LSY83" s="78"/>
      <c r="LSZ83" s="78"/>
      <c r="LTA83" s="78"/>
      <c r="LTB83" s="78"/>
      <c r="LTC83" s="78"/>
      <c r="LTD83" s="78"/>
      <c r="LTE83" s="78"/>
      <c r="LTF83" s="78"/>
      <c r="LTG83" s="78"/>
      <c r="LTH83" s="78"/>
      <c r="LTI83" s="78"/>
      <c r="LTJ83" s="78"/>
      <c r="LTK83" s="78"/>
      <c r="LTL83" s="78"/>
      <c r="LTM83" s="78"/>
      <c r="LTN83" s="78"/>
      <c r="LTO83" s="78"/>
      <c r="LTP83" s="78"/>
      <c r="LTQ83" s="78"/>
      <c r="LTR83" s="78"/>
      <c r="LTS83" s="78"/>
      <c r="LTT83" s="78"/>
      <c r="LTU83" s="78"/>
      <c r="LTV83" s="78"/>
      <c r="LTW83" s="78"/>
      <c r="LTX83" s="78"/>
      <c r="LTY83" s="78"/>
      <c r="LTZ83" s="78"/>
      <c r="LUA83" s="78"/>
      <c r="LUB83" s="78"/>
      <c r="LUC83" s="78"/>
      <c r="LUD83" s="78"/>
      <c r="LUE83" s="78"/>
      <c r="LUF83" s="78"/>
      <c r="LUG83" s="78"/>
      <c r="LUH83" s="78"/>
      <c r="LUI83" s="78"/>
      <c r="LUJ83" s="78"/>
      <c r="LUK83" s="78"/>
      <c r="LUL83" s="78"/>
      <c r="LUM83" s="78"/>
      <c r="LUN83" s="78"/>
      <c r="LUO83" s="78"/>
      <c r="LUP83" s="78"/>
      <c r="LUQ83" s="78"/>
      <c r="LUR83" s="78"/>
      <c r="LUS83" s="78"/>
      <c r="LUT83" s="78"/>
      <c r="LUU83" s="78"/>
      <c r="LUV83" s="78"/>
      <c r="LUW83" s="78"/>
      <c r="LUX83" s="78"/>
      <c r="LUY83" s="78"/>
      <c r="LUZ83" s="78"/>
      <c r="LVA83" s="78"/>
      <c r="LVB83" s="78"/>
      <c r="LVC83" s="78"/>
      <c r="LVD83" s="78"/>
      <c r="LVE83" s="78"/>
      <c r="LVF83" s="78"/>
      <c r="LVG83" s="78"/>
      <c r="LVH83" s="78"/>
      <c r="LVI83" s="78"/>
      <c r="LVJ83" s="78"/>
      <c r="LVK83" s="78"/>
      <c r="LVL83" s="78"/>
      <c r="LVM83" s="78"/>
      <c r="LVN83" s="78"/>
      <c r="LVO83" s="78"/>
      <c r="LVP83" s="78"/>
      <c r="LVQ83" s="78"/>
      <c r="LVR83" s="78"/>
      <c r="LVS83" s="78"/>
      <c r="LVT83" s="78"/>
      <c r="LVU83" s="78"/>
      <c r="LVV83" s="78"/>
      <c r="LVW83" s="78"/>
      <c r="LVX83" s="78"/>
      <c r="LVY83" s="78"/>
      <c r="LVZ83" s="78"/>
      <c r="LWA83" s="78"/>
      <c r="LWB83" s="78"/>
      <c r="LWC83" s="78"/>
      <c r="LWD83" s="78"/>
      <c r="LWE83" s="78"/>
      <c r="LWF83" s="78"/>
      <c r="LWG83" s="78"/>
      <c r="LWH83" s="78"/>
      <c r="LWI83" s="78"/>
      <c r="LWJ83" s="78"/>
      <c r="LWK83" s="78"/>
      <c r="LWL83" s="78"/>
      <c r="LWM83" s="78"/>
      <c r="LWN83" s="78"/>
      <c r="LWO83" s="78"/>
      <c r="LWP83" s="78"/>
      <c r="LWQ83" s="78"/>
      <c r="LWR83" s="78"/>
      <c r="LWS83" s="78"/>
      <c r="LWT83" s="78"/>
      <c r="LWU83" s="78"/>
      <c r="LWV83" s="78"/>
      <c r="LWW83" s="78"/>
      <c r="LWX83" s="78"/>
      <c r="LWY83" s="78"/>
      <c r="LWZ83" s="78"/>
      <c r="LXA83" s="78"/>
      <c r="LXB83" s="78"/>
      <c r="LXC83" s="78"/>
      <c r="LXD83" s="78"/>
      <c r="LXE83" s="78"/>
      <c r="LXF83" s="78"/>
      <c r="LXG83" s="78"/>
      <c r="LXH83" s="78"/>
      <c r="LXI83" s="78"/>
      <c r="LXJ83" s="78"/>
      <c r="LXK83" s="78"/>
      <c r="LXL83" s="78"/>
      <c r="LXM83" s="78"/>
      <c r="LXN83" s="78"/>
      <c r="LXO83" s="78"/>
      <c r="LXP83" s="78"/>
      <c r="LXQ83" s="78"/>
      <c r="LXR83" s="78"/>
      <c r="LXS83" s="78"/>
      <c r="LXT83" s="78"/>
      <c r="LXU83" s="78"/>
      <c r="LXV83" s="78"/>
      <c r="LXW83" s="78"/>
      <c r="LXX83" s="78"/>
      <c r="LXY83" s="78"/>
      <c r="LXZ83" s="78"/>
      <c r="LYA83" s="78"/>
      <c r="LYB83" s="78"/>
      <c r="LYC83" s="78"/>
      <c r="LYD83" s="78"/>
      <c r="LYE83" s="78"/>
      <c r="LYF83" s="78"/>
      <c r="LYG83" s="78"/>
      <c r="LYH83" s="78"/>
      <c r="LYI83" s="78"/>
      <c r="LYJ83" s="78"/>
      <c r="LYK83" s="78"/>
      <c r="LYL83" s="78"/>
      <c r="LYM83" s="78"/>
      <c r="LYN83" s="78"/>
      <c r="LYO83" s="78"/>
      <c r="LYP83" s="78"/>
      <c r="LYQ83" s="78"/>
      <c r="LYR83" s="78"/>
      <c r="LYS83" s="78"/>
      <c r="LYT83" s="78"/>
      <c r="LYU83" s="78"/>
      <c r="LYV83" s="78"/>
      <c r="LYW83" s="78"/>
      <c r="LYX83" s="78"/>
      <c r="LYY83" s="78"/>
      <c r="LYZ83" s="78"/>
      <c r="LZA83" s="78"/>
      <c r="LZB83" s="78"/>
      <c r="LZC83" s="78"/>
      <c r="LZD83" s="78"/>
      <c r="LZE83" s="78"/>
      <c r="LZF83" s="78"/>
      <c r="LZG83" s="78"/>
      <c r="LZH83" s="78"/>
      <c r="LZI83" s="78"/>
      <c r="LZJ83" s="78"/>
      <c r="LZK83" s="78"/>
      <c r="LZL83" s="78"/>
      <c r="LZM83" s="78"/>
      <c r="LZN83" s="78"/>
      <c r="LZO83" s="78"/>
      <c r="LZP83" s="78"/>
      <c r="LZQ83" s="78"/>
      <c r="LZR83" s="78"/>
      <c r="LZS83" s="78"/>
      <c r="LZT83" s="78"/>
      <c r="LZU83" s="78"/>
      <c r="LZV83" s="78"/>
      <c r="LZW83" s="78"/>
      <c r="LZX83" s="78"/>
      <c r="LZY83" s="78"/>
      <c r="LZZ83" s="78"/>
      <c r="MAA83" s="78"/>
      <c r="MAB83" s="78"/>
      <c r="MAC83" s="78"/>
      <c r="MAD83" s="78"/>
      <c r="MAE83" s="78"/>
      <c r="MAF83" s="78"/>
      <c r="MAG83" s="78"/>
      <c r="MAH83" s="78"/>
      <c r="MAI83" s="78"/>
      <c r="MAJ83" s="78"/>
      <c r="MAK83" s="78"/>
      <c r="MAL83" s="78"/>
      <c r="MAM83" s="78"/>
      <c r="MAN83" s="78"/>
      <c r="MAO83" s="78"/>
      <c r="MAP83" s="78"/>
      <c r="MAQ83" s="78"/>
      <c r="MAR83" s="78"/>
      <c r="MAS83" s="78"/>
      <c r="MAT83" s="78"/>
      <c r="MAU83" s="78"/>
      <c r="MAV83" s="78"/>
      <c r="MAW83" s="78"/>
      <c r="MAX83" s="78"/>
      <c r="MAY83" s="78"/>
      <c r="MAZ83" s="78"/>
      <c r="MBA83" s="78"/>
      <c r="MBB83" s="78"/>
      <c r="MBC83" s="78"/>
      <c r="MBD83" s="78"/>
      <c r="MBE83" s="78"/>
      <c r="MBF83" s="78"/>
      <c r="MBG83" s="78"/>
      <c r="MBH83" s="78"/>
      <c r="MBI83" s="78"/>
      <c r="MBJ83" s="78"/>
      <c r="MBK83" s="78"/>
      <c r="MBL83" s="78"/>
      <c r="MBM83" s="78"/>
      <c r="MBN83" s="78"/>
      <c r="MBO83" s="78"/>
      <c r="MBP83" s="78"/>
      <c r="MBQ83" s="78"/>
      <c r="MBR83" s="78"/>
      <c r="MBS83" s="78"/>
      <c r="MBT83" s="78"/>
      <c r="MBU83" s="78"/>
      <c r="MBV83" s="78"/>
      <c r="MBW83" s="78"/>
      <c r="MBX83" s="78"/>
      <c r="MBY83" s="78"/>
      <c r="MBZ83" s="78"/>
      <c r="MCA83" s="78"/>
      <c r="MCB83" s="78"/>
      <c r="MCC83" s="78"/>
      <c r="MCD83" s="78"/>
      <c r="MCE83" s="78"/>
      <c r="MCF83" s="78"/>
      <c r="MCG83" s="78"/>
      <c r="MCH83" s="78"/>
      <c r="MCI83" s="78"/>
      <c r="MCJ83" s="78"/>
      <c r="MCK83" s="78"/>
      <c r="MCL83" s="78"/>
      <c r="MCM83" s="78"/>
      <c r="MCN83" s="78"/>
      <c r="MCO83" s="78"/>
      <c r="MCP83" s="78"/>
      <c r="MCQ83" s="78"/>
      <c r="MCR83" s="78"/>
      <c r="MCS83" s="78"/>
      <c r="MCT83" s="78"/>
      <c r="MCU83" s="78"/>
      <c r="MCV83" s="78"/>
      <c r="MCW83" s="78"/>
      <c r="MCX83" s="78"/>
      <c r="MCY83" s="78"/>
      <c r="MCZ83" s="78"/>
      <c r="MDA83" s="78"/>
      <c r="MDB83" s="78"/>
      <c r="MDC83" s="78"/>
      <c r="MDD83" s="78"/>
      <c r="MDE83" s="78"/>
      <c r="MDF83" s="78"/>
      <c r="MDG83" s="78"/>
      <c r="MDH83" s="78"/>
      <c r="MDI83" s="78"/>
      <c r="MDJ83" s="78"/>
      <c r="MDK83" s="78"/>
      <c r="MDL83" s="78"/>
      <c r="MDM83" s="78"/>
      <c r="MDN83" s="78"/>
      <c r="MDO83" s="78"/>
      <c r="MDP83" s="78"/>
      <c r="MDQ83" s="78"/>
      <c r="MDR83" s="78"/>
      <c r="MDS83" s="78"/>
      <c r="MDT83" s="78"/>
      <c r="MDU83" s="78"/>
      <c r="MDV83" s="78"/>
      <c r="MDW83" s="78"/>
      <c r="MDX83" s="78"/>
      <c r="MDY83" s="78"/>
      <c r="MDZ83" s="78"/>
      <c r="MEA83" s="78"/>
      <c r="MEB83" s="78"/>
      <c r="MEC83" s="78"/>
      <c r="MED83" s="78"/>
      <c r="MEE83" s="78"/>
      <c r="MEF83" s="78"/>
      <c r="MEG83" s="78"/>
      <c r="MEH83" s="78"/>
      <c r="MEI83" s="78"/>
      <c r="MEJ83" s="78"/>
      <c r="MEK83" s="78"/>
      <c r="MEL83" s="78"/>
      <c r="MEM83" s="78"/>
      <c r="MEN83" s="78"/>
      <c r="MEO83" s="78"/>
      <c r="MEP83" s="78"/>
      <c r="MEQ83" s="78"/>
      <c r="MER83" s="78"/>
      <c r="MES83" s="78"/>
      <c r="MET83" s="78"/>
      <c r="MEU83" s="78"/>
      <c r="MEV83" s="78"/>
      <c r="MEW83" s="78"/>
      <c r="MEX83" s="78"/>
      <c r="MEY83" s="78"/>
      <c r="MEZ83" s="78"/>
      <c r="MFA83" s="78"/>
      <c r="MFB83" s="78"/>
      <c r="MFC83" s="78"/>
      <c r="MFD83" s="78"/>
      <c r="MFE83" s="78"/>
      <c r="MFF83" s="78"/>
      <c r="MFG83" s="78"/>
      <c r="MFH83" s="78"/>
      <c r="MFI83" s="78"/>
      <c r="MFJ83" s="78"/>
      <c r="MFK83" s="78"/>
      <c r="MFL83" s="78"/>
      <c r="MFM83" s="78"/>
      <c r="MFN83" s="78"/>
      <c r="MFO83" s="78"/>
      <c r="MFP83" s="78"/>
      <c r="MFQ83" s="78"/>
      <c r="MFR83" s="78"/>
      <c r="MFS83" s="78"/>
      <c r="MFT83" s="78"/>
      <c r="MFU83" s="78"/>
      <c r="MFV83" s="78"/>
      <c r="MFW83" s="78"/>
      <c r="MFX83" s="78"/>
      <c r="MFY83" s="78"/>
      <c r="MFZ83" s="78"/>
      <c r="MGA83" s="78"/>
      <c r="MGB83" s="78"/>
      <c r="MGC83" s="78"/>
      <c r="MGD83" s="78"/>
      <c r="MGE83" s="78"/>
      <c r="MGF83" s="78"/>
      <c r="MGG83" s="78"/>
      <c r="MGH83" s="78"/>
      <c r="MGI83" s="78"/>
      <c r="MGJ83" s="78"/>
      <c r="MGK83" s="78"/>
      <c r="MGL83" s="78"/>
      <c r="MGM83" s="78"/>
      <c r="MGN83" s="78"/>
      <c r="MGO83" s="78"/>
      <c r="MGP83" s="78"/>
      <c r="MGQ83" s="78"/>
      <c r="MGR83" s="78"/>
      <c r="MGS83" s="78"/>
      <c r="MGT83" s="78"/>
      <c r="MGU83" s="78"/>
      <c r="MGV83" s="78"/>
      <c r="MGW83" s="78"/>
      <c r="MGX83" s="78"/>
      <c r="MGY83" s="78"/>
      <c r="MGZ83" s="78"/>
      <c r="MHA83" s="78"/>
      <c r="MHB83" s="78"/>
      <c r="MHC83" s="78"/>
      <c r="MHD83" s="78"/>
      <c r="MHE83" s="78"/>
      <c r="MHF83" s="78"/>
      <c r="MHG83" s="78"/>
      <c r="MHH83" s="78"/>
      <c r="MHI83" s="78"/>
      <c r="MHJ83" s="78"/>
      <c r="MHK83" s="78"/>
      <c r="MHL83" s="78"/>
      <c r="MHM83" s="78"/>
      <c r="MHN83" s="78"/>
      <c r="MHO83" s="78"/>
      <c r="MHP83" s="78"/>
      <c r="MHQ83" s="78"/>
      <c r="MHR83" s="78"/>
      <c r="MHS83" s="78"/>
      <c r="MHT83" s="78"/>
      <c r="MHU83" s="78"/>
      <c r="MHV83" s="78"/>
      <c r="MHW83" s="78"/>
      <c r="MHX83" s="78"/>
      <c r="MHY83" s="78"/>
      <c r="MHZ83" s="78"/>
      <c r="MIA83" s="78"/>
      <c r="MIB83" s="78"/>
      <c r="MIC83" s="78"/>
      <c r="MID83" s="78"/>
      <c r="MIE83" s="78"/>
      <c r="MIF83" s="78"/>
      <c r="MIG83" s="78"/>
      <c r="MIH83" s="78"/>
      <c r="MII83" s="78"/>
      <c r="MIJ83" s="78"/>
      <c r="MIK83" s="78"/>
      <c r="MIL83" s="78"/>
      <c r="MIM83" s="78"/>
      <c r="MIN83" s="78"/>
      <c r="MIO83" s="78"/>
      <c r="MIP83" s="78"/>
      <c r="MIQ83" s="78"/>
      <c r="MIR83" s="78"/>
      <c r="MIS83" s="78"/>
      <c r="MIT83" s="78"/>
      <c r="MIU83" s="78"/>
      <c r="MIV83" s="78"/>
      <c r="MIW83" s="78"/>
      <c r="MIX83" s="78"/>
      <c r="MIY83" s="78"/>
      <c r="MIZ83" s="78"/>
      <c r="MJA83" s="78"/>
      <c r="MJB83" s="78"/>
      <c r="MJC83" s="78"/>
      <c r="MJD83" s="78"/>
      <c r="MJE83" s="78"/>
      <c r="MJF83" s="78"/>
      <c r="MJG83" s="78"/>
      <c r="MJH83" s="78"/>
      <c r="MJI83" s="78"/>
      <c r="MJJ83" s="78"/>
      <c r="MJK83" s="78"/>
      <c r="MJL83" s="78"/>
      <c r="MJM83" s="78"/>
      <c r="MJN83" s="78"/>
      <c r="MJO83" s="78"/>
      <c r="MJP83" s="78"/>
      <c r="MJQ83" s="78"/>
      <c r="MJR83" s="78"/>
      <c r="MJS83" s="78"/>
      <c r="MJT83" s="78"/>
      <c r="MJU83" s="78"/>
      <c r="MJV83" s="78"/>
      <c r="MJW83" s="78"/>
      <c r="MJX83" s="78"/>
      <c r="MJY83" s="78"/>
      <c r="MJZ83" s="78"/>
      <c r="MKA83" s="78"/>
      <c r="MKB83" s="78"/>
      <c r="MKC83" s="78"/>
      <c r="MKD83" s="78"/>
      <c r="MKE83" s="78"/>
      <c r="MKF83" s="78"/>
      <c r="MKG83" s="78"/>
      <c r="MKH83" s="78"/>
      <c r="MKI83" s="78"/>
      <c r="MKJ83" s="78"/>
      <c r="MKK83" s="78"/>
      <c r="MKL83" s="78"/>
      <c r="MKM83" s="78"/>
      <c r="MKN83" s="78"/>
      <c r="MKO83" s="78"/>
      <c r="MKP83" s="78"/>
      <c r="MKQ83" s="78"/>
      <c r="MKR83" s="78"/>
      <c r="MKS83" s="78"/>
      <c r="MKT83" s="78"/>
      <c r="MKU83" s="78"/>
      <c r="MKV83" s="78"/>
      <c r="MKW83" s="78"/>
      <c r="MKX83" s="78"/>
      <c r="MKY83" s="78"/>
      <c r="MKZ83" s="78"/>
      <c r="MLA83" s="78"/>
      <c r="MLB83" s="78"/>
      <c r="MLC83" s="78"/>
      <c r="MLD83" s="78"/>
      <c r="MLE83" s="78"/>
      <c r="MLF83" s="78"/>
      <c r="MLG83" s="78"/>
      <c r="MLH83" s="78"/>
      <c r="MLI83" s="78"/>
      <c r="MLJ83" s="78"/>
      <c r="MLK83" s="78"/>
      <c r="MLL83" s="78"/>
      <c r="MLM83" s="78"/>
      <c r="MLN83" s="78"/>
      <c r="MLO83" s="78"/>
      <c r="MLP83" s="78"/>
      <c r="MLQ83" s="78"/>
      <c r="MLR83" s="78"/>
      <c r="MLS83" s="78"/>
      <c r="MLT83" s="78"/>
      <c r="MLU83" s="78"/>
      <c r="MLV83" s="78"/>
      <c r="MLW83" s="78"/>
      <c r="MLX83" s="78"/>
      <c r="MLY83" s="78"/>
      <c r="MLZ83" s="78"/>
      <c r="MMA83" s="78"/>
      <c r="MMB83" s="78"/>
      <c r="MMC83" s="78"/>
      <c r="MMD83" s="78"/>
      <c r="MME83" s="78"/>
      <c r="MMF83" s="78"/>
      <c r="MMG83" s="78"/>
      <c r="MMH83" s="78"/>
      <c r="MMI83" s="78"/>
      <c r="MMJ83" s="78"/>
      <c r="MMK83" s="78"/>
      <c r="MML83" s="78"/>
      <c r="MMM83" s="78"/>
      <c r="MMN83" s="78"/>
      <c r="MMO83" s="78"/>
      <c r="MMP83" s="78"/>
      <c r="MMQ83" s="78"/>
      <c r="MMR83" s="78"/>
      <c r="MMS83" s="78"/>
      <c r="MMT83" s="78"/>
      <c r="MMU83" s="78"/>
      <c r="MMV83" s="78"/>
      <c r="MMW83" s="78"/>
      <c r="MMX83" s="78"/>
      <c r="MMY83" s="78"/>
      <c r="MMZ83" s="78"/>
      <c r="MNA83" s="78"/>
      <c r="MNB83" s="78"/>
      <c r="MNC83" s="78"/>
      <c r="MND83" s="78"/>
      <c r="MNE83" s="78"/>
      <c r="MNF83" s="78"/>
      <c r="MNG83" s="78"/>
      <c r="MNH83" s="78"/>
      <c r="MNI83" s="78"/>
      <c r="MNJ83" s="78"/>
      <c r="MNK83" s="78"/>
      <c r="MNL83" s="78"/>
      <c r="MNM83" s="78"/>
      <c r="MNN83" s="78"/>
      <c r="MNO83" s="78"/>
      <c r="MNP83" s="78"/>
      <c r="MNQ83" s="78"/>
      <c r="MNR83" s="78"/>
      <c r="MNS83" s="78"/>
      <c r="MNT83" s="78"/>
      <c r="MNU83" s="78"/>
      <c r="MNV83" s="78"/>
      <c r="MNW83" s="78"/>
      <c r="MNX83" s="78"/>
      <c r="MNY83" s="78"/>
      <c r="MNZ83" s="78"/>
      <c r="MOA83" s="78"/>
      <c r="MOB83" s="78"/>
      <c r="MOC83" s="78"/>
      <c r="MOD83" s="78"/>
      <c r="MOE83" s="78"/>
      <c r="MOF83" s="78"/>
      <c r="MOG83" s="78"/>
      <c r="MOH83" s="78"/>
      <c r="MOI83" s="78"/>
      <c r="MOJ83" s="78"/>
      <c r="MOK83" s="78"/>
      <c r="MOL83" s="78"/>
      <c r="MOM83" s="78"/>
      <c r="MON83" s="78"/>
      <c r="MOO83" s="78"/>
      <c r="MOP83" s="78"/>
      <c r="MOQ83" s="78"/>
      <c r="MOR83" s="78"/>
      <c r="MOS83" s="78"/>
      <c r="MOT83" s="78"/>
      <c r="MOU83" s="78"/>
      <c r="MOV83" s="78"/>
      <c r="MOW83" s="78"/>
      <c r="MOX83" s="78"/>
      <c r="MOY83" s="78"/>
      <c r="MOZ83" s="78"/>
      <c r="MPA83" s="78"/>
      <c r="MPB83" s="78"/>
      <c r="MPC83" s="78"/>
      <c r="MPD83" s="78"/>
      <c r="MPE83" s="78"/>
      <c r="MPF83" s="78"/>
      <c r="MPG83" s="78"/>
      <c r="MPH83" s="78"/>
      <c r="MPI83" s="78"/>
      <c r="MPJ83" s="78"/>
      <c r="MPK83" s="78"/>
      <c r="MPL83" s="78"/>
      <c r="MPM83" s="78"/>
      <c r="MPN83" s="78"/>
      <c r="MPO83" s="78"/>
      <c r="MPP83" s="78"/>
      <c r="MPQ83" s="78"/>
      <c r="MPR83" s="78"/>
      <c r="MPS83" s="78"/>
      <c r="MPT83" s="78"/>
      <c r="MPU83" s="78"/>
      <c r="MPV83" s="78"/>
      <c r="MPW83" s="78"/>
      <c r="MPX83" s="78"/>
      <c r="MPY83" s="78"/>
      <c r="MPZ83" s="78"/>
      <c r="MQA83" s="78"/>
      <c r="MQB83" s="78"/>
      <c r="MQC83" s="78"/>
      <c r="MQD83" s="78"/>
      <c r="MQE83" s="78"/>
      <c r="MQF83" s="78"/>
      <c r="MQG83" s="78"/>
      <c r="MQH83" s="78"/>
      <c r="MQI83" s="78"/>
      <c r="MQJ83" s="78"/>
      <c r="MQK83" s="78"/>
      <c r="MQL83" s="78"/>
      <c r="MQM83" s="78"/>
      <c r="MQN83" s="78"/>
      <c r="MQO83" s="78"/>
      <c r="MQP83" s="78"/>
      <c r="MQQ83" s="78"/>
      <c r="MQR83" s="78"/>
      <c r="MQS83" s="78"/>
      <c r="MQT83" s="78"/>
      <c r="MQU83" s="78"/>
      <c r="MQV83" s="78"/>
      <c r="MQW83" s="78"/>
      <c r="MQX83" s="78"/>
      <c r="MQY83" s="78"/>
      <c r="MQZ83" s="78"/>
      <c r="MRA83" s="78"/>
      <c r="MRB83" s="78"/>
      <c r="MRC83" s="78"/>
      <c r="MRD83" s="78"/>
      <c r="MRE83" s="78"/>
      <c r="MRF83" s="78"/>
      <c r="MRG83" s="78"/>
      <c r="MRH83" s="78"/>
      <c r="MRI83" s="78"/>
      <c r="MRJ83" s="78"/>
      <c r="MRK83" s="78"/>
      <c r="MRL83" s="78"/>
      <c r="MRM83" s="78"/>
      <c r="MRN83" s="78"/>
      <c r="MRO83" s="78"/>
      <c r="MRP83" s="78"/>
      <c r="MRQ83" s="78"/>
      <c r="MRR83" s="78"/>
      <c r="MRS83" s="78"/>
      <c r="MRT83" s="78"/>
      <c r="MRU83" s="78"/>
      <c r="MRV83" s="78"/>
      <c r="MRW83" s="78"/>
      <c r="MRX83" s="78"/>
      <c r="MRY83" s="78"/>
      <c r="MRZ83" s="78"/>
      <c r="MSA83" s="78"/>
      <c r="MSB83" s="78"/>
      <c r="MSC83" s="78"/>
      <c r="MSD83" s="78"/>
      <c r="MSE83" s="78"/>
      <c r="MSF83" s="78"/>
      <c r="MSG83" s="78"/>
      <c r="MSH83" s="78"/>
      <c r="MSI83" s="78"/>
      <c r="MSJ83" s="78"/>
      <c r="MSK83" s="78"/>
      <c r="MSL83" s="78"/>
      <c r="MSM83" s="78"/>
      <c r="MSN83" s="78"/>
      <c r="MSO83" s="78"/>
      <c r="MSP83" s="78"/>
      <c r="MSQ83" s="78"/>
      <c r="MSR83" s="78"/>
      <c r="MSS83" s="78"/>
      <c r="MST83" s="78"/>
      <c r="MSU83" s="78"/>
      <c r="MSV83" s="78"/>
      <c r="MSW83" s="78"/>
      <c r="MSX83" s="78"/>
      <c r="MSY83" s="78"/>
      <c r="MSZ83" s="78"/>
      <c r="MTA83" s="78"/>
      <c r="MTB83" s="78"/>
      <c r="MTC83" s="78"/>
      <c r="MTD83" s="78"/>
      <c r="MTE83" s="78"/>
      <c r="MTF83" s="78"/>
      <c r="MTG83" s="78"/>
      <c r="MTH83" s="78"/>
      <c r="MTI83" s="78"/>
      <c r="MTJ83" s="78"/>
      <c r="MTK83" s="78"/>
      <c r="MTL83" s="78"/>
      <c r="MTM83" s="78"/>
      <c r="MTN83" s="78"/>
      <c r="MTO83" s="78"/>
      <c r="MTP83" s="78"/>
      <c r="MTQ83" s="78"/>
      <c r="MTR83" s="78"/>
      <c r="MTS83" s="78"/>
      <c r="MTT83" s="78"/>
      <c r="MTU83" s="78"/>
      <c r="MTV83" s="78"/>
      <c r="MTW83" s="78"/>
      <c r="MTX83" s="78"/>
      <c r="MTY83" s="78"/>
      <c r="MTZ83" s="78"/>
      <c r="MUA83" s="78"/>
      <c r="MUB83" s="78"/>
      <c r="MUC83" s="78"/>
      <c r="MUD83" s="78"/>
      <c r="MUE83" s="78"/>
      <c r="MUF83" s="78"/>
      <c r="MUG83" s="78"/>
      <c r="MUH83" s="78"/>
      <c r="MUI83" s="78"/>
      <c r="MUJ83" s="78"/>
      <c r="MUK83" s="78"/>
      <c r="MUL83" s="78"/>
      <c r="MUM83" s="78"/>
      <c r="MUN83" s="78"/>
      <c r="MUO83" s="78"/>
      <c r="MUP83" s="78"/>
      <c r="MUQ83" s="78"/>
      <c r="MUR83" s="78"/>
      <c r="MUS83" s="78"/>
      <c r="MUT83" s="78"/>
      <c r="MUU83" s="78"/>
      <c r="MUV83" s="78"/>
      <c r="MUW83" s="78"/>
      <c r="MUX83" s="78"/>
      <c r="MUY83" s="78"/>
      <c r="MUZ83" s="78"/>
      <c r="MVA83" s="78"/>
      <c r="MVB83" s="78"/>
      <c r="MVC83" s="78"/>
      <c r="MVD83" s="78"/>
      <c r="MVE83" s="78"/>
      <c r="MVF83" s="78"/>
      <c r="MVG83" s="78"/>
      <c r="MVH83" s="78"/>
      <c r="MVI83" s="78"/>
      <c r="MVJ83" s="78"/>
      <c r="MVK83" s="78"/>
      <c r="MVL83" s="78"/>
      <c r="MVM83" s="78"/>
      <c r="MVN83" s="78"/>
      <c r="MVO83" s="78"/>
      <c r="MVP83" s="78"/>
      <c r="MVQ83" s="78"/>
      <c r="MVR83" s="78"/>
      <c r="MVS83" s="78"/>
      <c r="MVT83" s="78"/>
      <c r="MVU83" s="78"/>
      <c r="MVV83" s="78"/>
      <c r="MVW83" s="78"/>
      <c r="MVX83" s="78"/>
      <c r="MVY83" s="78"/>
      <c r="MVZ83" s="78"/>
      <c r="MWA83" s="78"/>
      <c r="MWB83" s="78"/>
      <c r="MWC83" s="78"/>
      <c r="MWD83" s="78"/>
      <c r="MWE83" s="78"/>
      <c r="MWF83" s="78"/>
      <c r="MWG83" s="78"/>
      <c r="MWH83" s="78"/>
      <c r="MWI83" s="78"/>
      <c r="MWJ83" s="78"/>
      <c r="MWK83" s="78"/>
      <c r="MWL83" s="78"/>
      <c r="MWM83" s="78"/>
      <c r="MWN83" s="78"/>
      <c r="MWO83" s="78"/>
      <c r="MWP83" s="78"/>
      <c r="MWQ83" s="78"/>
      <c r="MWR83" s="78"/>
      <c r="MWS83" s="78"/>
      <c r="MWT83" s="78"/>
      <c r="MWU83" s="78"/>
      <c r="MWV83" s="78"/>
      <c r="MWW83" s="78"/>
      <c r="MWX83" s="78"/>
      <c r="MWY83" s="78"/>
      <c r="MWZ83" s="78"/>
      <c r="MXA83" s="78"/>
      <c r="MXB83" s="78"/>
      <c r="MXC83" s="78"/>
      <c r="MXD83" s="78"/>
      <c r="MXE83" s="78"/>
      <c r="MXF83" s="78"/>
      <c r="MXG83" s="78"/>
      <c r="MXH83" s="78"/>
      <c r="MXI83" s="78"/>
      <c r="MXJ83" s="78"/>
      <c r="MXK83" s="78"/>
      <c r="MXL83" s="78"/>
      <c r="MXM83" s="78"/>
      <c r="MXN83" s="78"/>
      <c r="MXO83" s="78"/>
      <c r="MXP83" s="78"/>
      <c r="MXQ83" s="78"/>
      <c r="MXR83" s="78"/>
      <c r="MXS83" s="78"/>
      <c r="MXT83" s="78"/>
      <c r="MXU83" s="78"/>
      <c r="MXV83" s="78"/>
      <c r="MXW83" s="78"/>
      <c r="MXX83" s="78"/>
      <c r="MXY83" s="78"/>
      <c r="MXZ83" s="78"/>
      <c r="MYA83" s="78"/>
      <c r="MYB83" s="78"/>
      <c r="MYC83" s="78"/>
      <c r="MYD83" s="78"/>
      <c r="MYE83" s="78"/>
      <c r="MYF83" s="78"/>
      <c r="MYG83" s="78"/>
      <c r="MYH83" s="78"/>
      <c r="MYI83" s="78"/>
      <c r="MYJ83" s="78"/>
      <c r="MYK83" s="78"/>
      <c r="MYL83" s="78"/>
      <c r="MYM83" s="78"/>
      <c r="MYN83" s="78"/>
      <c r="MYO83" s="78"/>
      <c r="MYP83" s="78"/>
      <c r="MYQ83" s="78"/>
      <c r="MYR83" s="78"/>
      <c r="MYS83" s="78"/>
      <c r="MYT83" s="78"/>
      <c r="MYU83" s="78"/>
      <c r="MYV83" s="78"/>
      <c r="MYW83" s="78"/>
      <c r="MYX83" s="78"/>
      <c r="MYY83" s="78"/>
      <c r="MYZ83" s="78"/>
      <c r="MZA83" s="78"/>
      <c r="MZB83" s="78"/>
      <c r="MZC83" s="78"/>
      <c r="MZD83" s="78"/>
      <c r="MZE83" s="78"/>
      <c r="MZF83" s="78"/>
      <c r="MZG83" s="78"/>
      <c r="MZH83" s="78"/>
      <c r="MZI83" s="78"/>
      <c r="MZJ83" s="78"/>
      <c r="MZK83" s="78"/>
      <c r="MZL83" s="78"/>
      <c r="MZM83" s="78"/>
      <c r="MZN83" s="78"/>
      <c r="MZO83" s="78"/>
      <c r="MZP83" s="78"/>
      <c r="MZQ83" s="78"/>
      <c r="MZR83" s="78"/>
      <c r="MZS83" s="78"/>
      <c r="MZT83" s="78"/>
      <c r="MZU83" s="78"/>
      <c r="MZV83" s="78"/>
      <c r="MZW83" s="78"/>
      <c r="MZX83" s="78"/>
      <c r="MZY83" s="78"/>
      <c r="MZZ83" s="78"/>
      <c r="NAA83" s="78"/>
      <c r="NAB83" s="78"/>
      <c r="NAC83" s="78"/>
      <c r="NAD83" s="78"/>
      <c r="NAE83" s="78"/>
      <c r="NAF83" s="78"/>
      <c r="NAG83" s="78"/>
      <c r="NAH83" s="78"/>
      <c r="NAI83" s="78"/>
      <c r="NAJ83" s="78"/>
      <c r="NAK83" s="78"/>
      <c r="NAL83" s="78"/>
      <c r="NAM83" s="78"/>
      <c r="NAN83" s="78"/>
      <c r="NAO83" s="78"/>
      <c r="NAP83" s="78"/>
      <c r="NAQ83" s="78"/>
      <c r="NAR83" s="78"/>
      <c r="NAS83" s="78"/>
      <c r="NAT83" s="78"/>
      <c r="NAU83" s="78"/>
      <c r="NAV83" s="78"/>
      <c r="NAW83" s="78"/>
      <c r="NAX83" s="78"/>
      <c r="NAY83" s="78"/>
      <c r="NAZ83" s="78"/>
      <c r="NBA83" s="78"/>
      <c r="NBB83" s="78"/>
      <c r="NBC83" s="78"/>
      <c r="NBD83" s="78"/>
      <c r="NBE83" s="78"/>
      <c r="NBF83" s="78"/>
      <c r="NBG83" s="78"/>
      <c r="NBH83" s="78"/>
      <c r="NBI83" s="78"/>
      <c r="NBJ83" s="78"/>
      <c r="NBK83" s="78"/>
      <c r="NBL83" s="78"/>
      <c r="NBM83" s="78"/>
      <c r="NBN83" s="78"/>
      <c r="NBO83" s="78"/>
      <c r="NBP83" s="78"/>
      <c r="NBQ83" s="78"/>
      <c r="NBR83" s="78"/>
      <c r="NBS83" s="78"/>
      <c r="NBT83" s="78"/>
      <c r="NBU83" s="78"/>
      <c r="NBV83" s="78"/>
      <c r="NBW83" s="78"/>
      <c r="NBX83" s="78"/>
      <c r="NBY83" s="78"/>
      <c r="NBZ83" s="78"/>
      <c r="NCA83" s="78"/>
      <c r="NCB83" s="78"/>
      <c r="NCC83" s="78"/>
      <c r="NCD83" s="78"/>
      <c r="NCE83" s="78"/>
      <c r="NCF83" s="78"/>
      <c r="NCG83" s="78"/>
      <c r="NCH83" s="78"/>
      <c r="NCI83" s="78"/>
      <c r="NCJ83" s="78"/>
      <c r="NCK83" s="78"/>
      <c r="NCL83" s="78"/>
      <c r="NCM83" s="78"/>
      <c r="NCN83" s="78"/>
      <c r="NCO83" s="78"/>
      <c r="NCP83" s="78"/>
      <c r="NCQ83" s="78"/>
      <c r="NCR83" s="78"/>
      <c r="NCS83" s="78"/>
      <c r="NCT83" s="78"/>
      <c r="NCU83" s="78"/>
      <c r="NCV83" s="78"/>
      <c r="NCW83" s="78"/>
      <c r="NCX83" s="78"/>
      <c r="NCY83" s="78"/>
      <c r="NCZ83" s="78"/>
      <c r="NDA83" s="78"/>
      <c r="NDB83" s="78"/>
      <c r="NDC83" s="78"/>
      <c r="NDD83" s="78"/>
      <c r="NDE83" s="78"/>
      <c r="NDF83" s="78"/>
      <c r="NDG83" s="78"/>
      <c r="NDH83" s="78"/>
      <c r="NDI83" s="78"/>
      <c r="NDJ83" s="78"/>
      <c r="NDK83" s="78"/>
      <c r="NDL83" s="78"/>
      <c r="NDM83" s="78"/>
      <c r="NDN83" s="78"/>
      <c r="NDO83" s="78"/>
      <c r="NDP83" s="78"/>
      <c r="NDQ83" s="78"/>
      <c r="NDR83" s="78"/>
      <c r="NDS83" s="78"/>
      <c r="NDT83" s="78"/>
      <c r="NDU83" s="78"/>
      <c r="NDV83" s="78"/>
      <c r="NDW83" s="78"/>
      <c r="NDX83" s="78"/>
      <c r="NDY83" s="78"/>
      <c r="NDZ83" s="78"/>
      <c r="NEA83" s="78"/>
      <c r="NEB83" s="78"/>
      <c r="NEC83" s="78"/>
      <c r="NED83" s="78"/>
      <c r="NEE83" s="78"/>
      <c r="NEF83" s="78"/>
      <c r="NEG83" s="78"/>
      <c r="NEH83" s="78"/>
      <c r="NEI83" s="78"/>
      <c r="NEJ83" s="78"/>
      <c r="NEK83" s="78"/>
      <c r="NEL83" s="78"/>
      <c r="NEM83" s="78"/>
      <c r="NEN83" s="78"/>
      <c r="NEO83" s="78"/>
      <c r="NEP83" s="78"/>
      <c r="NEQ83" s="78"/>
      <c r="NER83" s="78"/>
      <c r="NES83" s="78"/>
      <c r="NET83" s="78"/>
      <c r="NEU83" s="78"/>
      <c r="NEV83" s="78"/>
      <c r="NEW83" s="78"/>
      <c r="NEX83" s="78"/>
      <c r="NEY83" s="78"/>
      <c r="NEZ83" s="78"/>
      <c r="NFA83" s="78"/>
      <c r="NFB83" s="78"/>
      <c r="NFC83" s="78"/>
      <c r="NFD83" s="78"/>
      <c r="NFE83" s="78"/>
      <c r="NFF83" s="78"/>
      <c r="NFG83" s="78"/>
      <c r="NFH83" s="78"/>
      <c r="NFI83" s="78"/>
      <c r="NFJ83" s="78"/>
      <c r="NFK83" s="78"/>
      <c r="NFL83" s="78"/>
      <c r="NFM83" s="78"/>
      <c r="NFN83" s="78"/>
      <c r="NFO83" s="78"/>
      <c r="NFP83" s="78"/>
      <c r="NFQ83" s="78"/>
      <c r="NFR83" s="78"/>
      <c r="NFS83" s="78"/>
      <c r="NFT83" s="78"/>
      <c r="NFU83" s="78"/>
      <c r="NFV83" s="78"/>
      <c r="NFW83" s="78"/>
      <c r="NFX83" s="78"/>
      <c r="NFY83" s="78"/>
      <c r="NFZ83" s="78"/>
      <c r="NGA83" s="78"/>
      <c r="NGB83" s="78"/>
      <c r="NGC83" s="78"/>
      <c r="NGD83" s="78"/>
      <c r="NGE83" s="78"/>
      <c r="NGF83" s="78"/>
      <c r="NGG83" s="78"/>
      <c r="NGH83" s="78"/>
      <c r="NGI83" s="78"/>
      <c r="NGJ83" s="78"/>
      <c r="NGK83" s="78"/>
      <c r="NGL83" s="78"/>
      <c r="NGM83" s="78"/>
      <c r="NGN83" s="78"/>
      <c r="NGO83" s="78"/>
      <c r="NGP83" s="78"/>
      <c r="NGQ83" s="78"/>
      <c r="NGR83" s="78"/>
      <c r="NGS83" s="78"/>
      <c r="NGT83" s="78"/>
      <c r="NGU83" s="78"/>
      <c r="NGV83" s="78"/>
      <c r="NGW83" s="78"/>
      <c r="NGX83" s="78"/>
      <c r="NGY83" s="78"/>
      <c r="NGZ83" s="78"/>
      <c r="NHA83" s="78"/>
      <c r="NHB83" s="78"/>
      <c r="NHC83" s="78"/>
      <c r="NHD83" s="78"/>
      <c r="NHE83" s="78"/>
      <c r="NHF83" s="78"/>
      <c r="NHG83" s="78"/>
      <c r="NHH83" s="78"/>
      <c r="NHI83" s="78"/>
      <c r="NHJ83" s="78"/>
      <c r="NHK83" s="78"/>
      <c r="NHL83" s="78"/>
      <c r="NHM83" s="78"/>
      <c r="NHN83" s="78"/>
      <c r="NHO83" s="78"/>
      <c r="NHP83" s="78"/>
      <c r="NHQ83" s="78"/>
      <c r="NHR83" s="78"/>
      <c r="NHS83" s="78"/>
      <c r="NHT83" s="78"/>
      <c r="NHU83" s="78"/>
      <c r="NHV83" s="78"/>
      <c r="NHW83" s="78"/>
      <c r="NHX83" s="78"/>
      <c r="NHY83" s="78"/>
      <c r="NHZ83" s="78"/>
      <c r="NIA83" s="78"/>
      <c r="NIB83" s="78"/>
      <c r="NIC83" s="78"/>
      <c r="NID83" s="78"/>
      <c r="NIE83" s="78"/>
      <c r="NIF83" s="78"/>
      <c r="NIG83" s="78"/>
      <c r="NIH83" s="78"/>
      <c r="NII83" s="78"/>
      <c r="NIJ83" s="78"/>
      <c r="NIK83" s="78"/>
      <c r="NIL83" s="78"/>
      <c r="NIM83" s="78"/>
      <c r="NIN83" s="78"/>
      <c r="NIO83" s="78"/>
      <c r="NIP83" s="78"/>
      <c r="NIQ83" s="78"/>
      <c r="NIR83" s="78"/>
      <c r="NIS83" s="78"/>
      <c r="NIT83" s="78"/>
      <c r="NIU83" s="78"/>
      <c r="NIV83" s="78"/>
      <c r="NIW83" s="78"/>
      <c r="NIX83" s="78"/>
      <c r="NIY83" s="78"/>
      <c r="NIZ83" s="78"/>
      <c r="NJA83" s="78"/>
      <c r="NJB83" s="78"/>
      <c r="NJC83" s="78"/>
      <c r="NJD83" s="78"/>
      <c r="NJE83" s="78"/>
      <c r="NJF83" s="78"/>
      <c r="NJG83" s="78"/>
      <c r="NJH83" s="78"/>
      <c r="NJI83" s="78"/>
      <c r="NJJ83" s="78"/>
      <c r="NJK83" s="78"/>
      <c r="NJL83" s="78"/>
      <c r="NJM83" s="78"/>
      <c r="NJN83" s="78"/>
      <c r="NJO83" s="78"/>
      <c r="NJP83" s="78"/>
      <c r="NJQ83" s="78"/>
      <c r="NJR83" s="78"/>
      <c r="NJS83" s="78"/>
      <c r="NJT83" s="78"/>
      <c r="NJU83" s="78"/>
      <c r="NJV83" s="78"/>
      <c r="NJW83" s="78"/>
      <c r="NJX83" s="78"/>
      <c r="NJY83" s="78"/>
      <c r="NJZ83" s="78"/>
      <c r="NKA83" s="78"/>
      <c r="NKB83" s="78"/>
      <c r="NKC83" s="78"/>
      <c r="NKD83" s="78"/>
      <c r="NKE83" s="78"/>
      <c r="NKF83" s="78"/>
      <c r="NKG83" s="78"/>
      <c r="NKH83" s="78"/>
      <c r="NKI83" s="78"/>
      <c r="NKJ83" s="78"/>
      <c r="NKK83" s="78"/>
      <c r="NKL83" s="78"/>
      <c r="NKM83" s="78"/>
      <c r="NKN83" s="78"/>
      <c r="NKO83" s="78"/>
      <c r="NKP83" s="78"/>
      <c r="NKQ83" s="78"/>
      <c r="NKR83" s="78"/>
      <c r="NKS83" s="78"/>
      <c r="NKT83" s="78"/>
      <c r="NKU83" s="78"/>
      <c r="NKV83" s="78"/>
      <c r="NKW83" s="78"/>
      <c r="NKX83" s="78"/>
      <c r="NKY83" s="78"/>
      <c r="NKZ83" s="78"/>
      <c r="NLA83" s="78"/>
      <c r="NLB83" s="78"/>
      <c r="NLC83" s="78"/>
      <c r="NLD83" s="78"/>
      <c r="NLE83" s="78"/>
      <c r="NLF83" s="78"/>
      <c r="NLG83" s="78"/>
      <c r="NLH83" s="78"/>
      <c r="NLI83" s="78"/>
      <c r="NLJ83" s="78"/>
      <c r="NLK83" s="78"/>
      <c r="NLL83" s="78"/>
      <c r="NLM83" s="78"/>
      <c r="NLN83" s="78"/>
      <c r="NLO83" s="78"/>
      <c r="NLP83" s="78"/>
      <c r="NLQ83" s="78"/>
      <c r="NLR83" s="78"/>
      <c r="NLS83" s="78"/>
      <c r="NLT83" s="78"/>
      <c r="NLU83" s="78"/>
      <c r="NLV83" s="78"/>
      <c r="NLW83" s="78"/>
      <c r="NLX83" s="78"/>
      <c r="NLY83" s="78"/>
      <c r="NLZ83" s="78"/>
      <c r="NMA83" s="78"/>
      <c r="NMB83" s="78"/>
      <c r="NMC83" s="78"/>
      <c r="NMD83" s="78"/>
      <c r="NME83" s="78"/>
      <c r="NMF83" s="78"/>
      <c r="NMG83" s="78"/>
      <c r="NMH83" s="78"/>
      <c r="NMI83" s="78"/>
      <c r="NMJ83" s="78"/>
      <c r="NMK83" s="78"/>
      <c r="NML83" s="78"/>
      <c r="NMM83" s="78"/>
      <c r="NMN83" s="78"/>
      <c r="NMO83" s="78"/>
      <c r="NMP83" s="78"/>
      <c r="NMQ83" s="78"/>
      <c r="NMR83" s="78"/>
      <c r="NMS83" s="78"/>
      <c r="NMT83" s="78"/>
      <c r="NMU83" s="78"/>
      <c r="NMV83" s="78"/>
      <c r="NMW83" s="78"/>
      <c r="NMX83" s="78"/>
      <c r="NMY83" s="78"/>
      <c r="NMZ83" s="78"/>
      <c r="NNA83" s="78"/>
      <c r="NNB83" s="78"/>
      <c r="NNC83" s="78"/>
      <c r="NND83" s="78"/>
      <c r="NNE83" s="78"/>
      <c r="NNF83" s="78"/>
      <c r="NNG83" s="78"/>
      <c r="NNH83" s="78"/>
      <c r="NNI83" s="78"/>
      <c r="NNJ83" s="78"/>
      <c r="NNK83" s="78"/>
      <c r="NNL83" s="78"/>
      <c r="NNM83" s="78"/>
      <c r="NNN83" s="78"/>
      <c r="NNO83" s="78"/>
      <c r="NNP83" s="78"/>
      <c r="NNQ83" s="78"/>
      <c r="NNR83" s="78"/>
      <c r="NNS83" s="78"/>
      <c r="NNT83" s="78"/>
      <c r="NNU83" s="78"/>
      <c r="NNV83" s="78"/>
      <c r="NNW83" s="78"/>
      <c r="NNX83" s="78"/>
      <c r="NNY83" s="78"/>
      <c r="NNZ83" s="78"/>
      <c r="NOA83" s="78"/>
      <c r="NOB83" s="78"/>
      <c r="NOC83" s="78"/>
      <c r="NOD83" s="78"/>
      <c r="NOE83" s="78"/>
      <c r="NOF83" s="78"/>
      <c r="NOG83" s="78"/>
      <c r="NOH83" s="78"/>
      <c r="NOI83" s="78"/>
      <c r="NOJ83" s="78"/>
      <c r="NOK83" s="78"/>
      <c r="NOL83" s="78"/>
      <c r="NOM83" s="78"/>
      <c r="NON83" s="78"/>
      <c r="NOO83" s="78"/>
      <c r="NOP83" s="78"/>
      <c r="NOQ83" s="78"/>
      <c r="NOR83" s="78"/>
      <c r="NOS83" s="78"/>
      <c r="NOT83" s="78"/>
      <c r="NOU83" s="78"/>
      <c r="NOV83" s="78"/>
      <c r="NOW83" s="78"/>
      <c r="NOX83" s="78"/>
      <c r="NOY83" s="78"/>
      <c r="NOZ83" s="78"/>
      <c r="NPA83" s="78"/>
      <c r="NPB83" s="78"/>
      <c r="NPC83" s="78"/>
      <c r="NPD83" s="78"/>
      <c r="NPE83" s="78"/>
      <c r="NPF83" s="78"/>
      <c r="NPG83" s="78"/>
      <c r="NPH83" s="78"/>
      <c r="NPI83" s="78"/>
      <c r="NPJ83" s="78"/>
      <c r="NPK83" s="78"/>
      <c r="NPL83" s="78"/>
      <c r="NPM83" s="78"/>
      <c r="NPN83" s="78"/>
      <c r="NPO83" s="78"/>
      <c r="NPP83" s="78"/>
      <c r="NPQ83" s="78"/>
      <c r="NPR83" s="78"/>
      <c r="NPS83" s="78"/>
      <c r="NPT83" s="78"/>
      <c r="NPU83" s="78"/>
      <c r="NPV83" s="78"/>
      <c r="NPW83" s="78"/>
      <c r="NPX83" s="78"/>
      <c r="NPY83" s="78"/>
      <c r="NPZ83" s="78"/>
      <c r="NQA83" s="78"/>
      <c r="NQB83" s="78"/>
      <c r="NQC83" s="78"/>
      <c r="NQD83" s="78"/>
      <c r="NQE83" s="78"/>
      <c r="NQF83" s="78"/>
      <c r="NQG83" s="78"/>
      <c r="NQH83" s="78"/>
      <c r="NQI83" s="78"/>
      <c r="NQJ83" s="78"/>
      <c r="NQK83" s="78"/>
      <c r="NQL83" s="78"/>
      <c r="NQM83" s="78"/>
      <c r="NQN83" s="78"/>
      <c r="NQO83" s="78"/>
      <c r="NQP83" s="78"/>
      <c r="NQQ83" s="78"/>
      <c r="NQR83" s="78"/>
      <c r="NQS83" s="78"/>
      <c r="NQT83" s="78"/>
      <c r="NQU83" s="78"/>
      <c r="NQV83" s="78"/>
      <c r="NQW83" s="78"/>
      <c r="NQX83" s="78"/>
      <c r="NQY83" s="78"/>
      <c r="NQZ83" s="78"/>
      <c r="NRA83" s="78"/>
      <c r="NRB83" s="78"/>
      <c r="NRC83" s="78"/>
      <c r="NRD83" s="78"/>
      <c r="NRE83" s="78"/>
      <c r="NRF83" s="78"/>
      <c r="NRG83" s="78"/>
      <c r="NRH83" s="78"/>
      <c r="NRI83" s="78"/>
      <c r="NRJ83" s="78"/>
      <c r="NRK83" s="78"/>
      <c r="NRL83" s="78"/>
      <c r="NRM83" s="78"/>
      <c r="NRN83" s="78"/>
      <c r="NRO83" s="78"/>
      <c r="NRP83" s="78"/>
      <c r="NRQ83" s="78"/>
      <c r="NRR83" s="78"/>
      <c r="NRS83" s="78"/>
      <c r="NRT83" s="78"/>
      <c r="NRU83" s="78"/>
      <c r="NRV83" s="78"/>
      <c r="NRW83" s="78"/>
      <c r="NRX83" s="78"/>
      <c r="NRY83" s="78"/>
      <c r="NRZ83" s="78"/>
      <c r="NSA83" s="78"/>
      <c r="NSB83" s="78"/>
      <c r="NSC83" s="78"/>
      <c r="NSD83" s="78"/>
      <c r="NSE83" s="78"/>
      <c r="NSF83" s="78"/>
      <c r="NSG83" s="78"/>
      <c r="NSH83" s="78"/>
      <c r="NSI83" s="78"/>
      <c r="NSJ83" s="78"/>
      <c r="NSK83" s="78"/>
      <c r="NSL83" s="78"/>
      <c r="NSM83" s="78"/>
      <c r="NSN83" s="78"/>
      <c r="NSO83" s="78"/>
      <c r="NSP83" s="78"/>
      <c r="NSQ83" s="78"/>
      <c r="NSR83" s="78"/>
      <c r="NSS83" s="78"/>
      <c r="NST83" s="78"/>
      <c r="NSU83" s="78"/>
      <c r="NSV83" s="78"/>
      <c r="NSW83" s="78"/>
      <c r="NSX83" s="78"/>
      <c r="NSY83" s="78"/>
      <c r="NSZ83" s="78"/>
      <c r="NTA83" s="78"/>
      <c r="NTB83" s="78"/>
      <c r="NTC83" s="78"/>
      <c r="NTD83" s="78"/>
      <c r="NTE83" s="78"/>
      <c r="NTF83" s="78"/>
      <c r="NTG83" s="78"/>
      <c r="NTH83" s="78"/>
      <c r="NTI83" s="78"/>
      <c r="NTJ83" s="78"/>
      <c r="NTK83" s="78"/>
      <c r="NTL83" s="78"/>
      <c r="NTM83" s="78"/>
      <c r="NTN83" s="78"/>
      <c r="NTO83" s="78"/>
      <c r="NTP83" s="78"/>
      <c r="NTQ83" s="78"/>
      <c r="NTR83" s="78"/>
      <c r="NTS83" s="78"/>
      <c r="NTT83" s="78"/>
      <c r="NTU83" s="78"/>
      <c r="NTV83" s="78"/>
      <c r="NTW83" s="78"/>
      <c r="NTX83" s="78"/>
      <c r="NTY83" s="78"/>
      <c r="NTZ83" s="78"/>
      <c r="NUA83" s="78"/>
      <c r="NUB83" s="78"/>
      <c r="NUC83" s="78"/>
      <c r="NUD83" s="78"/>
      <c r="NUE83" s="78"/>
      <c r="NUF83" s="78"/>
      <c r="NUG83" s="78"/>
      <c r="NUH83" s="78"/>
      <c r="NUI83" s="78"/>
      <c r="NUJ83" s="78"/>
      <c r="NUK83" s="78"/>
      <c r="NUL83" s="78"/>
      <c r="NUM83" s="78"/>
      <c r="NUN83" s="78"/>
      <c r="NUO83" s="78"/>
      <c r="NUP83" s="78"/>
      <c r="NUQ83" s="78"/>
      <c r="NUR83" s="78"/>
      <c r="NUS83" s="78"/>
      <c r="NUT83" s="78"/>
      <c r="NUU83" s="78"/>
      <c r="NUV83" s="78"/>
      <c r="NUW83" s="78"/>
      <c r="NUX83" s="78"/>
      <c r="NUY83" s="78"/>
      <c r="NUZ83" s="78"/>
      <c r="NVA83" s="78"/>
      <c r="NVB83" s="78"/>
      <c r="NVC83" s="78"/>
      <c r="NVD83" s="78"/>
      <c r="NVE83" s="78"/>
      <c r="NVF83" s="78"/>
      <c r="NVG83" s="78"/>
      <c r="NVH83" s="78"/>
      <c r="NVI83" s="78"/>
      <c r="NVJ83" s="78"/>
      <c r="NVK83" s="78"/>
      <c r="NVL83" s="78"/>
      <c r="NVM83" s="78"/>
      <c r="NVN83" s="78"/>
      <c r="NVO83" s="78"/>
      <c r="NVP83" s="78"/>
      <c r="NVQ83" s="78"/>
      <c r="NVR83" s="78"/>
      <c r="NVS83" s="78"/>
      <c r="NVT83" s="78"/>
      <c r="NVU83" s="78"/>
      <c r="NVV83" s="78"/>
      <c r="NVW83" s="78"/>
      <c r="NVX83" s="78"/>
      <c r="NVY83" s="78"/>
      <c r="NVZ83" s="78"/>
      <c r="NWA83" s="78"/>
      <c r="NWB83" s="78"/>
      <c r="NWC83" s="78"/>
      <c r="NWD83" s="78"/>
      <c r="NWE83" s="78"/>
      <c r="NWF83" s="78"/>
      <c r="NWG83" s="78"/>
      <c r="NWH83" s="78"/>
      <c r="NWI83" s="78"/>
      <c r="NWJ83" s="78"/>
      <c r="NWK83" s="78"/>
      <c r="NWL83" s="78"/>
      <c r="NWM83" s="78"/>
      <c r="NWN83" s="78"/>
      <c r="NWO83" s="78"/>
      <c r="NWP83" s="78"/>
      <c r="NWQ83" s="78"/>
      <c r="NWR83" s="78"/>
      <c r="NWS83" s="78"/>
      <c r="NWT83" s="78"/>
      <c r="NWU83" s="78"/>
      <c r="NWV83" s="78"/>
      <c r="NWW83" s="78"/>
      <c r="NWX83" s="78"/>
      <c r="NWY83" s="78"/>
      <c r="NWZ83" s="78"/>
      <c r="NXA83" s="78"/>
      <c r="NXB83" s="78"/>
      <c r="NXC83" s="78"/>
      <c r="NXD83" s="78"/>
      <c r="NXE83" s="78"/>
      <c r="NXF83" s="78"/>
      <c r="NXG83" s="78"/>
      <c r="NXH83" s="78"/>
      <c r="NXI83" s="78"/>
      <c r="NXJ83" s="78"/>
      <c r="NXK83" s="78"/>
      <c r="NXL83" s="78"/>
      <c r="NXM83" s="78"/>
      <c r="NXN83" s="78"/>
      <c r="NXO83" s="78"/>
      <c r="NXP83" s="78"/>
      <c r="NXQ83" s="78"/>
      <c r="NXR83" s="78"/>
      <c r="NXS83" s="78"/>
      <c r="NXT83" s="78"/>
      <c r="NXU83" s="78"/>
      <c r="NXV83" s="78"/>
      <c r="NXW83" s="78"/>
      <c r="NXX83" s="78"/>
      <c r="NXY83" s="78"/>
      <c r="NXZ83" s="78"/>
      <c r="NYA83" s="78"/>
      <c r="NYB83" s="78"/>
      <c r="NYC83" s="78"/>
      <c r="NYD83" s="78"/>
      <c r="NYE83" s="78"/>
      <c r="NYF83" s="78"/>
      <c r="NYG83" s="78"/>
      <c r="NYH83" s="78"/>
      <c r="NYI83" s="78"/>
      <c r="NYJ83" s="78"/>
      <c r="NYK83" s="78"/>
      <c r="NYL83" s="78"/>
      <c r="NYM83" s="78"/>
      <c r="NYN83" s="78"/>
      <c r="NYO83" s="78"/>
      <c r="NYP83" s="78"/>
      <c r="NYQ83" s="78"/>
      <c r="NYR83" s="78"/>
      <c r="NYS83" s="78"/>
      <c r="NYT83" s="78"/>
      <c r="NYU83" s="78"/>
      <c r="NYV83" s="78"/>
      <c r="NYW83" s="78"/>
      <c r="NYX83" s="78"/>
      <c r="NYY83" s="78"/>
      <c r="NYZ83" s="78"/>
      <c r="NZA83" s="78"/>
      <c r="NZB83" s="78"/>
      <c r="NZC83" s="78"/>
      <c r="NZD83" s="78"/>
      <c r="NZE83" s="78"/>
      <c r="NZF83" s="78"/>
      <c r="NZG83" s="78"/>
      <c r="NZH83" s="78"/>
      <c r="NZI83" s="78"/>
      <c r="NZJ83" s="78"/>
      <c r="NZK83" s="78"/>
      <c r="NZL83" s="78"/>
      <c r="NZM83" s="78"/>
      <c r="NZN83" s="78"/>
      <c r="NZO83" s="78"/>
      <c r="NZP83" s="78"/>
      <c r="NZQ83" s="78"/>
      <c r="NZR83" s="78"/>
      <c r="NZS83" s="78"/>
      <c r="NZT83" s="78"/>
      <c r="NZU83" s="78"/>
      <c r="NZV83" s="78"/>
      <c r="NZW83" s="78"/>
      <c r="NZX83" s="78"/>
      <c r="NZY83" s="78"/>
      <c r="NZZ83" s="78"/>
      <c r="OAA83" s="78"/>
      <c r="OAB83" s="78"/>
      <c r="OAC83" s="78"/>
      <c r="OAD83" s="78"/>
      <c r="OAE83" s="78"/>
      <c r="OAF83" s="78"/>
      <c r="OAG83" s="78"/>
      <c r="OAH83" s="78"/>
      <c r="OAI83" s="78"/>
      <c r="OAJ83" s="78"/>
      <c r="OAK83" s="78"/>
      <c r="OAL83" s="78"/>
      <c r="OAM83" s="78"/>
      <c r="OAN83" s="78"/>
      <c r="OAO83" s="78"/>
      <c r="OAP83" s="78"/>
      <c r="OAQ83" s="78"/>
      <c r="OAR83" s="78"/>
      <c r="OAS83" s="78"/>
      <c r="OAT83" s="78"/>
      <c r="OAU83" s="78"/>
      <c r="OAV83" s="78"/>
      <c r="OAW83" s="78"/>
      <c r="OAX83" s="78"/>
      <c r="OAY83" s="78"/>
      <c r="OAZ83" s="78"/>
      <c r="OBA83" s="78"/>
      <c r="OBB83" s="78"/>
      <c r="OBC83" s="78"/>
      <c r="OBD83" s="78"/>
      <c r="OBE83" s="78"/>
      <c r="OBF83" s="78"/>
      <c r="OBG83" s="78"/>
      <c r="OBH83" s="78"/>
      <c r="OBI83" s="78"/>
      <c r="OBJ83" s="78"/>
      <c r="OBK83" s="78"/>
      <c r="OBL83" s="78"/>
      <c r="OBM83" s="78"/>
      <c r="OBN83" s="78"/>
      <c r="OBO83" s="78"/>
      <c r="OBP83" s="78"/>
      <c r="OBQ83" s="78"/>
      <c r="OBR83" s="78"/>
      <c r="OBS83" s="78"/>
      <c r="OBT83" s="78"/>
      <c r="OBU83" s="78"/>
      <c r="OBV83" s="78"/>
      <c r="OBW83" s="78"/>
      <c r="OBX83" s="78"/>
      <c r="OBY83" s="78"/>
      <c r="OBZ83" s="78"/>
      <c r="OCA83" s="78"/>
      <c r="OCB83" s="78"/>
      <c r="OCC83" s="78"/>
      <c r="OCD83" s="78"/>
      <c r="OCE83" s="78"/>
      <c r="OCF83" s="78"/>
      <c r="OCG83" s="78"/>
      <c r="OCH83" s="78"/>
      <c r="OCI83" s="78"/>
      <c r="OCJ83" s="78"/>
      <c r="OCK83" s="78"/>
      <c r="OCL83" s="78"/>
      <c r="OCM83" s="78"/>
      <c r="OCN83" s="78"/>
      <c r="OCO83" s="78"/>
      <c r="OCP83" s="78"/>
      <c r="OCQ83" s="78"/>
      <c r="OCR83" s="78"/>
      <c r="OCS83" s="78"/>
      <c r="OCT83" s="78"/>
      <c r="OCU83" s="78"/>
      <c r="OCV83" s="78"/>
      <c r="OCW83" s="78"/>
      <c r="OCX83" s="78"/>
      <c r="OCY83" s="78"/>
      <c r="OCZ83" s="78"/>
      <c r="ODA83" s="78"/>
      <c r="ODB83" s="78"/>
      <c r="ODC83" s="78"/>
      <c r="ODD83" s="78"/>
      <c r="ODE83" s="78"/>
      <c r="ODF83" s="78"/>
      <c r="ODG83" s="78"/>
      <c r="ODH83" s="78"/>
      <c r="ODI83" s="78"/>
      <c r="ODJ83" s="78"/>
      <c r="ODK83" s="78"/>
      <c r="ODL83" s="78"/>
      <c r="ODM83" s="78"/>
      <c r="ODN83" s="78"/>
      <c r="ODO83" s="78"/>
      <c r="ODP83" s="78"/>
      <c r="ODQ83" s="78"/>
      <c r="ODR83" s="78"/>
      <c r="ODS83" s="78"/>
      <c r="ODT83" s="78"/>
      <c r="ODU83" s="78"/>
      <c r="ODV83" s="78"/>
      <c r="ODW83" s="78"/>
      <c r="ODX83" s="78"/>
      <c r="ODY83" s="78"/>
      <c r="ODZ83" s="78"/>
      <c r="OEA83" s="78"/>
      <c r="OEB83" s="78"/>
      <c r="OEC83" s="78"/>
      <c r="OED83" s="78"/>
      <c r="OEE83" s="78"/>
      <c r="OEF83" s="78"/>
      <c r="OEG83" s="78"/>
      <c r="OEH83" s="78"/>
      <c r="OEI83" s="78"/>
      <c r="OEJ83" s="78"/>
      <c r="OEK83" s="78"/>
      <c r="OEL83" s="78"/>
      <c r="OEM83" s="78"/>
      <c r="OEN83" s="78"/>
      <c r="OEO83" s="78"/>
      <c r="OEP83" s="78"/>
      <c r="OEQ83" s="78"/>
      <c r="OER83" s="78"/>
      <c r="OES83" s="78"/>
      <c r="OET83" s="78"/>
      <c r="OEU83" s="78"/>
      <c r="OEV83" s="78"/>
      <c r="OEW83" s="78"/>
      <c r="OEX83" s="78"/>
      <c r="OEY83" s="78"/>
      <c r="OEZ83" s="78"/>
      <c r="OFA83" s="78"/>
      <c r="OFB83" s="78"/>
      <c r="OFC83" s="78"/>
      <c r="OFD83" s="78"/>
      <c r="OFE83" s="78"/>
      <c r="OFF83" s="78"/>
      <c r="OFG83" s="78"/>
      <c r="OFH83" s="78"/>
      <c r="OFI83" s="78"/>
      <c r="OFJ83" s="78"/>
      <c r="OFK83" s="78"/>
      <c r="OFL83" s="78"/>
      <c r="OFM83" s="78"/>
      <c r="OFN83" s="78"/>
      <c r="OFO83" s="78"/>
      <c r="OFP83" s="78"/>
      <c r="OFQ83" s="78"/>
      <c r="OFR83" s="78"/>
      <c r="OFS83" s="78"/>
      <c r="OFT83" s="78"/>
      <c r="OFU83" s="78"/>
      <c r="OFV83" s="78"/>
      <c r="OFW83" s="78"/>
      <c r="OFX83" s="78"/>
      <c r="OFY83" s="78"/>
      <c r="OFZ83" s="78"/>
      <c r="OGA83" s="78"/>
      <c r="OGB83" s="78"/>
      <c r="OGC83" s="78"/>
      <c r="OGD83" s="78"/>
      <c r="OGE83" s="78"/>
      <c r="OGF83" s="78"/>
      <c r="OGG83" s="78"/>
      <c r="OGH83" s="78"/>
      <c r="OGI83" s="78"/>
      <c r="OGJ83" s="78"/>
      <c r="OGK83" s="78"/>
      <c r="OGL83" s="78"/>
      <c r="OGM83" s="78"/>
      <c r="OGN83" s="78"/>
      <c r="OGO83" s="78"/>
      <c r="OGP83" s="78"/>
      <c r="OGQ83" s="78"/>
      <c r="OGR83" s="78"/>
      <c r="OGS83" s="78"/>
      <c r="OGT83" s="78"/>
      <c r="OGU83" s="78"/>
      <c r="OGV83" s="78"/>
      <c r="OGW83" s="78"/>
      <c r="OGX83" s="78"/>
      <c r="OGY83" s="78"/>
      <c r="OGZ83" s="78"/>
      <c r="OHA83" s="78"/>
      <c r="OHB83" s="78"/>
      <c r="OHC83" s="78"/>
      <c r="OHD83" s="78"/>
      <c r="OHE83" s="78"/>
      <c r="OHF83" s="78"/>
      <c r="OHG83" s="78"/>
      <c r="OHH83" s="78"/>
      <c r="OHI83" s="78"/>
      <c r="OHJ83" s="78"/>
      <c r="OHK83" s="78"/>
      <c r="OHL83" s="78"/>
      <c r="OHM83" s="78"/>
      <c r="OHN83" s="78"/>
      <c r="OHO83" s="78"/>
      <c r="OHP83" s="78"/>
      <c r="OHQ83" s="78"/>
      <c r="OHR83" s="78"/>
      <c r="OHS83" s="78"/>
      <c r="OHT83" s="78"/>
      <c r="OHU83" s="78"/>
      <c r="OHV83" s="78"/>
      <c r="OHW83" s="78"/>
      <c r="OHX83" s="78"/>
      <c r="OHY83" s="78"/>
      <c r="OHZ83" s="78"/>
      <c r="OIA83" s="78"/>
      <c r="OIB83" s="78"/>
      <c r="OIC83" s="78"/>
      <c r="OID83" s="78"/>
      <c r="OIE83" s="78"/>
      <c r="OIF83" s="78"/>
      <c r="OIG83" s="78"/>
      <c r="OIH83" s="78"/>
      <c r="OII83" s="78"/>
      <c r="OIJ83" s="78"/>
      <c r="OIK83" s="78"/>
      <c r="OIL83" s="78"/>
      <c r="OIM83" s="78"/>
      <c r="OIN83" s="78"/>
      <c r="OIO83" s="78"/>
      <c r="OIP83" s="78"/>
      <c r="OIQ83" s="78"/>
      <c r="OIR83" s="78"/>
      <c r="OIS83" s="78"/>
      <c r="OIT83" s="78"/>
      <c r="OIU83" s="78"/>
      <c r="OIV83" s="78"/>
      <c r="OIW83" s="78"/>
      <c r="OIX83" s="78"/>
      <c r="OIY83" s="78"/>
      <c r="OIZ83" s="78"/>
      <c r="OJA83" s="78"/>
      <c r="OJB83" s="78"/>
      <c r="OJC83" s="78"/>
      <c r="OJD83" s="78"/>
      <c r="OJE83" s="78"/>
      <c r="OJF83" s="78"/>
      <c r="OJG83" s="78"/>
      <c r="OJH83" s="78"/>
      <c r="OJI83" s="78"/>
      <c r="OJJ83" s="78"/>
      <c r="OJK83" s="78"/>
      <c r="OJL83" s="78"/>
      <c r="OJM83" s="78"/>
      <c r="OJN83" s="78"/>
      <c r="OJO83" s="78"/>
      <c r="OJP83" s="78"/>
      <c r="OJQ83" s="78"/>
      <c r="OJR83" s="78"/>
      <c r="OJS83" s="78"/>
      <c r="OJT83" s="78"/>
      <c r="OJU83" s="78"/>
      <c r="OJV83" s="78"/>
      <c r="OJW83" s="78"/>
      <c r="OJX83" s="78"/>
      <c r="OJY83" s="78"/>
      <c r="OJZ83" s="78"/>
      <c r="OKA83" s="78"/>
      <c r="OKB83" s="78"/>
      <c r="OKC83" s="78"/>
      <c r="OKD83" s="78"/>
      <c r="OKE83" s="78"/>
      <c r="OKF83" s="78"/>
      <c r="OKG83" s="78"/>
      <c r="OKH83" s="78"/>
      <c r="OKI83" s="78"/>
      <c r="OKJ83" s="78"/>
      <c r="OKK83" s="78"/>
      <c r="OKL83" s="78"/>
      <c r="OKM83" s="78"/>
      <c r="OKN83" s="78"/>
      <c r="OKO83" s="78"/>
      <c r="OKP83" s="78"/>
      <c r="OKQ83" s="78"/>
      <c r="OKR83" s="78"/>
      <c r="OKS83" s="78"/>
      <c r="OKT83" s="78"/>
      <c r="OKU83" s="78"/>
      <c r="OKV83" s="78"/>
      <c r="OKW83" s="78"/>
      <c r="OKX83" s="78"/>
      <c r="OKY83" s="78"/>
      <c r="OKZ83" s="78"/>
      <c r="OLA83" s="78"/>
      <c r="OLB83" s="78"/>
      <c r="OLC83" s="78"/>
      <c r="OLD83" s="78"/>
      <c r="OLE83" s="78"/>
      <c r="OLF83" s="78"/>
      <c r="OLG83" s="78"/>
      <c r="OLH83" s="78"/>
      <c r="OLI83" s="78"/>
      <c r="OLJ83" s="78"/>
      <c r="OLK83" s="78"/>
      <c r="OLL83" s="78"/>
      <c r="OLM83" s="78"/>
      <c r="OLN83" s="78"/>
      <c r="OLO83" s="78"/>
      <c r="OLP83" s="78"/>
      <c r="OLQ83" s="78"/>
      <c r="OLR83" s="78"/>
      <c r="OLS83" s="78"/>
      <c r="OLT83" s="78"/>
      <c r="OLU83" s="78"/>
      <c r="OLV83" s="78"/>
      <c r="OLW83" s="78"/>
      <c r="OLX83" s="78"/>
      <c r="OLY83" s="78"/>
      <c r="OLZ83" s="78"/>
      <c r="OMA83" s="78"/>
      <c r="OMB83" s="78"/>
      <c r="OMC83" s="78"/>
      <c r="OMD83" s="78"/>
      <c r="OME83" s="78"/>
      <c r="OMF83" s="78"/>
      <c r="OMG83" s="78"/>
      <c r="OMH83" s="78"/>
      <c r="OMI83" s="78"/>
      <c r="OMJ83" s="78"/>
      <c r="OMK83" s="78"/>
      <c r="OML83" s="78"/>
      <c r="OMM83" s="78"/>
      <c r="OMN83" s="78"/>
      <c r="OMO83" s="78"/>
      <c r="OMP83" s="78"/>
      <c r="OMQ83" s="78"/>
      <c r="OMR83" s="78"/>
      <c r="OMS83" s="78"/>
      <c r="OMT83" s="78"/>
      <c r="OMU83" s="78"/>
      <c r="OMV83" s="78"/>
      <c r="OMW83" s="78"/>
      <c r="OMX83" s="78"/>
      <c r="OMY83" s="78"/>
      <c r="OMZ83" s="78"/>
      <c r="ONA83" s="78"/>
      <c r="ONB83" s="78"/>
      <c r="ONC83" s="78"/>
      <c r="OND83" s="78"/>
      <c r="ONE83" s="78"/>
      <c r="ONF83" s="78"/>
      <c r="ONG83" s="78"/>
      <c r="ONH83" s="78"/>
      <c r="ONI83" s="78"/>
      <c r="ONJ83" s="78"/>
      <c r="ONK83" s="78"/>
      <c r="ONL83" s="78"/>
      <c r="ONM83" s="78"/>
      <c r="ONN83" s="78"/>
      <c r="ONO83" s="78"/>
      <c r="ONP83" s="78"/>
      <c r="ONQ83" s="78"/>
      <c r="ONR83" s="78"/>
      <c r="ONS83" s="78"/>
      <c r="ONT83" s="78"/>
      <c r="ONU83" s="78"/>
      <c r="ONV83" s="78"/>
      <c r="ONW83" s="78"/>
      <c r="ONX83" s="78"/>
      <c r="ONY83" s="78"/>
      <c r="ONZ83" s="78"/>
      <c r="OOA83" s="78"/>
      <c r="OOB83" s="78"/>
      <c r="OOC83" s="78"/>
      <c r="OOD83" s="78"/>
      <c r="OOE83" s="78"/>
      <c r="OOF83" s="78"/>
      <c r="OOG83" s="78"/>
      <c r="OOH83" s="78"/>
      <c r="OOI83" s="78"/>
      <c r="OOJ83" s="78"/>
      <c r="OOK83" s="78"/>
      <c r="OOL83" s="78"/>
      <c r="OOM83" s="78"/>
      <c r="OON83" s="78"/>
      <c r="OOO83" s="78"/>
      <c r="OOP83" s="78"/>
      <c r="OOQ83" s="78"/>
      <c r="OOR83" s="78"/>
      <c r="OOS83" s="78"/>
      <c r="OOT83" s="78"/>
      <c r="OOU83" s="78"/>
      <c r="OOV83" s="78"/>
      <c r="OOW83" s="78"/>
      <c r="OOX83" s="78"/>
      <c r="OOY83" s="78"/>
      <c r="OOZ83" s="78"/>
      <c r="OPA83" s="78"/>
      <c r="OPB83" s="78"/>
      <c r="OPC83" s="78"/>
      <c r="OPD83" s="78"/>
      <c r="OPE83" s="78"/>
      <c r="OPF83" s="78"/>
      <c r="OPG83" s="78"/>
      <c r="OPH83" s="78"/>
      <c r="OPI83" s="78"/>
      <c r="OPJ83" s="78"/>
      <c r="OPK83" s="78"/>
      <c r="OPL83" s="78"/>
      <c r="OPM83" s="78"/>
      <c r="OPN83" s="78"/>
      <c r="OPO83" s="78"/>
      <c r="OPP83" s="78"/>
      <c r="OPQ83" s="78"/>
      <c r="OPR83" s="78"/>
      <c r="OPS83" s="78"/>
      <c r="OPT83" s="78"/>
      <c r="OPU83" s="78"/>
      <c r="OPV83" s="78"/>
      <c r="OPW83" s="78"/>
      <c r="OPX83" s="78"/>
      <c r="OPY83" s="78"/>
      <c r="OPZ83" s="78"/>
      <c r="OQA83" s="78"/>
      <c r="OQB83" s="78"/>
      <c r="OQC83" s="78"/>
      <c r="OQD83" s="78"/>
      <c r="OQE83" s="78"/>
      <c r="OQF83" s="78"/>
      <c r="OQG83" s="78"/>
      <c r="OQH83" s="78"/>
      <c r="OQI83" s="78"/>
      <c r="OQJ83" s="78"/>
      <c r="OQK83" s="78"/>
      <c r="OQL83" s="78"/>
      <c r="OQM83" s="78"/>
      <c r="OQN83" s="78"/>
      <c r="OQO83" s="78"/>
      <c r="OQP83" s="78"/>
      <c r="OQQ83" s="78"/>
      <c r="OQR83" s="78"/>
      <c r="OQS83" s="78"/>
      <c r="OQT83" s="78"/>
      <c r="OQU83" s="78"/>
      <c r="OQV83" s="78"/>
      <c r="OQW83" s="78"/>
      <c r="OQX83" s="78"/>
      <c r="OQY83" s="78"/>
      <c r="OQZ83" s="78"/>
      <c r="ORA83" s="78"/>
      <c r="ORB83" s="78"/>
      <c r="ORC83" s="78"/>
      <c r="ORD83" s="78"/>
      <c r="ORE83" s="78"/>
      <c r="ORF83" s="78"/>
      <c r="ORG83" s="78"/>
      <c r="ORH83" s="78"/>
      <c r="ORI83" s="78"/>
      <c r="ORJ83" s="78"/>
      <c r="ORK83" s="78"/>
      <c r="ORL83" s="78"/>
      <c r="ORM83" s="78"/>
      <c r="ORN83" s="78"/>
      <c r="ORO83" s="78"/>
      <c r="ORP83" s="78"/>
      <c r="ORQ83" s="78"/>
      <c r="ORR83" s="78"/>
      <c r="ORS83" s="78"/>
      <c r="ORT83" s="78"/>
      <c r="ORU83" s="78"/>
      <c r="ORV83" s="78"/>
      <c r="ORW83" s="78"/>
      <c r="ORX83" s="78"/>
      <c r="ORY83" s="78"/>
      <c r="ORZ83" s="78"/>
      <c r="OSA83" s="78"/>
      <c r="OSB83" s="78"/>
      <c r="OSC83" s="78"/>
      <c r="OSD83" s="78"/>
      <c r="OSE83" s="78"/>
      <c r="OSF83" s="78"/>
      <c r="OSG83" s="78"/>
      <c r="OSH83" s="78"/>
      <c r="OSI83" s="78"/>
      <c r="OSJ83" s="78"/>
      <c r="OSK83" s="78"/>
      <c r="OSL83" s="78"/>
      <c r="OSM83" s="78"/>
      <c r="OSN83" s="78"/>
      <c r="OSO83" s="78"/>
      <c r="OSP83" s="78"/>
      <c r="OSQ83" s="78"/>
      <c r="OSR83" s="78"/>
      <c r="OSS83" s="78"/>
      <c r="OST83" s="78"/>
      <c r="OSU83" s="78"/>
      <c r="OSV83" s="78"/>
      <c r="OSW83" s="78"/>
      <c r="OSX83" s="78"/>
      <c r="OSY83" s="78"/>
      <c r="OSZ83" s="78"/>
      <c r="OTA83" s="78"/>
      <c r="OTB83" s="78"/>
      <c r="OTC83" s="78"/>
      <c r="OTD83" s="78"/>
      <c r="OTE83" s="78"/>
      <c r="OTF83" s="78"/>
      <c r="OTG83" s="78"/>
      <c r="OTH83" s="78"/>
      <c r="OTI83" s="78"/>
      <c r="OTJ83" s="78"/>
      <c r="OTK83" s="78"/>
      <c r="OTL83" s="78"/>
      <c r="OTM83" s="78"/>
      <c r="OTN83" s="78"/>
      <c r="OTO83" s="78"/>
      <c r="OTP83" s="78"/>
      <c r="OTQ83" s="78"/>
      <c r="OTR83" s="78"/>
      <c r="OTS83" s="78"/>
      <c r="OTT83" s="78"/>
      <c r="OTU83" s="78"/>
      <c r="OTV83" s="78"/>
      <c r="OTW83" s="78"/>
      <c r="OTX83" s="78"/>
      <c r="OTY83" s="78"/>
      <c r="OTZ83" s="78"/>
      <c r="OUA83" s="78"/>
      <c r="OUB83" s="78"/>
      <c r="OUC83" s="78"/>
      <c r="OUD83" s="78"/>
      <c r="OUE83" s="78"/>
      <c r="OUF83" s="78"/>
      <c r="OUG83" s="78"/>
      <c r="OUH83" s="78"/>
      <c r="OUI83" s="78"/>
      <c r="OUJ83" s="78"/>
      <c r="OUK83" s="78"/>
      <c r="OUL83" s="78"/>
      <c r="OUM83" s="78"/>
      <c r="OUN83" s="78"/>
      <c r="OUO83" s="78"/>
      <c r="OUP83" s="78"/>
      <c r="OUQ83" s="78"/>
      <c r="OUR83" s="78"/>
      <c r="OUS83" s="78"/>
      <c r="OUT83" s="78"/>
      <c r="OUU83" s="78"/>
      <c r="OUV83" s="78"/>
      <c r="OUW83" s="78"/>
      <c r="OUX83" s="78"/>
      <c r="OUY83" s="78"/>
      <c r="OUZ83" s="78"/>
      <c r="OVA83" s="78"/>
      <c r="OVB83" s="78"/>
      <c r="OVC83" s="78"/>
      <c r="OVD83" s="78"/>
      <c r="OVE83" s="78"/>
      <c r="OVF83" s="78"/>
      <c r="OVG83" s="78"/>
      <c r="OVH83" s="78"/>
      <c r="OVI83" s="78"/>
      <c r="OVJ83" s="78"/>
      <c r="OVK83" s="78"/>
      <c r="OVL83" s="78"/>
      <c r="OVM83" s="78"/>
      <c r="OVN83" s="78"/>
      <c r="OVO83" s="78"/>
      <c r="OVP83" s="78"/>
      <c r="OVQ83" s="78"/>
      <c r="OVR83" s="78"/>
      <c r="OVS83" s="78"/>
      <c r="OVT83" s="78"/>
      <c r="OVU83" s="78"/>
      <c r="OVV83" s="78"/>
      <c r="OVW83" s="78"/>
      <c r="OVX83" s="78"/>
      <c r="OVY83" s="78"/>
      <c r="OVZ83" s="78"/>
      <c r="OWA83" s="78"/>
      <c r="OWB83" s="78"/>
      <c r="OWC83" s="78"/>
      <c r="OWD83" s="78"/>
      <c r="OWE83" s="78"/>
      <c r="OWF83" s="78"/>
      <c r="OWG83" s="78"/>
      <c r="OWH83" s="78"/>
      <c r="OWI83" s="78"/>
      <c r="OWJ83" s="78"/>
      <c r="OWK83" s="78"/>
      <c r="OWL83" s="78"/>
      <c r="OWM83" s="78"/>
      <c r="OWN83" s="78"/>
      <c r="OWO83" s="78"/>
      <c r="OWP83" s="78"/>
      <c r="OWQ83" s="78"/>
      <c r="OWR83" s="78"/>
      <c r="OWS83" s="78"/>
      <c r="OWT83" s="78"/>
      <c r="OWU83" s="78"/>
      <c r="OWV83" s="78"/>
      <c r="OWW83" s="78"/>
      <c r="OWX83" s="78"/>
      <c r="OWY83" s="78"/>
      <c r="OWZ83" s="78"/>
      <c r="OXA83" s="78"/>
      <c r="OXB83" s="78"/>
      <c r="OXC83" s="78"/>
      <c r="OXD83" s="78"/>
      <c r="OXE83" s="78"/>
      <c r="OXF83" s="78"/>
      <c r="OXG83" s="78"/>
      <c r="OXH83" s="78"/>
      <c r="OXI83" s="78"/>
      <c r="OXJ83" s="78"/>
      <c r="OXK83" s="78"/>
      <c r="OXL83" s="78"/>
      <c r="OXM83" s="78"/>
      <c r="OXN83" s="78"/>
      <c r="OXO83" s="78"/>
      <c r="OXP83" s="78"/>
      <c r="OXQ83" s="78"/>
      <c r="OXR83" s="78"/>
      <c r="OXS83" s="78"/>
      <c r="OXT83" s="78"/>
      <c r="OXU83" s="78"/>
      <c r="OXV83" s="78"/>
      <c r="OXW83" s="78"/>
      <c r="OXX83" s="78"/>
      <c r="OXY83" s="78"/>
      <c r="OXZ83" s="78"/>
      <c r="OYA83" s="78"/>
      <c r="OYB83" s="78"/>
      <c r="OYC83" s="78"/>
      <c r="OYD83" s="78"/>
      <c r="OYE83" s="78"/>
      <c r="OYF83" s="78"/>
      <c r="OYG83" s="78"/>
      <c r="OYH83" s="78"/>
      <c r="OYI83" s="78"/>
      <c r="OYJ83" s="78"/>
      <c r="OYK83" s="78"/>
      <c r="OYL83" s="78"/>
      <c r="OYM83" s="78"/>
      <c r="OYN83" s="78"/>
      <c r="OYO83" s="78"/>
      <c r="OYP83" s="78"/>
      <c r="OYQ83" s="78"/>
      <c r="OYR83" s="78"/>
      <c r="OYS83" s="78"/>
      <c r="OYT83" s="78"/>
      <c r="OYU83" s="78"/>
      <c r="OYV83" s="78"/>
      <c r="OYW83" s="78"/>
      <c r="OYX83" s="78"/>
      <c r="OYY83" s="78"/>
      <c r="OYZ83" s="78"/>
      <c r="OZA83" s="78"/>
      <c r="OZB83" s="78"/>
      <c r="OZC83" s="78"/>
      <c r="OZD83" s="78"/>
      <c r="OZE83" s="78"/>
      <c r="OZF83" s="78"/>
      <c r="OZG83" s="78"/>
      <c r="OZH83" s="78"/>
      <c r="OZI83" s="78"/>
      <c r="OZJ83" s="78"/>
      <c r="OZK83" s="78"/>
      <c r="OZL83" s="78"/>
      <c r="OZM83" s="78"/>
      <c r="OZN83" s="78"/>
      <c r="OZO83" s="78"/>
      <c r="OZP83" s="78"/>
      <c r="OZQ83" s="78"/>
      <c r="OZR83" s="78"/>
      <c r="OZS83" s="78"/>
      <c r="OZT83" s="78"/>
      <c r="OZU83" s="78"/>
      <c r="OZV83" s="78"/>
      <c r="OZW83" s="78"/>
      <c r="OZX83" s="78"/>
      <c r="OZY83" s="78"/>
      <c r="OZZ83" s="78"/>
      <c r="PAA83" s="78"/>
      <c r="PAB83" s="78"/>
      <c r="PAC83" s="78"/>
      <c r="PAD83" s="78"/>
      <c r="PAE83" s="78"/>
      <c r="PAF83" s="78"/>
      <c r="PAG83" s="78"/>
      <c r="PAH83" s="78"/>
      <c r="PAI83" s="78"/>
      <c r="PAJ83" s="78"/>
      <c r="PAK83" s="78"/>
      <c r="PAL83" s="78"/>
      <c r="PAM83" s="78"/>
      <c r="PAN83" s="78"/>
      <c r="PAO83" s="78"/>
      <c r="PAP83" s="78"/>
      <c r="PAQ83" s="78"/>
      <c r="PAR83" s="78"/>
      <c r="PAS83" s="78"/>
      <c r="PAT83" s="78"/>
      <c r="PAU83" s="78"/>
      <c r="PAV83" s="78"/>
      <c r="PAW83" s="78"/>
      <c r="PAX83" s="78"/>
      <c r="PAY83" s="78"/>
      <c r="PAZ83" s="78"/>
      <c r="PBA83" s="78"/>
      <c r="PBB83" s="78"/>
      <c r="PBC83" s="78"/>
      <c r="PBD83" s="78"/>
      <c r="PBE83" s="78"/>
      <c r="PBF83" s="78"/>
      <c r="PBG83" s="78"/>
      <c r="PBH83" s="78"/>
      <c r="PBI83" s="78"/>
      <c r="PBJ83" s="78"/>
      <c r="PBK83" s="78"/>
      <c r="PBL83" s="78"/>
      <c r="PBM83" s="78"/>
      <c r="PBN83" s="78"/>
      <c r="PBO83" s="78"/>
      <c r="PBP83" s="78"/>
      <c r="PBQ83" s="78"/>
      <c r="PBR83" s="78"/>
      <c r="PBS83" s="78"/>
      <c r="PBT83" s="78"/>
      <c r="PBU83" s="78"/>
      <c r="PBV83" s="78"/>
      <c r="PBW83" s="78"/>
      <c r="PBX83" s="78"/>
      <c r="PBY83" s="78"/>
      <c r="PBZ83" s="78"/>
      <c r="PCA83" s="78"/>
      <c r="PCB83" s="78"/>
      <c r="PCC83" s="78"/>
      <c r="PCD83" s="78"/>
      <c r="PCE83" s="78"/>
      <c r="PCF83" s="78"/>
      <c r="PCG83" s="78"/>
      <c r="PCH83" s="78"/>
      <c r="PCI83" s="78"/>
      <c r="PCJ83" s="78"/>
      <c r="PCK83" s="78"/>
      <c r="PCL83" s="78"/>
      <c r="PCM83" s="78"/>
      <c r="PCN83" s="78"/>
      <c r="PCO83" s="78"/>
      <c r="PCP83" s="78"/>
      <c r="PCQ83" s="78"/>
      <c r="PCR83" s="78"/>
      <c r="PCS83" s="78"/>
      <c r="PCT83" s="78"/>
      <c r="PCU83" s="78"/>
      <c r="PCV83" s="78"/>
      <c r="PCW83" s="78"/>
      <c r="PCX83" s="78"/>
      <c r="PCY83" s="78"/>
      <c r="PCZ83" s="78"/>
      <c r="PDA83" s="78"/>
      <c r="PDB83" s="78"/>
      <c r="PDC83" s="78"/>
      <c r="PDD83" s="78"/>
      <c r="PDE83" s="78"/>
      <c r="PDF83" s="78"/>
      <c r="PDG83" s="78"/>
      <c r="PDH83" s="78"/>
      <c r="PDI83" s="78"/>
      <c r="PDJ83" s="78"/>
      <c r="PDK83" s="78"/>
      <c r="PDL83" s="78"/>
      <c r="PDM83" s="78"/>
      <c r="PDN83" s="78"/>
      <c r="PDO83" s="78"/>
      <c r="PDP83" s="78"/>
      <c r="PDQ83" s="78"/>
      <c r="PDR83" s="78"/>
      <c r="PDS83" s="78"/>
      <c r="PDT83" s="78"/>
      <c r="PDU83" s="78"/>
      <c r="PDV83" s="78"/>
      <c r="PDW83" s="78"/>
      <c r="PDX83" s="78"/>
      <c r="PDY83" s="78"/>
      <c r="PDZ83" s="78"/>
      <c r="PEA83" s="78"/>
      <c r="PEB83" s="78"/>
      <c r="PEC83" s="78"/>
      <c r="PED83" s="78"/>
      <c r="PEE83" s="78"/>
      <c r="PEF83" s="78"/>
      <c r="PEG83" s="78"/>
      <c r="PEH83" s="78"/>
      <c r="PEI83" s="78"/>
      <c r="PEJ83" s="78"/>
      <c r="PEK83" s="78"/>
      <c r="PEL83" s="78"/>
      <c r="PEM83" s="78"/>
      <c r="PEN83" s="78"/>
      <c r="PEO83" s="78"/>
      <c r="PEP83" s="78"/>
      <c r="PEQ83" s="78"/>
      <c r="PER83" s="78"/>
      <c r="PES83" s="78"/>
      <c r="PET83" s="78"/>
      <c r="PEU83" s="78"/>
      <c r="PEV83" s="78"/>
      <c r="PEW83" s="78"/>
      <c r="PEX83" s="78"/>
      <c r="PEY83" s="78"/>
      <c r="PEZ83" s="78"/>
      <c r="PFA83" s="78"/>
      <c r="PFB83" s="78"/>
      <c r="PFC83" s="78"/>
      <c r="PFD83" s="78"/>
      <c r="PFE83" s="78"/>
      <c r="PFF83" s="78"/>
      <c r="PFG83" s="78"/>
      <c r="PFH83" s="78"/>
      <c r="PFI83" s="78"/>
      <c r="PFJ83" s="78"/>
      <c r="PFK83" s="78"/>
      <c r="PFL83" s="78"/>
      <c r="PFM83" s="78"/>
      <c r="PFN83" s="78"/>
      <c r="PFO83" s="78"/>
      <c r="PFP83" s="78"/>
      <c r="PFQ83" s="78"/>
      <c r="PFR83" s="78"/>
      <c r="PFS83" s="78"/>
      <c r="PFT83" s="78"/>
      <c r="PFU83" s="78"/>
      <c r="PFV83" s="78"/>
      <c r="PFW83" s="78"/>
      <c r="PFX83" s="78"/>
      <c r="PFY83" s="78"/>
      <c r="PFZ83" s="78"/>
      <c r="PGA83" s="78"/>
      <c r="PGB83" s="78"/>
      <c r="PGC83" s="78"/>
      <c r="PGD83" s="78"/>
      <c r="PGE83" s="78"/>
      <c r="PGF83" s="78"/>
      <c r="PGG83" s="78"/>
      <c r="PGH83" s="78"/>
      <c r="PGI83" s="78"/>
      <c r="PGJ83" s="78"/>
      <c r="PGK83" s="78"/>
      <c r="PGL83" s="78"/>
      <c r="PGM83" s="78"/>
      <c r="PGN83" s="78"/>
      <c r="PGO83" s="78"/>
      <c r="PGP83" s="78"/>
      <c r="PGQ83" s="78"/>
      <c r="PGR83" s="78"/>
      <c r="PGS83" s="78"/>
      <c r="PGT83" s="78"/>
      <c r="PGU83" s="78"/>
      <c r="PGV83" s="78"/>
      <c r="PGW83" s="78"/>
      <c r="PGX83" s="78"/>
      <c r="PGY83" s="78"/>
      <c r="PGZ83" s="78"/>
      <c r="PHA83" s="78"/>
      <c r="PHB83" s="78"/>
      <c r="PHC83" s="78"/>
      <c r="PHD83" s="78"/>
      <c r="PHE83" s="78"/>
      <c r="PHF83" s="78"/>
      <c r="PHG83" s="78"/>
      <c r="PHH83" s="78"/>
      <c r="PHI83" s="78"/>
      <c r="PHJ83" s="78"/>
      <c r="PHK83" s="78"/>
      <c r="PHL83" s="78"/>
      <c r="PHM83" s="78"/>
      <c r="PHN83" s="78"/>
      <c r="PHO83" s="78"/>
      <c r="PHP83" s="78"/>
      <c r="PHQ83" s="78"/>
      <c r="PHR83" s="78"/>
      <c r="PHS83" s="78"/>
      <c r="PHT83" s="78"/>
      <c r="PHU83" s="78"/>
      <c r="PHV83" s="78"/>
      <c r="PHW83" s="78"/>
      <c r="PHX83" s="78"/>
      <c r="PHY83" s="78"/>
      <c r="PHZ83" s="78"/>
      <c r="PIA83" s="78"/>
      <c r="PIB83" s="78"/>
      <c r="PIC83" s="78"/>
      <c r="PID83" s="78"/>
      <c r="PIE83" s="78"/>
      <c r="PIF83" s="78"/>
      <c r="PIG83" s="78"/>
      <c r="PIH83" s="78"/>
      <c r="PII83" s="78"/>
      <c r="PIJ83" s="78"/>
      <c r="PIK83" s="78"/>
      <c r="PIL83" s="78"/>
      <c r="PIM83" s="78"/>
      <c r="PIN83" s="78"/>
      <c r="PIO83" s="78"/>
      <c r="PIP83" s="78"/>
      <c r="PIQ83" s="78"/>
      <c r="PIR83" s="78"/>
      <c r="PIS83" s="78"/>
      <c r="PIT83" s="78"/>
      <c r="PIU83" s="78"/>
      <c r="PIV83" s="78"/>
      <c r="PIW83" s="78"/>
      <c r="PIX83" s="78"/>
      <c r="PIY83" s="78"/>
      <c r="PIZ83" s="78"/>
      <c r="PJA83" s="78"/>
      <c r="PJB83" s="78"/>
      <c r="PJC83" s="78"/>
      <c r="PJD83" s="78"/>
      <c r="PJE83" s="78"/>
      <c r="PJF83" s="78"/>
      <c r="PJG83" s="78"/>
      <c r="PJH83" s="78"/>
      <c r="PJI83" s="78"/>
      <c r="PJJ83" s="78"/>
      <c r="PJK83" s="78"/>
      <c r="PJL83" s="78"/>
      <c r="PJM83" s="78"/>
      <c r="PJN83" s="78"/>
      <c r="PJO83" s="78"/>
      <c r="PJP83" s="78"/>
      <c r="PJQ83" s="78"/>
      <c r="PJR83" s="78"/>
      <c r="PJS83" s="78"/>
      <c r="PJT83" s="78"/>
      <c r="PJU83" s="78"/>
      <c r="PJV83" s="78"/>
      <c r="PJW83" s="78"/>
      <c r="PJX83" s="78"/>
      <c r="PJY83" s="78"/>
      <c r="PJZ83" s="78"/>
      <c r="PKA83" s="78"/>
      <c r="PKB83" s="78"/>
      <c r="PKC83" s="78"/>
      <c r="PKD83" s="78"/>
      <c r="PKE83" s="78"/>
      <c r="PKF83" s="78"/>
      <c r="PKG83" s="78"/>
      <c r="PKH83" s="78"/>
      <c r="PKI83" s="78"/>
      <c r="PKJ83" s="78"/>
      <c r="PKK83" s="78"/>
      <c r="PKL83" s="78"/>
      <c r="PKM83" s="78"/>
      <c r="PKN83" s="78"/>
      <c r="PKO83" s="78"/>
      <c r="PKP83" s="78"/>
      <c r="PKQ83" s="78"/>
      <c r="PKR83" s="78"/>
      <c r="PKS83" s="78"/>
      <c r="PKT83" s="78"/>
      <c r="PKU83" s="78"/>
      <c r="PKV83" s="78"/>
      <c r="PKW83" s="78"/>
      <c r="PKX83" s="78"/>
      <c r="PKY83" s="78"/>
      <c r="PKZ83" s="78"/>
      <c r="PLA83" s="78"/>
      <c r="PLB83" s="78"/>
      <c r="PLC83" s="78"/>
      <c r="PLD83" s="78"/>
      <c r="PLE83" s="78"/>
      <c r="PLF83" s="78"/>
      <c r="PLG83" s="78"/>
      <c r="PLH83" s="78"/>
      <c r="PLI83" s="78"/>
      <c r="PLJ83" s="78"/>
      <c r="PLK83" s="78"/>
      <c r="PLL83" s="78"/>
      <c r="PLM83" s="78"/>
      <c r="PLN83" s="78"/>
      <c r="PLO83" s="78"/>
      <c r="PLP83" s="78"/>
      <c r="PLQ83" s="78"/>
      <c r="PLR83" s="78"/>
      <c r="PLS83" s="78"/>
      <c r="PLT83" s="78"/>
      <c r="PLU83" s="78"/>
      <c r="PLV83" s="78"/>
      <c r="PLW83" s="78"/>
      <c r="PLX83" s="78"/>
      <c r="PLY83" s="78"/>
      <c r="PLZ83" s="78"/>
      <c r="PMA83" s="78"/>
      <c r="PMB83" s="78"/>
      <c r="PMC83" s="78"/>
      <c r="PMD83" s="78"/>
      <c r="PME83" s="78"/>
      <c r="PMF83" s="78"/>
      <c r="PMG83" s="78"/>
      <c r="PMH83" s="78"/>
      <c r="PMI83" s="78"/>
      <c r="PMJ83" s="78"/>
      <c r="PMK83" s="78"/>
      <c r="PML83" s="78"/>
      <c r="PMM83" s="78"/>
      <c r="PMN83" s="78"/>
      <c r="PMO83" s="78"/>
      <c r="PMP83" s="78"/>
      <c r="PMQ83" s="78"/>
      <c r="PMR83" s="78"/>
      <c r="PMS83" s="78"/>
      <c r="PMT83" s="78"/>
      <c r="PMU83" s="78"/>
      <c r="PMV83" s="78"/>
      <c r="PMW83" s="78"/>
      <c r="PMX83" s="78"/>
      <c r="PMY83" s="78"/>
      <c r="PMZ83" s="78"/>
      <c r="PNA83" s="78"/>
      <c r="PNB83" s="78"/>
      <c r="PNC83" s="78"/>
      <c r="PND83" s="78"/>
      <c r="PNE83" s="78"/>
      <c r="PNF83" s="78"/>
      <c r="PNG83" s="78"/>
      <c r="PNH83" s="78"/>
      <c r="PNI83" s="78"/>
      <c r="PNJ83" s="78"/>
      <c r="PNK83" s="78"/>
      <c r="PNL83" s="78"/>
      <c r="PNM83" s="78"/>
      <c r="PNN83" s="78"/>
      <c r="PNO83" s="78"/>
      <c r="PNP83" s="78"/>
      <c r="PNQ83" s="78"/>
      <c r="PNR83" s="78"/>
      <c r="PNS83" s="78"/>
      <c r="PNT83" s="78"/>
      <c r="PNU83" s="78"/>
      <c r="PNV83" s="78"/>
      <c r="PNW83" s="78"/>
      <c r="PNX83" s="78"/>
      <c r="PNY83" s="78"/>
      <c r="PNZ83" s="78"/>
      <c r="POA83" s="78"/>
      <c r="POB83" s="78"/>
      <c r="POC83" s="78"/>
      <c r="POD83" s="78"/>
      <c r="POE83" s="78"/>
      <c r="POF83" s="78"/>
      <c r="POG83" s="78"/>
      <c r="POH83" s="78"/>
      <c r="POI83" s="78"/>
      <c r="POJ83" s="78"/>
      <c r="POK83" s="78"/>
      <c r="POL83" s="78"/>
      <c r="POM83" s="78"/>
      <c r="PON83" s="78"/>
      <c r="POO83" s="78"/>
      <c r="POP83" s="78"/>
      <c r="POQ83" s="78"/>
      <c r="POR83" s="78"/>
      <c r="POS83" s="78"/>
      <c r="POT83" s="78"/>
      <c r="POU83" s="78"/>
      <c r="POV83" s="78"/>
      <c r="POW83" s="78"/>
      <c r="POX83" s="78"/>
      <c r="POY83" s="78"/>
      <c r="POZ83" s="78"/>
      <c r="PPA83" s="78"/>
      <c r="PPB83" s="78"/>
      <c r="PPC83" s="78"/>
      <c r="PPD83" s="78"/>
      <c r="PPE83" s="78"/>
      <c r="PPF83" s="78"/>
      <c r="PPG83" s="78"/>
      <c r="PPH83" s="78"/>
      <c r="PPI83" s="78"/>
      <c r="PPJ83" s="78"/>
      <c r="PPK83" s="78"/>
      <c r="PPL83" s="78"/>
      <c r="PPM83" s="78"/>
      <c r="PPN83" s="78"/>
      <c r="PPO83" s="78"/>
      <c r="PPP83" s="78"/>
      <c r="PPQ83" s="78"/>
      <c r="PPR83" s="78"/>
      <c r="PPS83" s="78"/>
      <c r="PPT83" s="78"/>
      <c r="PPU83" s="78"/>
      <c r="PPV83" s="78"/>
      <c r="PPW83" s="78"/>
      <c r="PPX83" s="78"/>
      <c r="PPY83" s="78"/>
      <c r="PPZ83" s="78"/>
      <c r="PQA83" s="78"/>
      <c r="PQB83" s="78"/>
      <c r="PQC83" s="78"/>
      <c r="PQD83" s="78"/>
      <c r="PQE83" s="78"/>
      <c r="PQF83" s="78"/>
      <c r="PQG83" s="78"/>
      <c r="PQH83" s="78"/>
      <c r="PQI83" s="78"/>
      <c r="PQJ83" s="78"/>
      <c r="PQK83" s="78"/>
      <c r="PQL83" s="78"/>
      <c r="PQM83" s="78"/>
      <c r="PQN83" s="78"/>
      <c r="PQO83" s="78"/>
      <c r="PQP83" s="78"/>
      <c r="PQQ83" s="78"/>
      <c r="PQR83" s="78"/>
      <c r="PQS83" s="78"/>
      <c r="PQT83" s="78"/>
      <c r="PQU83" s="78"/>
      <c r="PQV83" s="78"/>
      <c r="PQW83" s="78"/>
      <c r="PQX83" s="78"/>
      <c r="PQY83" s="78"/>
      <c r="PQZ83" s="78"/>
      <c r="PRA83" s="78"/>
      <c r="PRB83" s="78"/>
      <c r="PRC83" s="78"/>
      <c r="PRD83" s="78"/>
      <c r="PRE83" s="78"/>
      <c r="PRF83" s="78"/>
      <c r="PRG83" s="78"/>
      <c r="PRH83" s="78"/>
      <c r="PRI83" s="78"/>
      <c r="PRJ83" s="78"/>
      <c r="PRK83" s="78"/>
      <c r="PRL83" s="78"/>
      <c r="PRM83" s="78"/>
      <c r="PRN83" s="78"/>
      <c r="PRO83" s="78"/>
      <c r="PRP83" s="78"/>
      <c r="PRQ83" s="78"/>
      <c r="PRR83" s="78"/>
      <c r="PRS83" s="78"/>
      <c r="PRT83" s="78"/>
      <c r="PRU83" s="78"/>
      <c r="PRV83" s="78"/>
      <c r="PRW83" s="78"/>
      <c r="PRX83" s="78"/>
      <c r="PRY83" s="78"/>
      <c r="PRZ83" s="78"/>
      <c r="PSA83" s="78"/>
      <c r="PSB83" s="78"/>
      <c r="PSC83" s="78"/>
      <c r="PSD83" s="78"/>
      <c r="PSE83" s="78"/>
      <c r="PSF83" s="78"/>
      <c r="PSG83" s="78"/>
      <c r="PSH83" s="78"/>
      <c r="PSI83" s="78"/>
      <c r="PSJ83" s="78"/>
      <c r="PSK83" s="78"/>
      <c r="PSL83" s="78"/>
      <c r="PSM83" s="78"/>
      <c r="PSN83" s="78"/>
      <c r="PSO83" s="78"/>
      <c r="PSP83" s="78"/>
      <c r="PSQ83" s="78"/>
      <c r="PSR83" s="78"/>
      <c r="PSS83" s="78"/>
      <c r="PST83" s="78"/>
      <c r="PSU83" s="78"/>
      <c r="PSV83" s="78"/>
      <c r="PSW83" s="78"/>
      <c r="PSX83" s="78"/>
      <c r="PSY83" s="78"/>
      <c r="PSZ83" s="78"/>
      <c r="PTA83" s="78"/>
      <c r="PTB83" s="78"/>
      <c r="PTC83" s="78"/>
      <c r="PTD83" s="78"/>
      <c r="PTE83" s="78"/>
      <c r="PTF83" s="78"/>
      <c r="PTG83" s="78"/>
      <c r="PTH83" s="78"/>
      <c r="PTI83" s="78"/>
      <c r="PTJ83" s="78"/>
      <c r="PTK83" s="78"/>
      <c r="PTL83" s="78"/>
      <c r="PTM83" s="78"/>
      <c r="PTN83" s="78"/>
      <c r="PTO83" s="78"/>
      <c r="PTP83" s="78"/>
      <c r="PTQ83" s="78"/>
      <c r="PTR83" s="78"/>
      <c r="PTS83" s="78"/>
      <c r="PTT83" s="78"/>
      <c r="PTU83" s="78"/>
      <c r="PTV83" s="78"/>
      <c r="PTW83" s="78"/>
      <c r="PTX83" s="78"/>
      <c r="PTY83" s="78"/>
      <c r="PTZ83" s="78"/>
      <c r="PUA83" s="78"/>
      <c r="PUB83" s="78"/>
      <c r="PUC83" s="78"/>
      <c r="PUD83" s="78"/>
      <c r="PUE83" s="78"/>
      <c r="PUF83" s="78"/>
      <c r="PUG83" s="78"/>
      <c r="PUH83" s="78"/>
      <c r="PUI83" s="78"/>
      <c r="PUJ83" s="78"/>
      <c r="PUK83" s="78"/>
      <c r="PUL83" s="78"/>
      <c r="PUM83" s="78"/>
      <c r="PUN83" s="78"/>
      <c r="PUO83" s="78"/>
      <c r="PUP83" s="78"/>
      <c r="PUQ83" s="78"/>
      <c r="PUR83" s="78"/>
      <c r="PUS83" s="78"/>
      <c r="PUT83" s="78"/>
      <c r="PUU83" s="78"/>
      <c r="PUV83" s="78"/>
      <c r="PUW83" s="78"/>
      <c r="PUX83" s="78"/>
      <c r="PUY83" s="78"/>
      <c r="PUZ83" s="78"/>
      <c r="PVA83" s="78"/>
      <c r="PVB83" s="78"/>
      <c r="PVC83" s="78"/>
      <c r="PVD83" s="78"/>
      <c r="PVE83" s="78"/>
      <c r="PVF83" s="78"/>
      <c r="PVG83" s="78"/>
      <c r="PVH83" s="78"/>
      <c r="PVI83" s="78"/>
      <c r="PVJ83" s="78"/>
      <c r="PVK83" s="78"/>
      <c r="PVL83" s="78"/>
      <c r="PVM83" s="78"/>
      <c r="PVN83" s="78"/>
      <c r="PVO83" s="78"/>
      <c r="PVP83" s="78"/>
      <c r="PVQ83" s="78"/>
      <c r="PVR83" s="78"/>
      <c r="PVS83" s="78"/>
      <c r="PVT83" s="78"/>
      <c r="PVU83" s="78"/>
      <c r="PVV83" s="78"/>
      <c r="PVW83" s="78"/>
      <c r="PVX83" s="78"/>
      <c r="PVY83" s="78"/>
      <c r="PVZ83" s="78"/>
      <c r="PWA83" s="78"/>
      <c r="PWB83" s="78"/>
      <c r="PWC83" s="78"/>
      <c r="PWD83" s="78"/>
      <c r="PWE83" s="78"/>
      <c r="PWF83" s="78"/>
      <c r="PWG83" s="78"/>
      <c r="PWH83" s="78"/>
      <c r="PWI83" s="78"/>
      <c r="PWJ83" s="78"/>
      <c r="PWK83" s="78"/>
      <c r="PWL83" s="78"/>
      <c r="PWM83" s="78"/>
      <c r="PWN83" s="78"/>
      <c r="PWO83" s="78"/>
      <c r="PWP83" s="78"/>
      <c r="PWQ83" s="78"/>
      <c r="PWR83" s="78"/>
      <c r="PWS83" s="78"/>
      <c r="PWT83" s="78"/>
      <c r="PWU83" s="78"/>
      <c r="PWV83" s="78"/>
      <c r="PWW83" s="78"/>
      <c r="PWX83" s="78"/>
      <c r="PWY83" s="78"/>
      <c r="PWZ83" s="78"/>
      <c r="PXA83" s="78"/>
      <c r="PXB83" s="78"/>
      <c r="PXC83" s="78"/>
      <c r="PXD83" s="78"/>
      <c r="PXE83" s="78"/>
      <c r="PXF83" s="78"/>
      <c r="PXG83" s="78"/>
      <c r="PXH83" s="78"/>
      <c r="PXI83" s="78"/>
      <c r="PXJ83" s="78"/>
      <c r="PXK83" s="78"/>
      <c r="PXL83" s="78"/>
      <c r="PXM83" s="78"/>
      <c r="PXN83" s="78"/>
      <c r="PXO83" s="78"/>
      <c r="PXP83" s="78"/>
      <c r="PXQ83" s="78"/>
      <c r="PXR83" s="78"/>
      <c r="PXS83" s="78"/>
      <c r="PXT83" s="78"/>
      <c r="PXU83" s="78"/>
      <c r="PXV83" s="78"/>
      <c r="PXW83" s="78"/>
      <c r="PXX83" s="78"/>
      <c r="PXY83" s="78"/>
      <c r="PXZ83" s="78"/>
      <c r="PYA83" s="78"/>
      <c r="PYB83" s="78"/>
      <c r="PYC83" s="78"/>
      <c r="PYD83" s="78"/>
      <c r="PYE83" s="78"/>
      <c r="PYF83" s="78"/>
      <c r="PYG83" s="78"/>
      <c r="PYH83" s="78"/>
      <c r="PYI83" s="78"/>
      <c r="PYJ83" s="78"/>
      <c r="PYK83" s="78"/>
      <c r="PYL83" s="78"/>
      <c r="PYM83" s="78"/>
      <c r="PYN83" s="78"/>
      <c r="PYO83" s="78"/>
      <c r="PYP83" s="78"/>
      <c r="PYQ83" s="78"/>
      <c r="PYR83" s="78"/>
      <c r="PYS83" s="78"/>
      <c r="PYT83" s="78"/>
      <c r="PYU83" s="78"/>
      <c r="PYV83" s="78"/>
      <c r="PYW83" s="78"/>
      <c r="PYX83" s="78"/>
      <c r="PYY83" s="78"/>
      <c r="PYZ83" s="78"/>
      <c r="PZA83" s="78"/>
      <c r="PZB83" s="78"/>
      <c r="PZC83" s="78"/>
      <c r="PZD83" s="78"/>
      <c r="PZE83" s="78"/>
      <c r="PZF83" s="78"/>
      <c r="PZG83" s="78"/>
      <c r="PZH83" s="78"/>
      <c r="PZI83" s="78"/>
      <c r="PZJ83" s="78"/>
      <c r="PZK83" s="78"/>
      <c r="PZL83" s="78"/>
      <c r="PZM83" s="78"/>
      <c r="PZN83" s="78"/>
      <c r="PZO83" s="78"/>
      <c r="PZP83" s="78"/>
      <c r="PZQ83" s="78"/>
      <c r="PZR83" s="78"/>
      <c r="PZS83" s="78"/>
      <c r="PZT83" s="78"/>
      <c r="PZU83" s="78"/>
      <c r="PZV83" s="78"/>
      <c r="PZW83" s="78"/>
      <c r="PZX83" s="78"/>
      <c r="PZY83" s="78"/>
      <c r="PZZ83" s="78"/>
      <c r="QAA83" s="78"/>
      <c r="QAB83" s="78"/>
      <c r="QAC83" s="78"/>
      <c r="QAD83" s="78"/>
      <c r="QAE83" s="78"/>
      <c r="QAF83" s="78"/>
      <c r="QAG83" s="78"/>
      <c r="QAH83" s="78"/>
      <c r="QAI83" s="78"/>
      <c r="QAJ83" s="78"/>
      <c r="QAK83" s="78"/>
      <c r="QAL83" s="78"/>
      <c r="QAM83" s="78"/>
      <c r="QAN83" s="78"/>
      <c r="QAO83" s="78"/>
      <c r="QAP83" s="78"/>
      <c r="QAQ83" s="78"/>
      <c r="QAR83" s="78"/>
      <c r="QAS83" s="78"/>
      <c r="QAT83" s="78"/>
      <c r="QAU83" s="78"/>
      <c r="QAV83" s="78"/>
      <c r="QAW83" s="78"/>
      <c r="QAX83" s="78"/>
      <c r="QAY83" s="78"/>
      <c r="QAZ83" s="78"/>
      <c r="QBA83" s="78"/>
      <c r="QBB83" s="78"/>
      <c r="QBC83" s="78"/>
      <c r="QBD83" s="78"/>
      <c r="QBE83" s="78"/>
      <c r="QBF83" s="78"/>
      <c r="QBG83" s="78"/>
      <c r="QBH83" s="78"/>
      <c r="QBI83" s="78"/>
      <c r="QBJ83" s="78"/>
      <c r="QBK83" s="78"/>
      <c r="QBL83" s="78"/>
      <c r="QBM83" s="78"/>
      <c r="QBN83" s="78"/>
      <c r="QBO83" s="78"/>
      <c r="QBP83" s="78"/>
      <c r="QBQ83" s="78"/>
      <c r="QBR83" s="78"/>
      <c r="QBS83" s="78"/>
      <c r="QBT83" s="78"/>
      <c r="QBU83" s="78"/>
      <c r="QBV83" s="78"/>
      <c r="QBW83" s="78"/>
      <c r="QBX83" s="78"/>
      <c r="QBY83" s="78"/>
      <c r="QBZ83" s="78"/>
      <c r="QCA83" s="78"/>
      <c r="QCB83" s="78"/>
      <c r="QCC83" s="78"/>
      <c r="QCD83" s="78"/>
      <c r="QCE83" s="78"/>
      <c r="QCF83" s="78"/>
      <c r="QCG83" s="78"/>
      <c r="QCH83" s="78"/>
      <c r="QCI83" s="78"/>
      <c r="QCJ83" s="78"/>
      <c r="QCK83" s="78"/>
      <c r="QCL83" s="78"/>
      <c r="QCM83" s="78"/>
      <c r="QCN83" s="78"/>
      <c r="QCO83" s="78"/>
      <c r="QCP83" s="78"/>
      <c r="QCQ83" s="78"/>
      <c r="QCR83" s="78"/>
      <c r="QCS83" s="78"/>
      <c r="QCT83" s="78"/>
      <c r="QCU83" s="78"/>
      <c r="QCV83" s="78"/>
      <c r="QCW83" s="78"/>
      <c r="QCX83" s="78"/>
      <c r="QCY83" s="78"/>
      <c r="QCZ83" s="78"/>
      <c r="QDA83" s="78"/>
      <c r="QDB83" s="78"/>
      <c r="QDC83" s="78"/>
      <c r="QDD83" s="78"/>
      <c r="QDE83" s="78"/>
      <c r="QDF83" s="78"/>
      <c r="QDG83" s="78"/>
      <c r="QDH83" s="78"/>
      <c r="QDI83" s="78"/>
      <c r="QDJ83" s="78"/>
      <c r="QDK83" s="78"/>
      <c r="QDL83" s="78"/>
      <c r="QDM83" s="78"/>
      <c r="QDN83" s="78"/>
      <c r="QDO83" s="78"/>
      <c r="QDP83" s="78"/>
      <c r="QDQ83" s="78"/>
      <c r="QDR83" s="78"/>
      <c r="QDS83" s="78"/>
      <c r="QDT83" s="78"/>
      <c r="QDU83" s="78"/>
      <c r="QDV83" s="78"/>
      <c r="QDW83" s="78"/>
      <c r="QDX83" s="78"/>
      <c r="QDY83" s="78"/>
      <c r="QDZ83" s="78"/>
      <c r="QEA83" s="78"/>
      <c r="QEB83" s="78"/>
      <c r="QEC83" s="78"/>
      <c r="QED83" s="78"/>
      <c r="QEE83" s="78"/>
      <c r="QEF83" s="78"/>
      <c r="QEG83" s="78"/>
      <c r="QEH83" s="78"/>
      <c r="QEI83" s="78"/>
      <c r="QEJ83" s="78"/>
      <c r="QEK83" s="78"/>
      <c r="QEL83" s="78"/>
      <c r="QEM83" s="78"/>
      <c r="QEN83" s="78"/>
      <c r="QEO83" s="78"/>
      <c r="QEP83" s="78"/>
      <c r="QEQ83" s="78"/>
      <c r="QER83" s="78"/>
      <c r="QES83" s="78"/>
      <c r="QET83" s="78"/>
      <c r="QEU83" s="78"/>
      <c r="QEV83" s="78"/>
      <c r="QEW83" s="78"/>
      <c r="QEX83" s="78"/>
      <c r="QEY83" s="78"/>
      <c r="QEZ83" s="78"/>
      <c r="QFA83" s="78"/>
      <c r="QFB83" s="78"/>
      <c r="QFC83" s="78"/>
      <c r="QFD83" s="78"/>
      <c r="QFE83" s="78"/>
      <c r="QFF83" s="78"/>
      <c r="QFG83" s="78"/>
      <c r="QFH83" s="78"/>
      <c r="QFI83" s="78"/>
      <c r="QFJ83" s="78"/>
      <c r="QFK83" s="78"/>
      <c r="QFL83" s="78"/>
      <c r="QFM83" s="78"/>
      <c r="QFN83" s="78"/>
      <c r="QFO83" s="78"/>
      <c r="QFP83" s="78"/>
      <c r="QFQ83" s="78"/>
      <c r="QFR83" s="78"/>
      <c r="QFS83" s="78"/>
      <c r="QFT83" s="78"/>
      <c r="QFU83" s="78"/>
      <c r="QFV83" s="78"/>
      <c r="QFW83" s="78"/>
      <c r="QFX83" s="78"/>
      <c r="QFY83" s="78"/>
      <c r="QFZ83" s="78"/>
      <c r="QGA83" s="78"/>
      <c r="QGB83" s="78"/>
      <c r="QGC83" s="78"/>
      <c r="QGD83" s="78"/>
      <c r="QGE83" s="78"/>
      <c r="QGF83" s="78"/>
      <c r="QGG83" s="78"/>
      <c r="QGH83" s="78"/>
      <c r="QGI83" s="78"/>
      <c r="QGJ83" s="78"/>
      <c r="QGK83" s="78"/>
      <c r="QGL83" s="78"/>
      <c r="QGM83" s="78"/>
      <c r="QGN83" s="78"/>
      <c r="QGO83" s="78"/>
      <c r="QGP83" s="78"/>
      <c r="QGQ83" s="78"/>
      <c r="QGR83" s="78"/>
      <c r="QGS83" s="78"/>
      <c r="QGT83" s="78"/>
      <c r="QGU83" s="78"/>
      <c r="QGV83" s="78"/>
      <c r="QGW83" s="78"/>
      <c r="QGX83" s="78"/>
      <c r="QGY83" s="78"/>
      <c r="QGZ83" s="78"/>
      <c r="QHA83" s="78"/>
      <c r="QHB83" s="78"/>
      <c r="QHC83" s="78"/>
      <c r="QHD83" s="78"/>
      <c r="QHE83" s="78"/>
      <c r="QHF83" s="78"/>
      <c r="QHG83" s="78"/>
      <c r="QHH83" s="78"/>
      <c r="QHI83" s="78"/>
      <c r="QHJ83" s="78"/>
      <c r="QHK83" s="78"/>
      <c r="QHL83" s="78"/>
      <c r="QHM83" s="78"/>
      <c r="QHN83" s="78"/>
      <c r="QHO83" s="78"/>
      <c r="QHP83" s="78"/>
      <c r="QHQ83" s="78"/>
      <c r="QHR83" s="78"/>
      <c r="QHS83" s="78"/>
      <c r="QHT83" s="78"/>
      <c r="QHU83" s="78"/>
      <c r="QHV83" s="78"/>
      <c r="QHW83" s="78"/>
      <c r="QHX83" s="78"/>
      <c r="QHY83" s="78"/>
      <c r="QHZ83" s="78"/>
      <c r="QIA83" s="78"/>
      <c r="QIB83" s="78"/>
      <c r="QIC83" s="78"/>
      <c r="QID83" s="78"/>
      <c r="QIE83" s="78"/>
      <c r="QIF83" s="78"/>
      <c r="QIG83" s="78"/>
      <c r="QIH83" s="78"/>
      <c r="QII83" s="78"/>
      <c r="QIJ83" s="78"/>
      <c r="QIK83" s="78"/>
      <c r="QIL83" s="78"/>
      <c r="QIM83" s="78"/>
      <c r="QIN83" s="78"/>
      <c r="QIO83" s="78"/>
      <c r="QIP83" s="78"/>
      <c r="QIQ83" s="78"/>
      <c r="QIR83" s="78"/>
      <c r="QIS83" s="78"/>
      <c r="QIT83" s="78"/>
      <c r="QIU83" s="78"/>
      <c r="QIV83" s="78"/>
      <c r="QIW83" s="78"/>
      <c r="QIX83" s="78"/>
      <c r="QIY83" s="78"/>
      <c r="QIZ83" s="78"/>
      <c r="QJA83" s="78"/>
      <c r="QJB83" s="78"/>
      <c r="QJC83" s="78"/>
      <c r="QJD83" s="78"/>
      <c r="QJE83" s="78"/>
      <c r="QJF83" s="78"/>
      <c r="QJG83" s="78"/>
      <c r="QJH83" s="78"/>
      <c r="QJI83" s="78"/>
      <c r="QJJ83" s="78"/>
      <c r="QJK83" s="78"/>
      <c r="QJL83" s="78"/>
      <c r="QJM83" s="78"/>
      <c r="QJN83" s="78"/>
      <c r="QJO83" s="78"/>
      <c r="QJP83" s="78"/>
      <c r="QJQ83" s="78"/>
      <c r="QJR83" s="78"/>
      <c r="QJS83" s="78"/>
      <c r="QJT83" s="78"/>
      <c r="QJU83" s="78"/>
      <c r="QJV83" s="78"/>
      <c r="QJW83" s="78"/>
      <c r="QJX83" s="78"/>
      <c r="QJY83" s="78"/>
      <c r="QJZ83" s="78"/>
      <c r="QKA83" s="78"/>
      <c r="QKB83" s="78"/>
      <c r="QKC83" s="78"/>
      <c r="QKD83" s="78"/>
      <c r="QKE83" s="78"/>
      <c r="QKF83" s="78"/>
      <c r="QKG83" s="78"/>
      <c r="QKH83" s="78"/>
      <c r="QKI83" s="78"/>
      <c r="QKJ83" s="78"/>
      <c r="QKK83" s="78"/>
      <c r="QKL83" s="78"/>
      <c r="QKM83" s="78"/>
      <c r="QKN83" s="78"/>
      <c r="QKO83" s="78"/>
      <c r="QKP83" s="78"/>
      <c r="QKQ83" s="78"/>
      <c r="QKR83" s="78"/>
      <c r="QKS83" s="78"/>
      <c r="QKT83" s="78"/>
      <c r="QKU83" s="78"/>
      <c r="QKV83" s="78"/>
      <c r="QKW83" s="78"/>
      <c r="QKX83" s="78"/>
      <c r="QKY83" s="78"/>
      <c r="QKZ83" s="78"/>
      <c r="QLA83" s="78"/>
      <c r="QLB83" s="78"/>
      <c r="QLC83" s="78"/>
      <c r="QLD83" s="78"/>
      <c r="QLE83" s="78"/>
      <c r="QLF83" s="78"/>
      <c r="QLG83" s="78"/>
      <c r="QLH83" s="78"/>
      <c r="QLI83" s="78"/>
      <c r="QLJ83" s="78"/>
      <c r="QLK83" s="78"/>
      <c r="QLL83" s="78"/>
      <c r="QLM83" s="78"/>
      <c r="QLN83" s="78"/>
      <c r="QLO83" s="78"/>
      <c r="QLP83" s="78"/>
      <c r="QLQ83" s="78"/>
      <c r="QLR83" s="78"/>
      <c r="QLS83" s="78"/>
      <c r="QLT83" s="78"/>
      <c r="QLU83" s="78"/>
      <c r="QLV83" s="78"/>
      <c r="QLW83" s="78"/>
      <c r="QLX83" s="78"/>
      <c r="QLY83" s="78"/>
      <c r="QLZ83" s="78"/>
      <c r="QMA83" s="78"/>
      <c r="QMB83" s="78"/>
      <c r="QMC83" s="78"/>
      <c r="QMD83" s="78"/>
      <c r="QME83" s="78"/>
      <c r="QMF83" s="78"/>
      <c r="QMG83" s="78"/>
      <c r="QMH83" s="78"/>
      <c r="QMI83" s="78"/>
      <c r="QMJ83" s="78"/>
      <c r="QMK83" s="78"/>
      <c r="QML83" s="78"/>
      <c r="QMM83" s="78"/>
      <c r="QMN83" s="78"/>
      <c r="QMO83" s="78"/>
      <c r="QMP83" s="78"/>
      <c r="QMQ83" s="78"/>
      <c r="QMR83" s="78"/>
      <c r="QMS83" s="78"/>
      <c r="QMT83" s="78"/>
      <c r="QMU83" s="78"/>
      <c r="QMV83" s="78"/>
      <c r="QMW83" s="78"/>
      <c r="QMX83" s="78"/>
      <c r="QMY83" s="78"/>
      <c r="QMZ83" s="78"/>
      <c r="QNA83" s="78"/>
      <c r="QNB83" s="78"/>
      <c r="QNC83" s="78"/>
      <c r="QND83" s="78"/>
      <c r="QNE83" s="78"/>
      <c r="QNF83" s="78"/>
      <c r="QNG83" s="78"/>
      <c r="QNH83" s="78"/>
      <c r="QNI83" s="78"/>
      <c r="QNJ83" s="78"/>
      <c r="QNK83" s="78"/>
      <c r="QNL83" s="78"/>
      <c r="QNM83" s="78"/>
      <c r="QNN83" s="78"/>
      <c r="QNO83" s="78"/>
      <c r="QNP83" s="78"/>
      <c r="QNQ83" s="78"/>
      <c r="QNR83" s="78"/>
      <c r="QNS83" s="78"/>
      <c r="QNT83" s="78"/>
      <c r="QNU83" s="78"/>
      <c r="QNV83" s="78"/>
      <c r="QNW83" s="78"/>
      <c r="QNX83" s="78"/>
      <c r="QNY83" s="78"/>
      <c r="QNZ83" s="78"/>
      <c r="QOA83" s="78"/>
      <c r="QOB83" s="78"/>
      <c r="QOC83" s="78"/>
      <c r="QOD83" s="78"/>
      <c r="QOE83" s="78"/>
      <c r="QOF83" s="78"/>
      <c r="QOG83" s="78"/>
      <c r="QOH83" s="78"/>
      <c r="QOI83" s="78"/>
      <c r="QOJ83" s="78"/>
      <c r="QOK83" s="78"/>
      <c r="QOL83" s="78"/>
      <c r="QOM83" s="78"/>
      <c r="QON83" s="78"/>
      <c r="QOO83" s="78"/>
      <c r="QOP83" s="78"/>
      <c r="QOQ83" s="78"/>
      <c r="QOR83" s="78"/>
      <c r="QOS83" s="78"/>
      <c r="QOT83" s="78"/>
      <c r="QOU83" s="78"/>
      <c r="QOV83" s="78"/>
      <c r="QOW83" s="78"/>
      <c r="QOX83" s="78"/>
      <c r="QOY83" s="78"/>
      <c r="QOZ83" s="78"/>
      <c r="QPA83" s="78"/>
      <c r="QPB83" s="78"/>
      <c r="QPC83" s="78"/>
      <c r="QPD83" s="78"/>
      <c r="QPE83" s="78"/>
      <c r="QPF83" s="78"/>
      <c r="QPG83" s="78"/>
      <c r="QPH83" s="78"/>
      <c r="QPI83" s="78"/>
      <c r="QPJ83" s="78"/>
      <c r="QPK83" s="78"/>
      <c r="QPL83" s="78"/>
      <c r="QPM83" s="78"/>
      <c r="QPN83" s="78"/>
      <c r="QPO83" s="78"/>
      <c r="QPP83" s="78"/>
      <c r="QPQ83" s="78"/>
      <c r="QPR83" s="78"/>
      <c r="QPS83" s="78"/>
      <c r="QPT83" s="78"/>
      <c r="QPU83" s="78"/>
      <c r="QPV83" s="78"/>
      <c r="QPW83" s="78"/>
      <c r="QPX83" s="78"/>
      <c r="QPY83" s="78"/>
      <c r="QPZ83" s="78"/>
      <c r="QQA83" s="78"/>
      <c r="QQB83" s="78"/>
      <c r="QQC83" s="78"/>
      <c r="QQD83" s="78"/>
      <c r="QQE83" s="78"/>
      <c r="QQF83" s="78"/>
      <c r="QQG83" s="78"/>
      <c r="QQH83" s="78"/>
      <c r="QQI83" s="78"/>
      <c r="QQJ83" s="78"/>
      <c r="QQK83" s="78"/>
      <c r="QQL83" s="78"/>
      <c r="QQM83" s="78"/>
      <c r="QQN83" s="78"/>
      <c r="QQO83" s="78"/>
      <c r="QQP83" s="78"/>
      <c r="QQQ83" s="78"/>
      <c r="QQR83" s="78"/>
      <c r="QQS83" s="78"/>
      <c r="QQT83" s="78"/>
      <c r="QQU83" s="78"/>
      <c r="QQV83" s="78"/>
      <c r="QQW83" s="78"/>
      <c r="QQX83" s="78"/>
      <c r="QQY83" s="78"/>
      <c r="QQZ83" s="78"/>
      <c r="QRA83" s="78"/>
      <c r="QRB83" s="78"/>
      <c r="QRC83" s="78"/>
      <c r="QRD83" s="78"/>
      <c r="QRE83" s="78"/>
      <c r="QRF83" s="78"/>
      <c r="QRG83" s="78"/>
      <c r="QRH83" s="78"/>
      <c r="QRI83" s="78"/>
      <c r="QRJ83" s="78"/>
      <c r="QRK83" s="78"/>
      <c r="QRL83" s="78"/>
      <c r="QRM83" s="78"/>
      <c r="QRN83" s="78"/>
      <c r="QRO83" s="78"/>
      <c r="QRP83" s="78"/>
      <c r="QRQ83" s="78"/>
      <c r="QRR83" s="78"/>
      <c r="QRS83" s="78"/>
      <c r="QRT83" s="78"/>
      <c r="QRU83" s="78"/>
      <c r="QRV83" s="78"/>
      <c r="QRW83" s="78"/>
      <c r="QRX83" s="78"/>
      <c r="QRY83" s="78"/>
      <c r="QRZ83" s="78"/>
      <c r="QSA83" s="78"/>
      <c r="QSB83" s="78"/>
      <c r="QSC83" s="78"/>
      <c r="QSD83" s="78"/>
      <c r="QSE83" s="78"/>
      <c r="QSF83" s="78"/>
      <c r="QSG83" s="78"/>
      <c r="QSH83" s="78"/>
      <c r="QSI83" s="78"/>
      <c r="QSJ83" s="78"/>
      <c r="QSK83" s="78"/>
      <c r="QSL83" s="78"/>
      <c r="QSM83" s="78"/>
      <c r="QSN83" s="78"/>
      <c r="QSO83" s="78"/>
      <c r="QSP83" s="78"/>
      <c r="QSQ83" s="78"/>
      <c r="QSR83" s="78"/>
      <c r="QSS83" s="78"/>
      <c r="QST83" s="78"/>
      <c r="QSU83" s="78"/>
      <c r="QSV83" s="78"/>
      <c r="QSW83" s="78"/>
      <c r="QSX83" s="78"/>
      <c r="QSY83" s="78"/>
      <c r="QSZ83" s="78"/>
      <c r="QTA83" s="78"/>
      <c r="QTB83" s="78"/>
      <c r="QTC83" s="78"/>
      <c r="QTD83" s="78"/>
      <c r="QTE83" s="78"/>
      <c r="QTF83" s="78"/>
      <c r="QTG83" s="78"/>
      <c r="QTH83" s="78"/>
      <c r="QTI83" s="78"/>
      <c r="QTJ83" s="78"/>
      <c r="QTK83" s="78"/>
      <c r="QTL83" s="78"/>
      <c r="QTM83" s="78"/>
      <c r="QTN83" s="78"/>
      <c r="QTO83" s="78"/>
      <c r="QTP83" s="78"/>
      <c r="QTQ83" s="78"/>
      <c r="QTR83" s="78"/>
      <c r="QTS83" s="78"/>
      <c r="QTT83" s="78"/>
      <c r="QTU83" s="78"/>
      <c r="QTV83" s="78"/>
      <c r="QTW83" s="78"/>
      <c r="QTX83" s="78"/>
      <c r="QTY83" s="78"/>
      <c r="QTZ83" s="78"/>
      <c r="QUA83" s="78"/>
      <c r="QUB83" s="78"/>
      <c r="QUC83" s="78"/>
      <c r="QUD83" s="78"/>
      <c r="QUE83" s="78"/>
      <c r="QUF83" s="78"/>
      <c r="QUG83" s="78"/>
      <c r="QUH83" s="78"/>
      <c r="QUI83" s="78"/>
      <c r="QUJ83" s="78"/>
      <c r="QUK83" s="78"/>
      <c r="QUL83" s="78"/>
      <c r="QUM83" s="78"/>
      <c r="QUN83" s="78"/>
      <c r="QUO83" s="78"/>
      <c r="QUP83" s="78"/>
      <c r="QUQ83" s="78"/>
      <c r="QUR83" s="78"/>
      <c r="QUS83" s="78"/>
      <c r="QUT83" s="78"/>
      <c r="QUU83" s="78"/>
      <c r="QUV83" s="78"/>
      <c r="QUW83" s="78"/>
      <c r="QUX83" s="78"/>
      <c r="QUY83" s="78"/>
      <c r="QUZ83" s="78"/>
      <c r="QVA83" s="78"/>
      <c r="QVB83" s="78"/>
      <c r="QVC83" s="78"/>
      <c r="QVD83" s="78"/>
      <c r="QVE83" s="78"/>
      <c r="QVF83" s="78"/>
      <c r="QVG83" s="78"/>
      <c r="QVH83" s="78"/>
      <c r="QVI83" s="78"/>
      <c r="QVJ83" s="78"/>
      <c r="QVK83" s="78"/>
      <c r="QVL83" s="78"/>
      <c r="QVM83" s="78"/>
      <c r="QVN83" s="78"/>
      <c r="QVO83" s="78"/>
      <c r="QVP83" s="78"/>
      <c r="QVQ83" s="78"/>
      <c r="QVR83" s="78"/>
      <c r="QVS83" s="78"/>
      <c r="QVT83" s="78"/>
      <c r="QVU83" s="78"/>
      <c r="QVV83" s="78"/>
      <c r="QVW83" s="78"/>
      <c r="QVX83" s="78"/>
      <c r="QVY83" s="78"/>
      <c r="QVZ83" s="78"/>
      <c r="QWA83" s="78"/>
      <c r="QWB83" s="78"/>
      <c r="QWC83" s="78"/>
      <c r="QWD83" s="78"/>
      <c r="QWE83" s="78"/>
      <c r="QWF83" s="78"/>
      <c r="QWG83" s="78"/>
      <c r="QWH83" s="78"/>
      <c r="QWI83" s="78"/>
      <c r="QWJ83" s="78"/>
      <c r="QWK83" s="78"/>
      <c r="QWL83" s="78"/>
      <c r="QWM83" s="78"/>
      <c r="QWN83" s="78"/>
      <c r="QWO83" s="78"/>
      <c r="QWP83" s="78"/>
      <c r="QWQ83" s="78"/>
      <c r="QWR83" s="78"/>
      <c r="QWS83" s="78"/>
      <c r="QWT83" s="78"/>
      <c r="QWU83" s="78"/>
      <c r="QWV83" s="78"/>
      <c r="QWW83" s="78"/>
      <c r="QWX83" s="78"/>
      <c r="QWY83" s="78"/>
      <c r="QWZ83" s="78"/>
      <c r="QXA83" s="78"/>
      <c r="QXB83" s="78"/>
      <c r="QXC83" s="78"/>
      <c r="QXD83" s="78"/>
      <c r="QXE83" s="78"/>
      <c r="QXF83" s="78"/>
      <c r="QXG83" s="78"/>
      <c r="QXH83" s="78"/>
      <c r="QXI83" s="78"/>
      <c r="QXJ83" s="78"/>
      <c r="QXK83" s="78"/>
      <c r="QXL83" s="78"/>
      <c r="QXM83" s="78"/>
      <c r="QXN83" s="78"/>
      <c r="QXO83" s="78"/>
      <c r="QXP83" s="78"/>
      <c r="QXQ83" s="78"/>
      <c r="QXR83" s="78"/>
      <c r="QXS83" s="78"/>
      <c r="QXT83" s="78"/>
      <c r="QXU83" s="78"/>
      <c r="QXV83" s="78"/>
      <c r="QXW83" s="78"/>
      <c r="QXX83" s="78"/>
      <c r="QXY83" s="78"/>
      <c r="QXZ83" s="78"/>
      <c r="QYA83" s="78"/>
      <c r="QYB83" s="78"/>
      <c r="QYC83" s="78"/>
      <c r="QYD83" s="78"/>
      <c r="QYE83" s="78"/>
      <c r="QYF83" s="78"/>
      <c r="QYG83" s="78"/>
      <c r="QYH83" s="78"/>
      <c r="QYI83" s="78"/>
      <c r="QYJ83" s="78"/>
      <c r="QYK83" s="78"/>
      <c r="QYL83" s="78"/>
      <c r="QYM83" s="78"/>
      <c r="QYN83" s="78"/>
      <c r="QYO83" s="78"/>
      <c r="QYP83" s="78"/>
      <c r="QYQ83" s="78"/>
      <c r="QYR83" s="78"/>
      <c r="QYS83" s="78"/>
      <c r="QYT83" s="78"/>
      <c r="QYU83" s="78"/>
      <c r="QYV83" s="78"/>
      <c r="QYW83" s="78"/>
      <c r="QYX83" s="78"/>
      <c r="QYY83" s="78"/>
      <c r="QYZ83" s="78"/>
      <c r="QZA83" s="78"/>
      <c r="QZB83" s="78"/>
      <c r="QZC83" s="78"/>
      <c r="QZD83" s="78"/>
      <c r="QZE83" s="78"/>
      <c r="QZF83" s="78"/>
      <c r="QZG83" s="78"/>
      <c r="QZH83" s="78"/>
      <c r="QZI83" s="78"/>
      <c r="QZJ83" s="78"/>
      <c r="QZK83" s="78"/>
      <c r="QZL83" s="78"/>
      <c r="QZM83" s="78"/>
      <c r="QZN83" s="78"/>
      <c r="QZO83" s="78"/>
      <c r="QZP83" s="78"/>
      <c r="QZQ83" s="78"/>
      <c r="QZR83" s="78"/>
      <c r="QZS83" s="78"/>
      <c r="QZT83" s="78"/>
      <c r="QZU83" s="78"/>
      <c r="QZV83" s="78"/>
      <c r="QZW83" s="78"/>
      <c r="QZX83" s="78"/>
      <c r="QZY83" s="78"/>
      <c r="QZZ83" s="78"/>
      <c r="RAA83" s="78"/>
      <c r="RAB83" s="78"/>
      <c r="RAC83" s="78"/>
      <c r="RAD83" s="78"/>
      <c r="RAE83" s="78"/>
      <c r="RAF83" s="78"/>
      <c r="RAG83" s="78"/>
      <c r="RAH83" s="78"/>
      <c r="RAI83" s="78"/>
      <c r="RAJ83" s="78"/>
      <c r="RAK83" s="78"/>
      <c r="RAL83" s="78"/>
      <c r="RAM83" s="78"/>
      <c r="RAN83" s="78"/>
      <c r="RAO83" s="78"/>
      <c r="RAP83" s="78"/>
      <c r="RAQ83" s="78"/>
      <c r="RAR83" s="78"/>
      <c r="RAS83" s="78"/>
      <c r="RAT83" s="78"/>
      <c r="RAU83" s="78"/>
      <c r="RAV83" s="78"/>
      <c r="RAW83" s="78"/>
      <c r="RAX83" s="78"/>
      <c r="RAY83" s="78"/>
      <c r="RAZ83" s="78"/>
      <c r="RBA83" s="78"/>
      <c r="RBB83" s="78"/>
      <c r="RBC83" s="78"/>
      <c r="RBD83" s="78"/>
      <c r="RBE83" s="78"/>
      <c r="RBF83" s="78"/>
      <c r="RBG83" s="78"/>
      <c r="RBH83" s="78"/>
      <c r="RBI83" s="78"/>
      <c r="RBJ83" s="78"/>
      <c r="RBK83" s="78"/>
      <c r="RBL83" s="78"/>
      <c r="RBM83" s="78"/>
      <c r="RBN83" s="78"/>
      <c r="RBO83" s="78"/>
      <c r="RBP83" s="78"/>
      <c r="RBQ83" s="78"/>
      <c r="RBR83" s="78"/>
      <c r="RBS83" s="78"/>
      <c r="RBT83" s="78"/>
      <c r="RBU83" s="78"/>
      <c r="RBV83" s="78"/>
      <c r="RBW83" s="78"/>
      <c r="RBX83" s="78"/>
      <c r="RBY83" s="78"/>
      <c r="RBZ83" s="78"/>
      <c r="RCA83" s="78"/>
      <c r="RCB83" s="78"/>
      <c r="RCC83" s="78"/>
      <c r="RCD83" s="78"/>
      <c r="RCE83" s="78"/>
      <c r="RCF83" s="78"/>
      <c r="RCG83" s="78"/>
      <c r="RCH83" s="78"/>
      <c r="RCI83" s="78"/>
      <c r="RCJ83" s="78"/>
      <c r="RCK83" s="78"/>
      <c r="RCL83" s="78"/>
      <c r="RCM83" s="78"/>
      <c r="RCN83" s="78"/>
      <c r="RCO83" s="78"/>
      <c r="RCP83" s="78"/>
      <c r="RCQ83" s="78"/>
      <c r="RCR83" s="78"/>
      <c r="RCS83" s="78"/>
      <c r="RCT83" s="78"/>
      <c r="RCU83" s="78"/>
      <c r="RCV83" s="78"/>
      <c r="RCW83" s="78"/>
      <c r="RCX83" s="78"/>
      <c r="RCY83" s="78"/>
      <c r="RCZ83" s="78"/>
      <c r="RDA83" s="78"/>
      <c r="RDB83" s="78"/>
      <c r="RDC83" s="78"/>
      <c r="RDD83" s="78"/>
      <c r="RDE83" s="78"/>
      <c r="RDF83" s="78"/>
      <c r="RDG83" s="78"/>
      <c r="RDH83" s="78"/>
      <c r="RDI83" s="78"/>
      <c r="RDJ83" s="78"/>
      <c r="RDK83" s="78"/>
      <c r="RDL83" s="78"/>
      <c r="RDM83" s="78"/>
      <c r="RDN83" s="78"/>
      <c r="RDO83" s="78"/>
      <c r="RDP83" s="78"/>
      <c r="RDQ83" s="78"/>
      <c r="RDR83" s="78"/>
      <c r="RDS83" s="78"/>
      <c r="RDT83" s="78"/>
      <c r="RDU83" s="78"/>
      <c r="RDV83" s="78"/>
      <c r="RDW83" s="78"/>
      <c r="RDX83" s="78"/>
      <c r="RDY83" s="78"/>
      <c r="RDZ83" s="78"/>
      <c r="REA83" s="78"/>
      <c r="REB83" s="78"/>
      <c r="REC83" s="78"/>
      <c r="RED83" s="78"/>
      <c r="REE83" s="78"/>
      <c r="REF83" s="78"/>
      <c r="REG83" s="78"/>
      <c r="REH83" s="78"/>
      <c r="REI83" s="78"/>
      <c r="REJ83" s="78"/>
      <c r="REK83" s="78"/>
      <c r="REL83" s="78"/>
      <c r="REM83" s="78"/>
      <c r="REN83" s="78"/>
      <c r="REO83" s="78"/>
      <c r="REP83" s="78"/>
      <c r="REQ83" s="78"/>
      <c r="RER83" s="78"/>
      <c r="RES83" s="78"/>
      <c r="RET83" s="78"/>
      <c r="REU83" s="78"/>
      <c r="REV83" s="78"/>
      <c r="REW83" s="78"/>
      <c r="REX83" s="78"/>
      <c r="REY83" s="78"/>
      <c r="REZ83" s="78"/>
      <c r="RFA83" s="78"/>
      <c r="RFB83" s="78"/>
      <c r="RFC83" s="78"/>
      <c r="RFD83" s="78"/>
      <c r="RFE83" s="78"/>
      <c r="RFF83" s="78"/>
      <c r="RFG83" s="78"/>
      <c r="RFH83" s="78"/>
      <c r="RFI83" s="78"/>
      <c r="RFJ83" s="78"/>
      <c r="RFK83" s="78"/>
      <c r="RFL83" s="78"/>
      <c r="RFM83" s="78"/>
      <c r="RFN83" s="78"/>
      <c r="RFO83" s="78"/>
      <c r="RFP83" s="78"/>
      <c r="RFQ83" s="78"/>
      <c r="RFR83" s="78"/>
      <c r="RFS83" s="78"/>
      <c r="RFT83" s="78"/>
      <c r="RFU83" s="78"/>
      <c r="RFV83" s="78"/>
      <c r="RFW83" s="78"/>
      <c r="RFX83" s="78"/>
      <c r="RFY83" s="78"/>
      <c r="RFZ83" s="78"/>
      <c r="RGA83" s="78"/>
      <c r="RGB83" s="78"/>
      <c r="RGC83" s="78"/>
      <c r="RGD83" s="78"/>
      <c r="RGE83" s="78"/>
      <c r="RGF83" s="78"/>
      <c r="RGG83" s="78"/>
      <c r="RGH83" s="78"/>
      <c r="RGI83" s="78"/>
      <c r="RGJ83" s="78"/>
      <c r="RGK83" s="78"/>
      <c r="RGL83" s="78"/>
      <c r="RGM83" s="78"/>
      <c r="RGN83" s="78"/>
      <c r="RGO83" s="78"/>
      <c r="RGP83" s="78"/>
      <c r="RGQ83" s="78"/>
      <c r="RGR83" s="78"/>
      <c r="RGS83" s="78"/>
      <c r="RGT83" s="78"/>
      <c r="RGU83" s="78"/>
      <c r="RGV83" s="78"/>
      <c r="RGW83" s="78"/>
      <c r="RGX83" s="78"/>
      <c r="RGY83" s="78"/>
      <c r="RGZ83" s="78"/>
      <c r="RHA83" s="78"/>
      <c r="RHB83" s="78"/>
      <c r="RHC83" s="78"/>
      <c r="RHD83" s="78"/>
      <c r="RHE83" s="78"/>
      <c r="RHF83" s="78"/>
      <c r="RHG83" s="78"/>
      <c r="RHH83" s="78"/>
      <c r="RHI83" s="78"/>
      <c r="RHJ83" s="78"/>
      <c r="RHK83" s="78"/>
      <c r="RHL83" s="78"/>
      <c r="RHM83" s="78"/>
      <c r="RHN83" s="78"/>
      <c r="RHO83" s="78"/>
      <c r="RHP83" s="78"/>
      <c r="RHQ83" s="78"/>
      <c r="RHR83" s="78"/>
      <c r="RHS83" s="78"/>
      <c r="RHT83" s="78"/>
      <c r="RHU83" s="78"/>
      <c r="RHV83" s="78"/>
      <c r="RHW83" s="78"/>
      <c r="RHX83" s="78"/>
      <c r="RHY83" s="78"/>
      <c r="RHZ83" s="78"/>
      <c r="RIA83" s="78"/>
      <c r="RIB83" s="78"/>
      <c r="RIC83" s="78"/>
      <c r="RID83" s="78"/>
      <c r="RIE83" s="78"/>
      <c r="RIF83" s="78"/>
      <c r="RIG83" s="78"/>
      <c r="RIH83" s="78"/>
      <c r="RII83" s="78"/>
      <c r="RIJ83" s="78"/>
      <c r="RIK83" s="78"/>
      <c r="RIL83" s="78"/>
      <c r="RIM83" s="78"/>
      <c r="RIN83" s="78"/>
      <c r="RIO83" s="78"/>
      <c r="RIP83" s="78"/>
      <c r="RIQ83" s="78"/>
      <c r="RIR83" s="78"/>
      <c r="RIS83" s="78"/>
      <c r="RIT83" s="78"/>
      <c r="RIU83" s="78"/>
      <c r="RIV83" s="78"/>
      <c r="RIW83" s="78"/>
      <c r="RIX83" s="78"/>
      <c r="RIY83" s="78"/>
      <c r="RIZ83" s="78"/>
      <c r="RJA83" s="78"/>
      <c r="RJB83" s="78"/>
      <c r="RJC83" s="78"/>
      <c r="RJD83" s="78"/>
      <c r="RJE83" s="78"/>
      <c r="RJF83" s="78"/>
      <c r="RJG83" s="78"/>
      <c r="RJH83" s="78"/>
      <c r="RJI83" s="78"/>
      <c r="RJJ83" s="78"/>
      <c r="RJK83" s="78"/>
      <c r="RJL83" s="78"/>
      <c r="RJM83" s="78"/>
      <c r="RJN83" s="78"/>
      <c r="RJO83" s="78"/>
      <c r="RJP83" s="78"/>
      <c r="RJQ83" s="78"/>
      <c r="RJR83" s="78"/>
      <c r="RJS83" s="78"/>
      <c r="RJT83" s="78"/>
      <c r="RJU83" s="78"/>
      <c r="RJV83" s="78"/>
      <c r="RJW83" s="78"/>
      <c r="RJX83" s="78"/>
      <c r="RJY83" s="78"/>
      <c r="RJZ83" s="78"/>
      <c r="RKA83" s="78"/>
      <c r="RKB83" s="78"/>
      <c r="RKC83" s="78"/>
      <c r="RKD83" s="78"/>
      <c r="RKE83" s="78"/>
      <c r="RKF83" s="78"/>
      <c r="RKG83" s="78"/>
      <c r="RKH83" s="78"/>
      <c r="RKI83" s="78"/>
      <c r="RKJ83" s="78"/>
      <c r="RKK83" s="78"/>
      <c r="RKL83" s="78"/>
      <c r="RKM83" s="78"/>
      <c r="RKN83" s="78"/>
      <c r="RKO83" s="78"/>
      <c r="RKP83" s="78"/>
      <c r="RKQ83" s="78"/>
      <c r="RKR83" s="78"/>
      <c r="RKS83" s="78"/>
      <c r="RKT83" s="78"/>
      <c r="RKU83" s="78"/>
      <c r="RKV83" s="78"/>
      <c r="RKW83" s="78"/>
      <c r="RKX83" s="78"/>
      <c r="RKY83" s="78"/>
      <c r="RKZ83" s="78"/>
      <c r="RLA83" s="78"/>
      <c r="RLB83" s="78"/>
      <c r="RLC83" s="78"/>
      <c r="RLD83" s="78"/>
      <c r="RLE83" s="78"/>
      <c r="RLF83" s="78"/>
      <c r="RLG83" s="78"/>
      <c r="RLH83" s="78"/>
      <c r="RLI83" s="78"/>
      <c r="RLJ83" s="78"/>
      <c r="RLK83" s="78"/>
      <c r="RLL83" s="78"/>
      <c r="RLM83" s="78"/>
      <c r="RLN83" s="78"/>
      <c r="RLO83" s="78"/>
      <c r="RLP83" s="78"/>
      <c r="RLQ83" s="78"/>
      <c r="RLR83" s="78"/>
      <c r="RLS83" s="78"/>
      <c r="RLT83" s="78"/>
      <c r="RLU83" s="78"/>
      <c r="RLV83" s="78"/>
      <c r="RLW83" s="78"/>
      <c r="RLX83" s="78"/>
      <c r="RLY83" s="78"/>
      <c r="RLZ83" s="78"/>
      <c r="RMA83" s="78"/>
      <c r="RMB83" s="78"/>
      <c r="RMC83" s="78"/>
      <c r="RMD83" s="78"/>
      <c r="RME83" s="78"/>
      <c r="RMF83" s="78"/>
      <c r="RMG83" s="78"/>
      <c r="RMH83" s="78"/>
      <c r="RMI83" s="78"/>
      <c r="RMJ83" s="78"/>
      <c r="RMK83" s="78"/>
      <c r="RML83" s="78"/>
      <c r="RMM83" s="78"/>
      <c r="RMN83" s="78"/>
      <c r="RMO83" s="78"/>
      <c r="RMP83" s="78"/>
      <c r="RMQ83" s="78"/>
      <c r="RMR83" s="78"/>
      <c r="RMS83" s="78"/>
      <c r="RMT83" s="78"/>
      <c r="RMU83" s="78"/>
      <c r="RMV83" s="78"/>
      <c r="RMW83" s="78"/>
      <c r="RMX83" s="78"/>
      <c r="RMY83" s="78"/>
      <c r="RMZ83" s="78"/>
      <c r="RNA83" s="78"/>
      <c r="RNB83" s="78"/>
      <c r="RNC83" s="78"/>
      <c r="RND83" s="78"/>
      <c r="RNE83" s="78"/>
      <c r="RNF83" s="78"/>
      <c r="RNG83" s="78"/>
      <c r="RNH83" s="78"/>
      <c r="RNI83" s="78"/>
      <c r="RNJ83" s="78"/>
      <c r="RNK83" s="78"/>
      <c r="RNL83" s="78"/>
      <c r="RNM83" s="78"/>
      <c r="RNN83" s="78"/>
      <c r="RNO83" s="78"/>
      <c r="RNP83" s="78"/>
      <c r="RNQ83" s="78"/>
      <c r="RNR83" s="78"/>
      <c r="RNS83" s="78"/>
      <c r="RNT83" s="78"/>
      <c r="RNU83" s="78"/>
      <c r="RNV83" s="78"/>
      <c r="RNW83" s="78"/>
      <c r="RNX83" s="78"/>
      <c r="RNY83" s="78"/>
      <c r="RNZ83" s="78"/>
      <c r="ROA83" s="78"/>
      <c r="ROB83" s="78"/>
      <c r="ROC83" s="78"/>
      <c r="ROD83" s="78"/>
      <c r="ROE83" s="78"/>
      <c r="ROF83" s="78"/>
      <c r="ROG83" s="78"/>
      <c r="ROH83" s="78"/>
      <c r="ROI83" s="78"/>
      <c r="ROJ83" s="78"/>
      <c r="ROK83" s="78"/>
      <c r="ROL83" s="78"/>
      <c r="ROM83" s="78"/>
      <c r="RON83" s="78"/>
      <c r="ROO83" s="78"/>
      <c r="ROP83" s="78"/>
      <c r="ROQ83" s="78"/>
      <c r="ROR83" s="78"/>
      <c r="ROS83" s="78"/>
      <c r="ROT83" s="78"/>
      <c r="ROU83" s="78"/>
      <c r="ROV83" s="78"/>
      <c r="ROW83" s="78"/>
      <c r="ROX83" s="78"/>
      <c r="ROY83" s="78"/>
      <c r="ROZ83" s="78"/>
      <c r="RPA83" s="78"/>
      <c r="RPB83" s="78"/>
      <c r="RPC83" s="78"/>
      <c r="RPD83" s="78"/>
      <c r="RPE83" s="78"/>
      <c r="RPF83" s="78"/>
      <c r="RPG83" s="78"/>
      <c r="RPH83" s="78"/>
      <c r="RPI83" s="78"/>
      <c r="RPJ83" s="78"/>
      <c r="RPK83" s="78"/>
      <c r="RPL83" s="78"/>
      <c r="RPM83" s="78"/>
      <c r="RPN83" s="78"/>
      <c r="RPO83" s="78"/>
      <c r="RPP83" s="78"/>
      <c r="RPQ83" s="78"/>
      <c r="RPR83" s="78"/>
      <c r="RPS83" s="78"/>
      <c r="RPT83" s="78"/>
      <c r="RPU83" s="78"/>
      <c r="RPV83" s="78"/>
      <c r="RPW83" s="78"/>
      <c r="RPX83" s="78"/>
      <c r="RPY83" s="78"/>
      <c r="RPZ83" s="78"/>
      <c r="RQA83" s="78"/>
      <c r="RQB83" s="78"/>
      <c r="RQC83" s="78"/>
      <c r="RQD83" s="78"/>
      <c r="RQE83" s="78"/>
      <c r="RQF83" s="78"/>
      <c r="RQG83" s="78"/>
      <c r="RQH83" s="78"/>
      <c r="RQI83" s="78"/>
      <c r="RQJ83" s="78"/>
      <c r="RQK83" s="78"/>
      <c r="RQL83" s="78"/>
      <c r="RQM83" s="78"/>
      <c r="RQN83" s="78"/>
      <c r="RQO83" s="78"/>
      <c r="RQP83" s="78"/>
      <c r="RQQ83" s="78"/>
      <c r="RQR83" s="78"/>
      <c r="RQS83" s="78"/>
      <c r="RQT83" s="78"/>
      <c r="RQU83" s="78"/>
      <c r="RQV83" s="78"/>
      <c r="RQW83" s="78"/>
      <c r="RQX83" s="78"/>
      <c r="RQY83" s="78"/>
      <c r="RQZ83" s="78"/>
      <c r="RRA83" s="78"/>
      <c r="RRB83" s="78"/>
      <c r="RRC83" s="78"/>
      <c r="RRD83" s="78"/>
      <c r="RRE83" s="78"/>
      <c r="RRF83" s="78"/>
      <c r="RRG83" s="78"/>
      <c r="RRH83" s="78"/>
      <c r="RRI83" s="78"/>
      <c r="RRJ83" s="78"/>
      <c r="RRK83" s="78"/>
      <c r="RRL83" s="78"/>
      <c r="RRM83" s="78"/>
      <c r="RRN83" s="78"/>
      <c r="RRO83" s="78"/>
      <c r="RRP83" s="78"/>
      <c r="RRQ83" s="78"/>
      <c r="RRR83" s="78"/>
      <c r="RRS83" s="78"/>
      <c r="RRT83" s="78"/>
      <c r="RRU83" s="78"/>
      <c r="RRV83" s="78"/>
      <c r="RRW83" s="78"/>
      <c r="RRX83" s="78"/>
      <c r="RRY83" s="78"/>
      <c r="RRZ83" s="78"/>
      <c r="RSA83" s="78"/>
      <c r="RSB83" s="78"/>
      <c r="RSC83" s="78"/>
      <c r="RSD83" s="78"/>
      <c r="RSE83" s="78"/>
      <c r="RSF83" s="78"/>
      <c r="RSG83" s="78"/>
      <c r="RSH83" s="78"/>
      <c r="RSI83" s="78"/>
      <c r="RSJ83" s="78"/>
      <c r="RSK83" s="78"/>
      <c r="RSL83" s="78"/>
      <c r="RSM83" s="78"/>
      <c r="RSN83" s="78"/>
      <c r="RSO83" s="78"/>
      <c r="RSP83" s="78"/>
      <c r="RSQ83" s="78"/>
      <c r="RSR83" s="78"/>
      <c r="RSS83" s="78"/>
      <c r="RST83" s="78"/>
      <c r="RSU83" s="78"/>
      <c r="RSV83" s="78"/>
      <c r="RSW83" s="78"/>
      <c r="RSX83" s="78"/>
      <c r="RSY83" s="78"/>
      <c r="RSZ83" s="78"/>
      <c r="RTA83" s="78"/>
      <c r="RTB83" s="78"/>
      <c r="RTC83" s="78"/>
      <c r="RTD83" s="78"/>
      <c r="RTE83" s="78"/>
      <c r="RTF83" s="78"/>
      <c r="RTG83" s="78"/>
      <c r="RTH83" s="78"/>
      <c r="RTI83" s="78"/>
      <c r="RTJ83" s="78"/>
      <c r="RTK83" s="78"/>
      <c r="RTL83" s="78"/>
      <c r="RTM83" s="78"/>
      <c r="RTN83" s="78"/>
      <c r="RTO83" s="78"/>
      <c r="RTP83" s="78"/>
      <c r="RTQ83" s="78"/>
      <c r="RTR83" s="78"/>
      <c r="RTS83" s="78"/>
      <c r="RTT83" s="78"/>
      <c r="RTU83" s="78"/>
      <c r="RTV83" s="78"/>
      <c r="RTW83" s="78"/>
      <c r="RTX83" s="78"/>
      <c r="RTY83" s="78"/>
      <c r="RTZ83" s="78"/>
      <c r="RUA83" s="78"/>
      <c r="RUB83" s="78"/>
      <c r="RUC83" s="78"/>
      <c r="RUD83" s="78"/>
      <c r="RUE83" s="78"/>
      <c r="RUF83" s="78"/>
      <c r="RUG83" s="78"/>
      <c r="RUH83" s="78"/>
      <c r="RUI83" s="78"/>
      <c r="RUJ83" s="78"/>
      <c r="RUK83" s="78"/>
      <c r="RUL83" s="78"/>
      <c r="RUM83" s="78"/>
      <c r="RUN83" s="78"/>
      <c r="RUO83" s="78"/>
      <c r="RUP83" s="78"/>
      <c r="RUQ83" s="78"/>
      <c r="RUR83" s="78"/>
      <c r="RUS83" s="78"/>
      <c r="RUT83" s="78"/>
      <c r="RUU83" s="78"/>
      <c r="RUV83" s="78"/>
      <c r="RUW83" s="78"/>
      <c r="RUX83" s="78"/>
      <c r="RUY83" s="78"/>
      <c r="RUZ83" s="78"/>
      <c r="RVA83" s="78"/>
      <c r="RVB83" s="78"/>
      <c r="RVC83" s="78"/>
      <c r="RVD83" s="78"/>
      <c r="RVE83" s="78"/>
      <c r="RVF83" s="78"/>
      <c r="RVG83" s="78"/>
      <c r="RVH83" s="78"/>
      <c r="RVI83" s="78"/>
      <c r="RVJ83" s="78"/>
      <c r="RVK83" s="78"/>
      <c r="RVL83" s="78"/>
      <c r="RVM83" s="78"/>
      <c r="RVN83" s="78"/>
      <c r="RVO83" s="78"/>
      <c r="RVP83" s="78"/>
      <c r="RVQ83" s="78"/>
      <c r="RVR83" s="78"/>
      <c r="RVS83" s="78"/>
      <c r="RVT83" s="78"/>
      <c r="RVU83" s="78"/>
      <c r="RVV83" s="78"/>
      <c r="RVW83" s="78"/>
      <c r="RVX83" s="78"/>
      <c r="RVY83" s="78"/>
      <c r="RVZ83" s="78"/>
      <c r="RWA83" s="78"/>
      <c r="RWB83" s="78"/>
      <c r="RWC83" s="78"/>
      <c r="RWD83" s="78"/>
      <c r="RWE83" s="78"/>
      <c r="RWF83" s="78"/>
      <c r="RWG83" s="78"/>
      <c r="RWH83" s="78"/>
      <c r="RWI83" s="78"/>
      <c r="RWJ83" s="78"/>
      <c r="RWK83" s="78"/>
      <c r="RWL83" s="78"/>
      <c r="RWM83" s="78"/>
      <c r="RWN83" s="78"/>
      <c r="RWO83" s="78"/>
      <c r="RWP83" s="78"/>
      <c r="RWQ83" s="78"/>
      <c r="RWR83" s="78"/>
      <c r="RWS83" s="78"/>
      <c r="RWT83" s="78"/>
      <c r="RWU83" s="78"/>
      <c r="RWV83" s="78"/>
      <c r="RWW83" s="78"/>
      <c r="RWX83" s="78"/>
      <c r="RWY83" s="78"/>
      <c r="RWZ83" s="78"/>
      <c r="RXA83" s="78"/>
      <c r="RXB83" s="78"/>
      <c r="RXC83" s="78"/>
      <c r="RXD83" s="78"/>
      <c r="RXE83" s="78"/>
      <c r="RXF83" s="78"/>
      <c r="RXG83" s="78"/>
      <c r="RXH83" s="78"/>
      <c r="RXI83" s="78"/>
      <c r="RXJ83" s="78"/>
      <c r="RXK83" s="78"/>
      <c r="RXL83" s="78"/>
      <c r="RXM83" s="78"/>
      <c r="RXN83" s="78"/>
      <c r="RXO83" s="78"/>
      <c r="RXP83" s="78"/>
      <c r="RXQ83" s="78"/>
      <c r="RXR83" s="78"/>
      <c r="RXS83" s="78"/>
      <c r="RXT83" s="78"/>
      <c r="RXU83" s="78"/>
      <c r="RXV83" s="78"/>
      <c r="RXW83" s="78"/>
      <c r="RXX83" s="78"/>
      <c r="RXY83" s="78"/>
      <c r="RXZ83" s="78"/>
      <c r="RYA83" s="78"/>
      <c r="RYB83" s="78"/>
      <c r="RYC83" s="78"/>
      <c r="RYD83" s="78"/>
      <c r="RYE83" s="78"/>
      <c r="RYF83" s="78"/>
      <c r="RYG83" s="78"/>
      <c r="RYH83" s="78"/>
      <c r="RYI83" s="78"/>
      <c r="RYJ83" s="78"/>
      <c r="RYK83" s="78"/>
      <c r="RYL83" s="78"/>
      <c r="RYM83" s="78"/>
      <c r="RYN83" s="78"/>
      <c r="RYO83" s="78"/>
      <c r="RYP83" s="78"/>
      <c r="RYQ83" s="78"/>
      <c r="RYR83" s="78"/>
      <c r="RYS83" s="78"/>
      <c r="RYT83" s="78"/>
      <c r="RYU83" s="78"/>
      <c r="RYV83" s="78"/>
      <c r="RYW83" s="78"/>
      <c r="RYX83" s="78"/>
      <c r="RYY83" s="78"/>
      <c r="RYZ83" s="78"/>
      <c r="RZA83" s="78"/>
      <c r="RZB83" s="78"/>
      <c r="RZC83" s="78"/>
      <c r="RZD83" s="78"/>
      <c r="RZE83" s="78"/>
      <c r="RZF83" s="78"/>
      <c r="RZG83" s="78"/>
      <c r="RZH83" s="78"/>
      <c r="RZI83" s="78"/>
      <c r="RZJ83" s="78"/>
      <c r="RZK83" s="78"/>
      <c r="RZL83" s="78"/>
      <c r="RZM83" s="78"/>
      <c r="RZN83" s="78"/>
      <c r="RZO83" s="78"/>
      <c r="RZP83" s="78"/>
      <c r="RZQ83" s="78"/>
      <c r="RZR83" s="78"/>
      <c r="RZS83" s="78"/>
      <c r="RZT83" s="78"/>
      <c r="RZU83" s="78"/>
      <c r="RZV83" s="78"/>
      <c r="RZW83" s="78"/>
      <c r="RZX83" s="78"/>
      <c r="RZY83" s="78"/>
      <c r="RZZ83" s="78"/>
      <c r="SAA83" s="78"/>
      <c r="SAB83" s="78"/>
      <c r="SAC83" s="78"/>
      <c r="SAD83" s="78"/>
      <c r="SAE83" s="78"/>
      <c r="SAF83" s="78"/>
      <c r="SAG83" s="78"/>
      <c r="SAH83" s="78"/>
      <c r="SAI83" s="78"/>
      <c r="SAJ83" s="78"/>
      <c r="SAK83" s="78"/>
      <c r="SAL83" s="78"/>
      <c r="SAM83" s="78"/>
      <c r="SAN83" s="78"/>
      <c r="SAO83" s="78"/>
      <c r="SAP83" s="78"/>
      <c r="SAQ83" s="78"/>
      <c r="SAR83" s="78"/>
      <c r="SAS83" s="78"/>
      <c r="SAT83" s="78"/>
      <c r="SAU83" s="78"/>
      <c r="SAV83" s="78"/>
      <c r="SAW83" s="78"/>
      <c r="SAX83" s="78"/>
      <c r="SAY83" s="78"/>
      <c r="SAZ83" s="78"/>
      <c r="SBA83" s="78"/>
      <c r="SBB83" s="78"/>
      <c r="SBC83" s="78"/>
      <c r="SBD83" s="78"/>
      <c r="SBE83" s="78"/>
      <c r="SBF83" s="78"/>
      <c r="SBG83" s="78"/>
      <c r="SBH83" s="78"/>
      <c r="SBI83" s="78"/>
      <c r="SBJ83" s="78"/>
      <c r="SBK83" s="78"/>
      <c r="SBL83" s="78"/>
      <c r="SBM83" s="78"/>
      <c r="SBN83" s="78"/>
      <c r="SBO83" s="78"/>
      <c r="SBP83" s="78"/>
      <c r="SBQ83" s="78"/>
      <c r="SBR83" s="78"/>
      <c r="SBS83" s="78"/>
      <c r="SBT83" s="78"/>
      <c r="SBU83" s="78"/>
      <c r="SBV83" s="78"/>
      <c r="SBW83" s="78"/>
      <c r="SBX83" s="78"/>
      <c r="SBY83" s="78"/>
      <c r="SBZ83" s="78"/>
      <c r="SCA83" s="78"/>
      <c r="SCB83" s="78"/>
      <c r="SCC83" s="78"/>
      <c r="SCD83" s="78"/>
      <c r="SCE83" s="78"/>
      <c r="SCF83" s="78"/>
      <c r="SCG83" s="78"/>
      <c r="SCH83" s="78"/>
      <c r="SCI83" s="78"/>
      <c r="SCJ83" s="78"/>
      <c r="SCK83" s="78"/>
      <c r="SCL83" s="78"/>
      <c r="SCM83" s="78"/>
      <c r="SCN83" s="78"/>
      <c r="SCO83" s="78"/>
      <c r="SCP83" s="78"/>
      <c r="SCQ83" s="78"/>
      <c r="SCR83" s="78"/>
      <c r="SCS83" s="78"/>
      <c r="SCT83" s="78"/>
      <c r="SCU83" s="78"/>
      <c r="SCV83" s="78"/>
      <c r="SCW83" s="78"/>
      <c r="SCX83" s="78"/>
      <c r="SCY83" s="78"/>
      <c r="SCZ83" s="78"/>
      <c r="SDA83" s="78"/>
      <c r="SDB83" s="78"/>
      <c r="SDC83" s="78"/>
      <c r="SDD83" s="78"/>
      <c r="SDE83" s="78"/>
      <c r="SDF83" s="78"/>
      <c r="SDG83" s="78"/>
      <c r="SDH83" s="78"/>
      <c r="SDI83" s="78"/>
      <c r="SDJ83" s="78"/>
      <c r="SDK83" s="78"/>
      <c r="SDL83" s="78"/>
      <c r="SDM83" s="78"/>
      <c r="SDN83" s="78"/>
      <c r="SDO83" s="78"/>
      <c r="SDP83" s="78"/>
      <c r="SDQ83" s="78"/>
      <c r="SDR83" s="78"/>
      <c r="SDS83" s="78"/>
      <c r="SDT83" s="78"/>
      <c r="SDU83" s="78"/>
      <c r="SDV83" s="78"/>
      <c r="SDW83" s="78"/>
      <c r="SDX83" s="78"/>
      <c r="SDY83" s="78"/>
      <c r="SDZ83" s="78"/>
      <c r="SEA83" s="78"/>
      <c r="SEB83" s="78"/>
      <c r="SEC83" s="78"/>
      <c r="SED83" s="78"/>
      <c r="SEE83" s="78"/>
      <c r="SEF83" s="78"/>
      <c r="SEG83" s="78"/>
      <c r="SEH83" s="78"/>
      <c r="SEI83" s="78"/>
      <c r="SEJ83" s="78"/>
      <c r="SEK83" s="78"/>
      <c r="SEL83" s="78"/>
      <c r="SEM83" s="78"/>
      <c r="SEN83" s="78"/>
      <c r="SEO83" s="78"/>
      <c r="SEP83" s="78"/>
      <c r="SEQ83" s="78"/>
      <c r="SER83" s="78"/>
      <c r="SES83" s="78"/>
      <c r="SET83" s="78"/>
      <c r="SEU83" s="78"/>
      <c r="SEV83" s="78"/>
      <c r="SEW83" s="78"/>
      <c r="SEX83" s="78"/>
      <c r="SEY83" s="78"/>
      <c r="SEZ83" s="78"/>
      <c r="SFA83" s="78"/>
      <c r="SFB83" s="78"/>
      <c r="SFC83" s="78"/>
      <c r="SFD83" s="78"/>
      <c r="SFE83" s="78"/>
      <c r="SFF83" s="78"/>
      <c r="SFG83" s="78"/>
      <c r="SFH83" s="78"/>
      <c r="SFI83" s="78"/>
      <c r="SFJ83" s="78"/>
      <c r="SFK83" s="78"/>
      <c r="SFL83" s="78"/>
      <c r="SFM83" s="78"/>
      <c r="SFN83" s="78"/>
      <c r="SFO83" s="78"/>
      <c r="SFP83" s="78"/>
      <c r="SFQ83" s="78"/>
      <c r="SFR83" s="78"/>
      <c r="SFS83" s="78"/>
      <c r="SFT83" s="78"/>
      <c r="SFU83" s="78"/>
      <c r="SFV83" s="78"/>
      <c r="SFW83" s="78"/>
      <c r="SFX83" s="78"/>
      <c r="SFY83" s="78"/>
      <c r="SFZ83" s="78"/>
      <c r="SGA83" s="78"/>
      <c r="SGB83" s="78"/>
      <c r="SGC83" s="78"/>
      <c r="SGD83" s="78"/>
      <c r="SGE83" s="78"/>
      <c r="SGF83" s="78"/>
      <c r="SGG83" s="78"/>
      <c r="SGH83" s="78"/>
      <c r="SGI83" s="78"/>
      <c r="SGJ83" s="78"/>
      <c r="SGK83" s="78"/>
      <c r="SGL83" s="78"/>
      <c r="SGM83" s="78"/>
      <c r="SGN83" s="78"/>
      <c r="SGO83" s="78"/>
      <c r="SGP83" s="78"/>
      <c r="SGQ83" s="78"/>
      <c r="SGR83" s="78"/>
      <c r="SGS83" s="78"/>
      <c r="SGT83" s="78"/>
      <c r="SGU83" s="78"/>
      <c r="SGV83" s="78"/>
      <c r="SGW83" s="78"/>
      <c r="SGX83" s="78"/>
      <c r="SGY83" s="78"/>
      <c r="SGZ83" s="78"/>
      <c r="SHA83" s="78"/>
      <c r="SHB83" s="78"/>
      <c r="SHC83" s="78"/>
      <c r="SHD83" s="78"/>
      <c r="SHE83" s="78"/>
      <c r="SHF83" s="78"/>
      <c r="SHG83" s="78"/>
      <c r="SHH83" s="78"/>
      <c r="SHI83" s="78"/>
      <c r="SHJ83" s="78"/>
      <c r="SHK83" s="78"/>
      <c r="SHL83" s="78"/>
      <c r="SHM83" s="78"/>
      <c r="SHN83" s="78"/>
      <c r="SHO83" s="78"/>
      <c r="SHP83" s="78"/>
      <c r="SHQ83" s="78"/>
      <c r="SHR83" s="78"/>
      <c r="SHS83" s="78"/>
      <c r="SHT83" s="78"/>
      <c r="SHU83" s="78"/>
      <c r="SHV83" s="78"/>
      <c r="SHW83" s="78"/>
      <c r="SHX83" s="78"/>
      <c r="SHY83" s="78"/>
      <c r="SHZ83" s="78"/>
      <c r="SIA83" s="78"/>
      <c r="SIB83" s="78"/>
      <c r="SIC83" s="78"/>
      <c r="SID83" s="78"/>
      <c r="SIE83" s="78"/>
      <c r="SIF83" s="78"/>
      <c r="SIG83" s="78"/>
      <c r="SIH83" s="78"/>
      <c r="SII83" s="78"/>
      <c r="SIJ83" s="78"/>
      <c r="SIK83" s="78"/>
      <c r="SIL83" s="78"/>
      <c r="SIM83" s="78"/>
      <c r="SIN83" s="78"/>
      <c r="SIO83" s="78"/>
      <c r="SIP83" s="78"/>
      <c r="SIQ83" s="78"/>
      <c r="SIR83" s="78"/>
      <c r="SIS83" s="78"/>
      <c r="SIT83" s="78"/>
      <c r="SIU83" s="78"/>
      <c r="SIV83" s="78"/>
      <c r="SIW83" s="78"/>
      <c r="SIX83" s="78"/>
      <c r="SIY83" s="78"/>
      <c r="SIZ83" s="78"/>
      <c r="SJA83" s="78"/>
      <c r="SJB83" s="78"/>
      <c r="SJC83" s="78"/>
      <c r="SJD83" s="78"/>
      <c r="SJE83" s="78"/>
      <c r="SJF83" s="78"/>
      <c r="SJG83" s="78"/>
      <c r="SJH83" s="78"/>
      <c r="SJI83" s="78"/>
      <c r="SJJ83" s="78"/>
      <c r="SJK83" s="78"/>
      <c r="SJL83" s="78"/>
      <c r="SJM83" s="78"/>
      <c r="SJN83" s="78"/>
      <c r="SJO83" s="78"/>
      <c r="SJP83" s="78"/>
      <c r="SJQ83" s="78"/>
      <c r="SJR83" s="78"/>
      <c r="SJS83" s="78"/>
      <c r="SJT83" s="78"/>
      <c r="SJU83" s="78"/>
      <c r="SJV83" s="78"/>
      <c r="SJW83" s="78"/>
      <c r="SJX83" s="78"/>
      <c r="SJY83" s="78"/>
      <c r="SJZ83" s="78"/>
      <c r="SKA83" s="78"/>
      <c r="SKB83" s="78"/>
      <c r="SKC83" s="78"/>
      <c r="SKD83" s="78"/>
      <c r="SKE83" s="78"/>
      <c r="SKF83" s="78"/>
      <c r="SKG83" s="78"/>
      <c r="SKH83" s="78"/>
      <c r="SKI83" s="78"/>
      <c r="SKJ83" s="78"/>
      <c r="SKK83" s="78"/>
      <c r="SKL83" s="78"/>
      <c r="SKM83" s="78"/>
      <c r="SKN83" s="78"/>
      <c r="SKO83" s="78"/>
      <c r="SKP83" s="78"/>
      <c r="SKQ83" s="78"/>
      <c r="SKR83" s="78"/>
      <c r="SKS83" s="78"/>
      <c r="SKT83" s="78"/>
      <c r="SKU83" s="78"/>
      <c r="SKV83" s="78"/>
      <c r="SKW83" s="78"/>
      <c r="SKX83" s="78"/>
      <c r="SKY83" s="78"/>
      <c r="SKZ83" s="78"/>
      <c r="SLA83" s="78"/>
      <c r="SLB83" s="78"/>
      <c r="SLC83" s="78"/>
      <c r="SLD83" s="78"/>
      <c r="SLE83" s="78"/>
      <c r="SLF83" s="78"/>
      <c r="SLG83" s="78"/>
      <c r="SLH83" s="78"/>
      <c r="SLI83" s="78"/>
      <c r="SLJ83" s="78"/>
      <c r="SLK83" s="78"/>
      <c r="SLL83" s="78"/>
      <c r="SLM83" s="78"/>
      <c r="SLN83" s="78"/>
      <c r="SLO83" s="78"/>
      <c r="SLP83" s="78"/>
      <c r="SLQ83" s="78"/>
      <c r="SLR83" s="78"/>
      <c r="SLS83" s="78"/>
      <c r="SLT83" s="78"/>
      <c r="SLU83" s="78"/>
      <c r="SLV83" s="78"/>
      <c r="SLW83" s="78"/>
      <c r="SLX83" s="78"/>
      <c r="SLY83" s="78"/>
      <c r="SLZ83" s="78"/>
      <c r="SMA83" s="78"/>
      <c r="SMB83" s="78"/>
      <c r="SMC83" s="78"/>
      <c r="SMD83" s="78"/>
      <c r="SME83" s="78"/>
      <c r="SMF83" s="78"/>
      <c r="SMG83" s="78"/>
      <c r="SMH83" s="78"/>
      <c r="SMI83" s="78"/>
      <c r="SMJ83" s="78"/>
      <c r="SMK83" s="78"/>
      <c r="SML83" s="78"/>
      <c r="SMM83" s="78"/>
      <c r="SMN83" s="78"/>
      <c r="SMO83" s="78"/>
      <c r="SMP83" s="78"/>
      <c r="SMQ83" s="78"/>
      <c r="SMR83" s="78"/>
      <c r="SMS83" s="78"/>
      <c r="SMT83" s="78"/>
      <c r="SMU83" s="78"/>
      <c r="SMV83" s="78"/>
      <c r="SMW83" s="78"/>
      <c r="SMX83" s="78"/>
      <c r="SMY83" s="78"/>
      <c r="SMZ83" s="78"/>
      <c r="SNA83" s="78"/>
      <c r="SNB83" s="78"/>
      <c r="SNC83" s="78"/>
      <c r="SND83" s="78"/>
      <c r="SNE83" s="78"/>
      <c r="SNF83" s="78"/>
      <c r="SNG83" s="78"/>
      <c r="SNH83" s="78"/>
      <c r="SNI83" s="78"/>
      <c r="SNJ83" s="78"/>
      <c r="SNK83" s="78"/>
      <c r="SNL83" s="78"/>
      <c r="SNM83" s="78"/>
      <c r="SNN83" s="78"/>
      <c r="SNO83" s="78"/>
      <c r="SNP83" s="78"/>
      <c r="SNQ83" s="78"/>
      <c r="SNR83" s="78"/>
      <c r="SNS83" s="78"/>
      <c r="SNT83" s="78"/>
      <c r="SNU83" s="78"/>
      <c r="SNV83" s="78"/>
      <c r="SNW83" s="78"/>
      <c r="SNX83" s="78"/>
      <c r="SNY83" s="78"/>
      <c r="SNZ83" s="78"/>
      <c r="SOA83" s="78"/>
      <c r="SOB83" s="78"/>
      <c r="SOC83" s="78"/>
      <c r="SOD83" s="78"/>
      <c r="SOE83" s="78"/>
      <c r="SOF83" s="78"/>
      <c r="SOG83" s="78"/>
      <c r="SOH83" s="78"/>
      <c r="SOI83" s="78"/>
      <c r="SOJ83" s="78"/>
      <c r="SOK83" s="78"/>
      <c r="SOL83" s="78"/>
      <c r="SOM83" s="78"/>
      <c r="SON83" s="78"/>
      <c r="SOO83" s="78"/>
      <c r="SOP83" s="78"/>
      <c r="SOQ83" s="78"/>
      <c r="SOR83" s="78"/>
      <c r="SOS83" s="78"/>
      <c r="SOT83" s="78"/>
      <c r="SOU83" s="78"/>
      <c r="SOV83" s="78"/>
      <c r="SOW83" s="78"/>
      <c r="SOX83" s="78"/>
      <c r="SOY83" s="78"/>
      <c r="SOZ83" s="78"/>
      <c r="SPA83" s="78"/>
      <c r="SPB83" s="78"/>
      <c r="SPC83" s="78"/>
      <c r="SPD83" s="78"/>
      <c r="SPE83" s="78"/>
      <c r="SPF83" s="78"/>
      <c r="SPG83" s="78"/>
      <c r="SPH83" s="78"/>
      <c r="SPI83" s="78"/>
      <c r="SPJ83" s="78"/>
      <c r="SPK83" s="78"/>
      <c r="SPL83" s="78"/>
      <c r="SPM83" s="78"/>
      <c r="SPN83" s="78"/>
      <c r="SPO83" s="78"/>
      <c r="SPP83" s="78"/>
      <c r="SPQ83" s="78"/>
      <c r="SPR83" s="78"/>
      <c r="SPS83" s="78"/>
      <c r="SPT83" s="78"/>
      <c r="SPU83" s="78"/>
      <c r="SPV83" s="78"/>
      <c r="SPW83" s="78"/>
      <c r="SPX83" s="78"/>
      <c r="SPY83" s="78"/>
      <c r="SPZ83" s="78"/>
      <c r="SQA83" s="78"/>
      <c r="SQB83" s="78"/>
      <c r="SQC83" s="78"/>
      <c r="SQD83" s="78"/>
      <c r="SQE83" s="78"/>
      <c r="SQF83" s="78"/>
      <c r="SQG83" s="78"/>
      <c r="SQH83" s="78"/>
      <c r="SQI83" s="78"/>
      <c r="SQJ83" s="78"/>
      <c r="SQK83" s="78"/>
      <c r="SQL83" s="78"/>
      <c r="SQM83" s="78"/>
      <c r="SQN83" s="78"/>
      <c r="SQO83" s="78"/>
      <c r="SQP83" s="78"/>
      <c r="SQQ83" s="78"/>
      <c r="SQR83" s="78"/>
      <c r="SQS83" s="78"/>
      <c r="SQT83" s="78"/>
      <c r="SQU83" s="78"/>
      <c r="SQV83" s="78"/>
      <c r="SQW83" s="78"/>
      <c r="SQX83" s="78"/>
      <c r="SQY83" s="78"/>
      <c r="SQZ83" s="78"/>
      <c r="SRA83" s="78"/>
      <c r="SRB83" s="78"/>
      <c r="SRC83" s="78"/>
      <c r="SRD83" s="78"/>
      <c r="SRE83" s="78"/>
      <c r="SRF83" s="78"/>
      <c r="SRG83" s="78"/>
      <c r="SRH83" s="78"/>
      <c r="SRI83" s="78"/>
      <c r="SRJ83" s="78"/>
      <c r="SRK83" s="78"/>
      <c r="SRL83" s="78"/>
      <c r="SRM83" s="78"/>
      <c r="SRN83" s="78"/>
      <c r="SRO83" s="78"/>
      <c r="SRP83" s="78"/>
      <c r="SRQ83" s="78"/>
      <c r="SRR83" s="78"/>
      <c r="SRS83" s="78"/>
      <c r="SRT83" s="78"/>
      <c r="SRU83" s="78"/>
      <c r="SRV83" s="78"/>
      <c r="SRW83" s="78"/>
      <c r="SRX83" s="78"/>
      <c r="SRY83" s="78"/>
      <c r="SRZ83" s="78"/>
      <c r="SSA83" s="78"/>
      <c r="SSB83" s="78"/>
      <c r="SSC83" s="78"/>
      <c r="SSD83" s="78"/>
      <c r="SSE83" s="78"/>
      <c r="SSF83" s="78"/>
      <c r="SSG83" s="78"/>
      <c r="SSH83" s="78"/>
      <c r="SSI83" s="78"/>
      <c r="SSJ83" s="78"/>
      <c r="SSK83" s="78"/>
      <c r="SSL83" s="78"/>
      <c r="SSM83" s="78"/>
      <c r="SSN83" s="78"/>
      <c r="SSO83" s="78"/>
      <c r="SSP83" s="78"/>
      <c r="SSQ83" s="78"/>
      <c r="SSR83" s="78"/>
      <c r="SSS83" s="78"/>
      <c r="SST83" s="78"/>
      <c r="SSU83" s="78"/>
      <c r="SSV83" s="78"/>
      <c r="SSW83" s="78"/>
      <c r="SSX83" s="78"/>
      <c r="SSY83" s="78"/>
      <c r="SSZ83" s="78"/>
      <c r="STA83" s="78"/>
      <c r="STB83" s="78"/>
      <c r="STC83" s="78"/>
      <c r="STD83" s="78"/>
      <c r="STE83" s="78"/>
      <c r="STF83" s="78"/>
      <c r="STG83" s="78"/>
      <c r="STH83" s="78"/>
      <c r="STI83" s="78"/>
      <c r="STJ83" s="78"/>
      <c r="STK83" s="78"/>
      <c r="STL83" s="78"/>
      <c r="STM83" s="78"/>
      <c r="STN83" s="78"/>
      <c r="STO83" s="78"/>
      <c r="STP83" s="78"/>
      <c r="STQ83" s="78"/>
      <c r="STR83" s="78"/>
      <c r="STS83" s="78"/>
      <c r="STT83" s="78"/>
      <c r="STU83" s="78"/>
      <c r="STV83" s="78"/>
      <c r="STW83" s="78"/>
      <c r="STX83" s="78"/>
      <c r="STY83" s="78"/>
      <c r="STZ83" s="78"/>
      <c r="SUA83" s="78"/>
      <c r="SUB83" s="78"/>
      <c r="SUC83" s="78"/>
      <c r="SUD83" s="78"/>
      <c r="SUE83" s="78"/>
      <c r="SUF83" s="78"/>
      <c r="SUG83" s="78"/>
      <c r="SUH83" s="78"/>
      <c r="SUI83" s="78"/>
      <c r="SUJ83" s="78"/>
      <c r="SUK83" s="78"/>
      <c r="SUL83" s="78"/>
      <c r="SUM83" s="78"/>
      <c r="SUN83" s="78"/>
      <c r="SUO83" s="78"/>
      <c r="SUP83" s="78"/>
      <c r="SUQ83" s="78"/>
      <c r="SUR83" s="78"/>
      <c r="SUS83" s="78"/>
      <c r="SUT83" s="78"/>
      <c r="SUU83" s="78"/>
      <c r="SUV83" s="78"/>
      <c r="SUW83" s="78"/>
      <c r="SUX83" s="78"/>
      <c r="SUY83" s="78"/>
      <c r="SUZ83" s="78"/>
      <c r="SVA83" s="78"/>
      <c r="SVB83" s="78"/>
      <c r="SVC83" s="78"/>
      <c r="SVD83" s="78"/>
      <c r="SVE83" s="78"/>
      <c r="SVF83" s="78"/>
      <c r="SVG83" s="78"/>
      <c r="SVH83" s="78"/>
      <c r="SVI83" s="78"/>
      <c r="SVJ83" s="78"/>
      <c r="SVK83" s="78"/>
      <c r="SVL83" s="78"/>
      <c r="SVM83" s="78"/>
      <c r="SVN83" s="78"/>
      <c r="SVO83" s="78"/>
      <c r="SVP83" s="78"/>
      <c r="SVQ83" s="78"/>
      <c r="SVR83" s="78"/>
      <c r="SVS83" s="78"/>
      <c r="SVT83" s="78"/>
      <c r="SVU83" s="78"/>
      <c r="SVV83" s="78"/>
      <c r="SVW83" s="78"/>
      <c r="SVX83" s="78"/>
      <c r="SVY83" s="78"/>
      <c r="SVZ83" s="78"/>
      <c r="SWA83" s="78"/>
      <c r="SWB83" s="78"/>
      <c r="SWC83" s="78"/>
      <c r="SWD83" s="78"/>
      <c r="SWE83" s="78"/>
      <c r="SWF83" s="78"/>
      <c r="SWG83" s="78"/>
      <c r="SWH83" s="78"/>
      <c r="SWI83" s="78"/>
      <c r="SWJ83" s="78"/>
      <c r="SWK83" s="78"/>
      <c r="SWL83" s="78"/>
      <c r="SWM83" s="78"/>
      <c r="SWN83" s="78"/>
      <c r="SWO83" s="78"/>
      <c r="SWP83" s="78"/>
      <c r="SWQ83" s="78"/>
      <c r="SWR83" s="78"/>
      <c r="SWS83" s="78"/>
      <c r="SWT83" s="78"/>
      <c r="SWU83" s="78"/>
      <c r="SWV83" s="78"/>
      <c r="SWW83" s="78"/>
      <c r="SWX83" s="78"/>
      <c r="SWY83" s="78"/>
      <c r="SWZ83" s="78"/>
      <c r="SXA83" s="78"/>
      <c r="SXB83" s="78"/>
      <c r="SXC83" s="78"/>
      <c r="SXD83" s="78"/>
      <c r="SXE83" s="78"/>
      <c r="SXF83" s="78"/>
      <c r="SXG83" s="78"/>
      <c r="SXH83" s="78"/>
      <c r="SXI83" s="78"/>
      <c r="SXJ83" s="78"/>
      <c r="SXK83" s="78"/>
      <c r="SXL83" s="78"/>
      <c r="SXM83" s="78"/>
      <c r="SXN83" s="78"/>
      <c r="SXO83" s="78"/>
      <c r="SXP83" s="78"/>
      <c r="SXQ83" s="78"/>
      <c r="SXR83" s="78"/>
      <c r="SXS83" s="78"/>
      <c r="SXT83" s="78"/>
      <c r="SXU83" s="78"/>
      <c r="SXV83" s="78"/>
      <c r="SXW83" s="78"/>
      <c r="SXX83" s="78"/>
      <c r="SXY83" s="78"/>
      <c r="SXZ83" s="78"/>
      <c r="SYA83" s="78"/>
      <c r="SYB83" s="78"/>
      <c r="SYC83" s="78"/>
      <c r="SYD83" s="78"/>
      <c r="SYE83" s="78"/>
      <c r="SYF83" s="78"/>
      <c r="SYG83" s="78"/>
      <c r="SYH83" s="78"/>
      <c r="SYI83" s="78"/>
      <c r="SYJ83" s="78"/>
      <c r="SYK83" s="78"/>
      <c r="SYL83" s="78"/>
      <c r="SYM83" s="78"/>
      <c r="SYN83" s="78"/>
      <c r="SYO83" s="78"/>
      <c r="SYP83" s="78"/>
      <c r="SYQ83" s="78"/>
      <c r="SYR83" s="78"/>
      <c r="SYS83" s="78"/>
      <c r="SYT83" s="78"/>
      <c r="SYU83" s="78"/>
      <c r="SYV83" s="78"/>
      <c r="SYW83" s="78"/>
      <c r="SYX83" s="78"/>
      <c r="SYY83" s="78"/>
      <c r="SYZ83" s="78"/>
      <c r="SZA83" s="78"/>
      <c r="SZB83" s="78"/>
      <c r="SZC83" s="78"/>
      <c r="SZD83" s="78"/>
      <c r="SZE83" s="78"/>
      <c r="SZF83" s="78"/>
      <c r="SZG83" s="78"/>
      <c r="SZH83" s="78"/>
      <c r="SZI83" s="78"/>
      <c r="SZJ83" s="78"/>
      <c r="SZK83" s="78"/>
      <c r="SZL83" s="78"/>
      <c r="SZM83" s="78"/>
      <c r="SZN83" s="78"/>
      <c r="SZO83" s="78"/>
      <c r="SZP83" s="78"/>
      <c r="SZQ83" s="78"/>
      <c r="SZR83" s="78"/>
      <c r="SZS83" s="78"/>
      <c r="SZT83" s="78"/>
      <c r="SZU83" s="78"/>
      <c r="SZV83" s="78"/>
      <c r="SZW83" s="78"/>
      <c r="SZX83" s="78"/>
      <c r="SZY83" s="78"/>
      <c r="SZZ83" s="78"/>
      <c r="TAA83" s="78"/>
      <c r="TAB83" s="78"/>
      <c r="TAC83" s="78"/>
      <c r="TAD83" s="78"/>
      <c r="TAE83" s="78"/>
      <c r="TAF83" s="78"/>
      <c r="TAG83" s="78"/>
      <c r="TAH83" s="78"/>
      <c r="TAI83" s="78"/>
      <c r="TAJ83" s="78"/>
      <c r="TAK83" s="78"/>
      <c r="TAL83" s="78"/>
      <c r="TAM83" s="78"/>
      <c r="TAN83" s="78"/>
      <c r="TAO83" s="78"/>
      <c r="TAP83" s="78"/>
      <c r="TAQ83" s="78"/>
      <c r="TAR83" s="78"/>
      <c r="TAS83" s="78"/>
      <c r="TAT83" s="78"/>
      <c r="TAU83" s="78"/>
      <c r="TAV83" s="78"/>
      <c r="TAW83" s="78"/>
      <c r="TAX83" s="78"/>
      <c r="TAY83" s="78"/>
      <c r="TAZ83" s="78"/>
      <c r="TBA83" s="78"/>
      <c r="TBB83" s="78"/>
      <c r="TBC83" s="78"/>
      <c r="TBD83" s="78"/>
      <c r="TBE83" s="78"/>
      <c r="TBF83" s="78"/>
      <c r="TBG83" s="78"/>
      <c r="TBH83" s="78"/>
      <c r="TBI83" s="78"/>
      <c r="TBJ83" s="78"/>
      <c r="TBK83" s="78"/>
      <c r="TBL83" s="78"/>
      <c r="TBM83" s="78"/>
      <c r="TBN83" s="78"/>
      <c r="TBO83" s="78"/>
      <c r="TBP83" s="78"/>
      <c r="TBQ83" s="78"/>
      <c r="TBR83" s="78"/>
      <c r="TBS83" s="78"/>
      <c r="TBT83" s="78"/>
      <c r="TBU83" s="78"/>
      <c r="TBV83" s="78"/>
      <c r="TBW83" s="78"/>
      <c r="TBX83" s="78"/>
      <c r="TBY83" s="78"/>
      <c r="TBZ83" s="78"/>
      <c r="TCA83" s="78"/>
      <c r="TCB83" s="78"/>
      <c r="TCC83" s="78"/>
      <c r="TCD83" s="78"/>
      <c r="TCE83" s="78"/>
      <c r="TCF83" s="78"/>
      <c r="TCG83" s="78"/>
      <c r="TCH83" s="78"/>
      <c r="TCI83" s="78"/>
      <c r="TCJ83" s="78"/>
      <c r="TCK83" s="78"/>
      <c r="TCL83" s="78"/>
      <c r="TCM83" s="78"/>
      <c r="TCN83" s="78"/>
      <c r="TCO83" s="78"/>
      <c r="TCP83" s="78"/>
      <c r="TCQ83" s="78"/>
      <c r="TCR83" s="78"/>
      <c r="TCS83" s="78"/>
      <c r="TCT83" s="78"/>
      <c r="TCU83" s="78"/>
      <c r="TCV83" s="78"/>
      <c r="TCW83" s="78"/>
      <c r="TCX83" s="78"/>
      <c r="TCY83" s="78"/>
      <c r="TCZ83" s="78"/>
      <c r="TDA83" s="78"/>
      <c r="TDB83" s="78"/>
      <c r="TDC83" s="78"/>
      <c r="TDD83" s="78"/>
      <c r="TDE83" s="78"/>
      <c r="TDF83" s="78"/>
      <c r="TDG83" s="78"/>
      <c r="TDH83" s="78"/>
      <c r="TDI83" s="78"/>
      <c r="TDJ83" s="78"/>
      <c r="TDK83" s="78"/>
      <c r="TDL83" s="78"/>
      <c r="TDM83" s="78"/>
      <c r="TDN83" s="78"/>
      <c r="TDO83" s="78"/>
      <c r="TDP83" s="78"/>
      <c r="TDQ83" s="78"/>
      <c r="TDR83" s="78"/>
      <c r="TDS83" s="78"/>
      <c r="TDT83" s="78"/>
      <c r="TDU83" s="78"/>
      <c r="TDV83" s="78"/>
      <c r="TDW83" s="78"/>
      <c r="TDX83" s="78"/>
      <c r="TDY83" s="78"/>
      <c r="TDZ83" s="78"/>
      <c r="TEA83" s="78"/>
      <c r="TEB83" s="78"/>
      <c r="TEC83" s="78"/>
      <c r="TED83" s="78"/>
      <c r="TEE83" s="78"/>
      <c r="TEF83" s="78"/>
      <c r="TEG83" s="78"/>
      <c r="TEH83" s="78"/>
      <c r="TEI83" s="78"/>
      <c r="TEJ83" s="78"/>
      <c r="TEK83" s="78"/>
      <c r="TEL83" s="78"/>
      <c r="TEM83" s="78"/>
      <c r="TEN83" s="78"/>
      <c r="TEO83" s="78"/>
      <c r="TEP83" s="78"/>
      <c r="TEQ83" s="78"/>
      <c r="TER83" s="78"/>
      <c r="TES83" s="78"/>
      <c r="TET83" s="78"/>
      <c r="TEU83" s="78"/>
      <c r="TEV83" s="78"/>
      <c r="TEW83" s="78"/>
      <c r="TEX83" s="78"/>
      <c r="TEY83" s="78"/>
      <c r="TEZ83" s="78"/>
      <c r="TFA83" s="78"/>
      <c r="TFB83" s="78"/>
      <c r="TFC83" s="78"/>
      <c r="TFD83" s="78"/>
      <c r="TFE83" s="78"/>
      <c r="TFF83" s="78"/>
      <c r="TFG83" s="78"/>
      <c r="TFH83" s="78"/>
      <c r="TFI83" s="78"/>
      <c r="TFJ83" s="78"/>
      <c r="TFK83" s="78"/>
      <c r="TFL83" s="78"/>
      <c r="TFM83" s="78"/>
      <c r="TFN83" s="78"/>
      <c r="TFO83" s="78"/>
      <c r="TFP83" s="78"/>
      <c r="TFQ83" s="78"/>
      <c r="TFR83" s="78"/>
      <c r="TFS83" s="78"/>
      <c r="TFT83" s="78"/>
      <c r="TFU83" s="78"/>
      <c r="TFV83" s="78"/>
      <c r="TFW83" s="78"/>
      <c r="TFX83" s="78"/>
      <c r="TFY83" s="78"/>
      <c r="TFZ83" s="78"/>
      <c r="TGA83" s="78"/>
      <c r="TGB83" s="78"/>
      <c r="TGC83" s="78"/>
      <c r="TGD83" s="78"/>
      <c r="TGE83" s="78"/>
      <c r="TGF83" s="78"/>
      <c r="TGG83" s="78"/>
      <c r="TGH83" s="78"/>
      <c r="TGI83" s="78"/>
      <c r="TGJ83" s="78"/>
      <c r="TGK83" s="78"/>
      <c r="TGL83" s="78"/>
      <c r="TGM83" s="78"/>
      <c r="TGN83" s="78"/>
      <c r="TGO83" s="78"/>
      <c r="TGP83" s="78"/>
      <c r="TGQ83" s="78"/>
      <c r="TGR83" s="78"/>
      <c r="TGS83" s="78"/>
      <c r="TGT83" s="78"/>
      <c r="TGU83" s="78"/>
      <c r="TGV83" s="78"/>
      <c r="TGW83" s="78"/>
      <c r="TGX83" s="78"/>
      <c r="TGY83" s="78"/>
      <c r="TGZ83" s="78"/>
      <c r="THA83" s="78"/>
      <c r="THB83" s="78"/>
      <c r="THC83" s="78"/>
      <c r="THD83" s="78"/>
      <c r="THE83" s="78"/>
      <c r="THF83" s="78"/>
      <c r="THG83" s="78"/>
      <c r="THH83" s="78"/>
      <c r="THI83" s="78"/>
      <c r="THJ83" s="78"/>
      <c r="THK83" s="78"/>
      <c r="THL83" s="78"/>
      <c r="THM83" s="78"/>
      <c r="THN83" s="78"/>
      <c r="THO83" s="78"/>
      <c r="THP83" s="78"/>
      <c r="THQ83" s="78"/>
      <c r="THR83" s="78"/>
      <c r="THS83" s="78"/>
      <c r="THT83" s="78"/>
      <c r="THU83" s="78"/>
      <c r="THV83" s="78"/>
      <c r="THW83" s="78"/>
      <c r="THX83" s="78"/>
      <c r="THY83" s="78"/>
      <c r="THZ83" s="78"/>
      <c r="TIA83" s="78"/>
      <c r="TIB83" s="78"/>
      <c r="TIC83" s="78"/>
      <c r="TID83" s="78"/>
      <c r="TIE83" s="78"/>
      <c r="TIF83" s="78"/>
      <c r="TIG83" s="78"/>
      <c r="TIH83" s="78"/>
      <c r="TII83" s="78"/>
      <c r="TIJ83" s="78"/>
      <c r="TIK83" s="78"/>
      <c r="TIL83" s="78"/>
      <c r="TIM83" s="78"/>
      <c r="TIN83" s="78"/>
      <c r="TIO83" s="78"/>
      <c r="TIP83" s="78"/>
      <c r="TIQ83" s="78"/>
      <c r="TIR83" s="78"/>
      <c r="TIS83" s="78"/>
      <c r="TIT83" s="78"/>
      <c r="TIU83" s="78"/>
      <c r="TIV83" s="78"/>
      <c r="TIW83" s="78"/>
      <c r="TIX83" s="78"/>
      <c r="TIY83" s="78"/>
      <c r="TIZ83" s="78"/>
      <c r="TJA83" s="78"/>
      <c r="TJB83" s="78"/>
      <c r="TJC83" s="78"/>
      <c r="TJD83" s="78"/>
      <c r="TJE83" s="78"/>
      <c r="TJF83" s="78"/>
      <c r="TJG83" s="78"/>
      <c r="TJH83" s="78"/>
      <c r="TJI83" s="78"/>
      <c r="TJJ83" s="78"/>
      <c r="TJK83" s="78"/>
      <c r="TJL83" s="78"/>
      <c r="TJM83" s="78"/>
      <c r="TJN83" s="78"/>
      <c r="TJO83" s="78"/>
      <c r="TJP83" s="78"/>
      <c r="TJQ83" s="78"/>
      <c r="TJR83" s="78"/>
      <c r="TJS83" s="78"/>
      <c r="TJT83" s="78"/>
      <c r="TJU83" s="78"/>
      <c r="TJV83" s="78"/>
      <c r="TJW83" s="78"/>
      <c r="TJX83" s="78"/>
      <c r="TJY83" s="78"/>
      <c r="TJZ83" s="78"/>
      <c r="TKA83" s="78"/>
      <c r="TKB83" s="78"/>
      <c r="TKC83" s="78"/>
      <c r="TKD83" s="78"/>
      <c r="TKE83" s="78"/>
      <c r="TKF83" s="78"/>
      <c r="TKG83" s="78"/>
      <c r="TKH83" s="78"/>
      <c r="TKI83" s="78"/>
      <c r="TKJ83" s="78"/>
      <c r="TKK83" s="78"/>
      <c r="TKL83" s="78"/>
      <c r="TKM83" s="78"/>
      <c r="TKN83" s="78"/>
      <c r="TKO83" s="78"/>
      <c r="TKP83" s="78"/>
      <c r="TKQ83" s="78"/>
      <c r="TKR83" s="78"/>
      <c r="TKS83" s="78"/>
      <c r="TKT83" s="78"/>
      <c r="TKU83" s="78"/>
      <c r="TKV83" s="78"/>
      <c r="TKW83" s="78"/>
      <c r="TKX83" s="78"/>
      <c r="TKY83" s="78"/>
      <c r="TKZ83" s="78"/>
      <c r="TLA83" s="78"/>
      <c r="TLB83" s="78"/>
      <c r="TLC83" s="78"/>
      <c r="TLD83" s="78"/>
      <c r="TLE83" s="78"/>
      <c r="TLF83" s="78"/>
      <c r="TLG83" s="78"/>
      <c r="TLH83" s="78"/>
      <c r="TLI83" s="78"/>
      <c r="TLJ83" s="78"/>
      <c r="TLK83" s="78"/>
      <c r="TLL83" s="78"/>
      <c r="TLM83" s="78"/>
      <c r="TLN83" s="78"/>
      <c r="TLO83" s="78"/>
      <c r="TLP83" s="78"/>
      <c r="TLQ83" s="78"/>
      <c r="TLR83" s="78"/>
      <c r="TLS83" s="78"/>
      <c r="TLT83" s="78"/>
      <c r="TLU83" s="78"/>
      <c r="TLV83" s="78"/>
      <c r="TLW83" s="78"/>
      <c r="TLX83" s="78"/>
      <c r="TLY83" s="78"/>
      <c r="TLZ83" s="78"/>
      <c r="TMA83" s="78"/>
      <c r="TMB83" s="78"/>
      <c r="TMC83" s="78"/>
      <c r="TMD83" s="78"/>
      <c r="TME83" s="78"/>
      <c r="TMF83" s="78"/>
      <c r="TMG83" s="78"/>
      <c r="TMH83" s="78"/>
      <c r="TMI83" s="78"/>
      <c r="TMJ83" s="78"/>
      <c r="TMK83" s="78"/>
      <c r="TML83" s="78"/>
      <c r="TMM83" s="78"/>
      <c r="TMN83" s="78"/>
      <c r="TMO83" s="78"/>
      <c r="TMP83" s="78"/>
      <c r="TMQ83" s="78"/>
      <c r="TMR83" s="78"/>
      <c r="TMS83" s="78"/>
      <c r="TMT83" s="78"/>
      <c r="TMU83" s="78"/>
      <c r="TMV83" s="78"/>
      <c r="TMW83" s="78"/>
      <c r="TMX83" s="78"/>
      <c r="TMY83" s="78"/>
      <c r="TMZ83" s="78"/>
      <c r="TNA83" s="78"/>
      <c r="TNB83" s="78"/>
      <c r="TNC83" s="78"/>
      <c r="TND83" s="78"/>
      <c r="TNE83" s="78"/>
      <c r="TNF83" s="78"/>
      <c r="TNG83" s="78"/>
      <c r="TNH83" s="78"/>
      <c r="TNI83" s="78"/>
      <c r="TNJ83" s="78"/>
      <c r="TNK83" s="78"/>
      <c r="TNL83" s="78"/>
      <c r="TNM83" s="78"/>
      <c r="TNN83" s="78"/>
      <c r="TNO83" s="78"/>
      <c r="TNP83" s="78"/>
      <c r="TNQ83" s="78"/>
      <c r="TNR83" s="78"/>
      <c r="TNS83" s="78"/>
      <c r="TNT83" s="78"/>
      <c r="TNU83" s="78"/>
      <c r="TNV83" s="78"/>
      <c r="TNW83" s="78"/>
      <c r="TNX83" s="78"/>
      <c r="TNY83" s="78"/>
      <c r="TNZ83" s="78"/>
      <c r="TOA83" s="78"/>
      <c r="TOB83" s="78"/>
      <c r="TOC83" s="78"/>
      <c r="TOD83" s="78"/>
      <c r="TOE83" s="78"/>
      <c r="TOF83" s="78"/>
      <c r="TOG83" s="78"/>
      <c r="TOH83" s="78"/>
      <c r="TOI83" s="78"/>
      <c r="TOJ83" s="78"/>
      <c r="TOK83" s="78"/>
      <c r="TOL83" s="78"/>
      <c r="TOM83" s="78"/>
      <c r="TON83" s="78"/>
      <c r="TOO83" s="78"/>
      <c r="TOP83" s="78"/>
      <c r="TOQ83" s="78"/>
      <c r="TOR83" s="78"/>
      <c r="TOS83" s="78"/>
      <c r="TOT83" s="78"/>
      <c r="TOU83" s="78"/>
      <c r="TOV83" s="78"/>
      <c r="TOW83" s="78"/>
      <c r="TOX83" s="78"/>
      <c r="TOY83" s="78"/>
      <c r="TOZ83" s="78"/>
      <c r="TPA83" s="78"/>
      <c r="TPB83" s="78"/>
      <c r="TPC83" s="78"/>
      <c r="TPD83" s="78"/>
      <c r="TPE83" s="78"/>
      <c r="TPF83" s="78"/>
      <c r="TPG83" s="78"/>
      <c r="TPH83" s="78"/>
      <c r="TPI83" s="78"/>
      <c r="TPJ83" s="78"/>
      <c r="TPK83" s="78"/>
      <c r="TPL83" s="78"/>
      <c r="TPM83" s="78"/>
      <c r="TPN83" s="78"/>
      <c r="TPO83" s="78"/>
      <c r="TPP83" s="78"/>
      <c r="TPQ83" s="78"/>
      <c r="TPR83" s="78"/>
      <c r="TPS83" s="78"/>
      <c r="TPT83" s="78"/>
      <c r="TPU83" s="78"/>
      <c r="TPV83" s="78"/>
      <c r="TPW83" s="78"/>
      <c r="TPX83" s="78"/>
      <c r="TPY83" s="78"/>
      <c r="TPZ83" s="78"/>
      <c r="TQA83" s="78"/>
      <c r="TQB83" s="78"/>
      <c r="TQC83" s="78"/>
      <c r="TQD83" s="78"/>
      <c r="TQE83" s="78"/>
      <c r="TQF83" s="78"/>
      <c r="TQG83" s="78"/>
      <c r="TQH83" s="78"/>
      <c r="TQI83" s="78"/>
      <c r="TQJ83" s="78"/>
      <c r="TQK83" s="78"/>
      <c r="TQL83" s="78"/>
      <c r="TQM83" s="78"/>
      <c r="TQN83" s="78"/>
      <c r="TQO83" s="78"/>
      <c r="TQP83" s="78"/>
      <c r="TQQ83" s="78"/>
      <c r="TQR83" s="78"/>
      <c r="TQS83" s="78"/>
      <c r="TQT83" s="78"/>
      <c r="TQU83" s="78"/>
      <c r="TQV83" s="78"/>
      <c r="TQW83" s="78"/>
      <c r="TQX83" s="78"/>
      <c r="TQY83" s="78"/>
      <c r="TQZ83" s="78"/>
      <c r="TRA83" s="78"/>
      <c r="TRB83" s="78"/>
      <c r="TRC83" s="78"/>
      <c r="TRD83" s="78"/>
      <c r="TRE83" s="78"/>
      <c r="TRF83" s="78"/>
      <c r="TRG83" s="78"/>
      <c r="TRH83" s="78"/>
      <c r="TRI83" s="78"/>
      <c r="TRJ83" s="78"/>
      <c r="TRK83" s="78"/>
      <c r="TRL83" s="78"/>
      <c r="TRM83" s="78"/>
      <c r="TRN83" s="78"/>
      <c r="TRO83" s="78"/>
      <c r="TRP83" s="78"/>
      <c r="TRQ83" s="78"/>
      <c r="TRR83" s="78"/>
      <c r="TRS83" s="78"/>
      <c r="TRT83" s="78"/>
      <c r="TRU83" s="78"/>
      <c r="TRV83" s="78"/>
      <c r="TRW83" s="78"/>
      <c r="TRX83" s="78"/>
      <c r="TRY83" s="78"/>
      <c r="TRZ83" s="78"/>
      <c r="TSA83" s="78"/>
      <c r="TSB83" s="78"/>
      <c r="TSC83" s="78"/>
      <c r="TSD83" s="78"/>
      <c r="TSE83" s="78"/>
      <c r="TSF83" s="78"/>
      <c r="TSG83" s="78"/>
      <c r="TSH83" s="78"/>
      <c r="TSI83" s="78"/>
      <c r="TSJ83" s="78"/>
      <c r="TSK83" s="78"/>
      <c r="TSL83" s="78"/>
      <c r="TSM83" s="78"/>
      <c r="TSN83" s="78"/>
      <c r="TSO83" s="78"/>
      <c r="TSP83" s="78"/>
      <c r="TSQ83" s="78"/>
      <c r="TSR83" s="78"/>
      <c r="TSS83" s="78"/>
      <c r="TST83" s="78"/>
      <c r="TSU83" s="78"/>
      <c r="TSV83" s="78"/>
      <c r="TSW83" s="78"/>
      <c r="TSX83" s="78"/>
      <c r="TSY83" s="78"/>
      <c r="TSZ83" s="78"/>
      <c r="TTA83" s="78"/>
      <c r="TTB83" s="78"/>
      <c r="TTC83" s="78"/>
      <c r="TTD83" s="78"/>
      <c r="TTE83" s="78"/>
      <c r="TTF83" s="78"/>
      <c r="TTG83" s="78"/>
      <c r="TTH83" s="78"/>
      <c r="TTI83" s="78"/>
      <c r="TTJ83" s="78"/>
      <c r="TTK83" s="78"/>
      <c r="TTL83" s="78"/>
      <c r="TTM83" s="78"/>
      <c r="TTN83" s="78"/>
      <c r="TTO83" s="78"/>
      <c r="TTP83" s="78"/>
      <c r="TTQ83" s="78"/>
      <c r="TTR83" s="78"/>
      <c r="TTS83" s="78"/>
      <c r="TTT83" s="78"/>
      <c r="TTU83" s="78"/>
      <c r="TTV83" s="78"/>
      <c r="TTW83" s="78"/>
      <c r="TTX83" s="78"/>
      <c r="TTY83" s="78"/>
      <c r="TTZ83" s="78"/>
      <c r="TUA83" s="78"/>
      <c r="TUB83" s="78"/>
      <c r="TUC83" s="78"/>
      <c r="TUD83" s="78"/>
      <c r="TUE83" s="78"/>
      <c r="TUF83" s="78"/>
      <c r="TUG83" s="78"/>
      <c r="TUH83" s="78"/>
      <c r="TUI83" s="78"/>
      <c r="TUJ83" s="78"/>
      <c r="TUK83" s="78"/>
      <c r="TUL83" s="78"/>
      <c r="TUM83" s="78"/>
      <c r="TUN83" s="78"/>
      <c r="TUO83" s="78"/>
      <c r="TUP83" s="78"/>
      <c r="TUQ83" s="78"/>
      <c r="TUR83" s="78"/>
      <c r="TUS83" s="78"/>
      <c r="TUT83" s="78"/>
      <c r="TUU83" s="78"/>
      <c r="TUV83" s="78"/>
      <c r="TUW83" s="78"/>
      <c r="TUX83" s="78"/>
      <c r="TUY83" s="78"/>
      <c r="TUZ83" s="78"/>
      <c r="TVA83" s="78"/>
      <c r="TVB83" s="78"/>
      <c r="TVC83" s="78"/>
      <c r="TVD83" s="78"/>
      <c r="TVE83" s="78"/>
      <c r="TVF83" s="78"/>
      <c r="TVG83" s="78"/>
      <c r="TVH83" s="78"/>
      <c r="TVI83" s="78"/>
      <c r="TVJ83" s="78"/>
      <c r="TVK83" s="78"/>
      <c r="TVL83" s="78"/>
      <c r="TVM83" s="78"/>
      <c r="TVN83" s="78"/>
      <c r="TVO83" s="78"/>
      <c r="TVP83" s="78"/>
      <c r="TVQ83" s="78"/>
      <c r="TVR83" s="78"/>
      <c r="TVS83" s="78"/>
      <c r="TVT83" s="78"/>
      <c r="TVU83" s="78"/>
      <c r="TVV83" s="78"/>
      <c r="TVW83" s="78"/>
      <c r="TVX83" s="78"/>
      <c r="TVY83" s="78"/>
      <c r="TVZ83" s="78"/>
      <c r="TWA83" s="78"/>
      <c r="TWB83" s="78"/>
      <c r="TWC83" s="78"/>
      <c r="TWD83" s="78"/>
      <c r="TWE83" s="78"/>
      <c r="TWF83" s="78"/>
      <c r="TWG83" s="78"/>
      <c r="TWH83" s="78"/>
      <c r="TWI83" s="78"/>
      <c r="TWJ83" s="78"/>
      <c r="TWK83" s="78"/>
      <c r="TWL83" s="78"/>
      <c r="TWM83" s="78"/>
      <c r="TWN83" s="78"/>
      <c r="TWO83" s="78"/>
      <c r="TWP83" s="78"/>
      <c r="TWQ83" s="78"/>
      <c r="TWR83" s="78"/>
      <c r="TWS83" s="78"/>
      <c r="TWT83" s="78"/>
      <c r="TWU83" s="78"/>
      <c r="TWV83" s="78"/>
      <c r="TWW83" s="78"/>
      <c r="TWX83" s="78"/>
      <c r="TWY83" s="78"/>
      <c r="TWZ83" s="78"/>
      <c r="TXA83" s="78"/>
      <c r="TXB83" s="78"/>
      <c r="TXC83" s="78"/>
      <c r="TXD83" s="78"/>
      <c r="TXE83" s="78"/>
      <c r="TXF83" s="78"/>
      <c r="TXG83" s="78"/>
      <c r="TXH83" s="78"/>
      <c r="TXI83" s="78"/>
      <c r="TXJ83" s="78"/>
      <c r="TXK83" s="78"/>
      <c r="TXL83" s="78"/>
      <c r="TXM83" s="78"/>
      <c r="TXN83" s="78"/>
      <c r="TXO83" s="78"/>
      <c r="TXP83" s="78"/>
      <c r="TXQ83" s="78"/>
      <c r="TXR83" s="78"/>
      <c r="TXS83" s="78"/>
      <c r="TXT83" s="78"/>
      <c r="TXU83" s="78"/>
      <c r="TXV83" s="78"/>
      <c r="TXW83" s="78"/>
      <c r="TXX83" s="78"/>
      <c r="TXY83" s="78"/>
      <c r="TXZ83" s="78"/>
      <c r="TYA83" s="78"/>
      <c r="TYB83" s="78"/>
      <c r="TYC83" s="78"/>
      <c r="TYD83" s="78"/>
      <c r="TYE83" s="78"/>
      <c r="TYF83" s="78"/>
      <c r="TYG83" s="78"/>
      <c r="TYH83" s="78"/>
      <c r="TYI83" s="78"/>
      <c r="TYJ83" s="78"/>
      <c r="TYK83" s="78"/>
      <c r="TYL83" s="78"/>
      <c r="TYM83" s="78"/>
      <c r="TYN83" s="78"/>
      <c r="TYO83" s="78"/>
      <c r="TYP83" s="78"/>
      <c r="TYQ83" s="78"/>
      <c r="TYR83" s="78"/>
      <c r="TYS83" s="78"/>
      <c r="TYT83" s="78"/>
      <c r="TYU83" s="78"/>
      <c r="TYV83" s="78"/>
      <c r="TYW83" s="78"/>
      <c r="TYX83" s="78"/>
      <c r="TYY83" s="78"/>
      <c r="TYZ83" s="78"/>
      <c r="TZA83" s="78"/>
      <c r="TZB83" s="78"/>
      <c r="TZC83" s="78"/>
      <c r="TZD83" s="78"/>
      <c r="TZE83" s="78"/>
      <c r="TZF83" s="78"/>
      <c r="TZG83" s="78"/>
      <c r="TZH83" s="78"/>
      <c r="TZI83" s="78"/>
      <c r="TZJ83" s="78"/>
      <c r="TZK83" s="78"/>
      <c r="TZL83" s="78"/>
      <c r="TZM83" s="78"/>
      <c r="TZN83" s="78"/>
      <c r="TZO83" s="78"/>
      <c r="TZP83" s="78"/>
      <c r="TZQ83" s="78"/>
      <c r="TZR83" s="78"/>
      <c r="TZS83" s="78"/>
      <c r="TZT83" s="78"/>
      <c r="TZU83" s="78"/>
      <c r="TZV83" s="78"/>
      <c r="TZW83" s="78"/>
      <c r="TZX83" s="78"/>
      <c r="TZY83" s="78"/>
      <c r="TZZ83" s="78"/>
      <c r="UAA83" s="78"/>
      <c r="UAB83" s="78"/>
      <c r="UAC83" s="78"/>
      <c r="UAD83" s="78"/>
      <c r="UAE83" s="78"/>
      <c r="UAF83" s="78"/>
      <c r="UAG83" s="78"/>
      <c r="UAH83" s="78"/>
      <c r="UAI83" s="78"/>
      <c r="UAJ83" s="78"/>
      <c r="UAK83" s="78"/>
      <c r="UAL83" s="78"/>
      <c r="UAM83" s="78"/>
      <c r="UAN83" s="78"/>
      <c r="UAO83" s="78"/>
      <c r="UAP83" s="78"/>
      <c r="UAQ83" s="78"/>
      <c r="UAR83" s="78"/>
      <c r="UAS83" s="78"/>
      <c r="UAT83" s="78"/>
      <c r="UAU83" s="78"/>
      <c r="UAV83" s="78"/>
      <c r="UAW83" s="78"/>
      <c r="UAX83" s="78"/>
      <c r="UAY83" s="78"/>
      <c r="UAZ83" s="78"/>
      <c r="UBA83" s="78"/>
      <c r="UBB83" s="78"/>
      <c r="UBC83" s="78"/>
      <c r="UBD83" s="78"/>
      <c r="UBE83" s="78"/>
      <c r="UBF83" s="78"/>
      <c r="UBG83" s="78"/>
      <c r="UBH83" s="78"/>
      <c r="UBI83" s="78"/>
      <c r="UBJ83" s="78"/>
      <c r="UBK83" s="78"/>
      <c r="UBL83" s="78"/>
      <c r="UBM83" s="78"/>
      <c r="UBN83" s="78"/>
      <c r="UBO83" s="78"/>
      <c r="UBP83" s="78"/>
      <c r="UBQ83" s="78"/>
      <c r="UBR83" s="78"/>
      <c r="UBS83" s="78"/>
      <c r="UBT83" s="78"/>
      <c r="UBU83" s="78"/>
      <c r="UBV83" s="78"/>
      <c r="UBW83" s="78"/>
      <c r="UBX83" s="78"/>
      <c r="UBY83" s="78"/>
      <c r="UBZ83" s="78"/>
      <c r="UCA83" s="78"/>
      <c r="UCB83" s="78"/>
      <c r="UCC83" s="78"/>
      <c r="UCD83" s="78"/>
      <c r="UCE83" s="78"/>
      <c r="UCF83" s="78"/>
      <c r="UCG83" s="78"/>
      <c r="UCH83" s="78"/>
      <c r="UCI83" s="78"/>
      <c r="UCJ83" s="78"/>
      <c r="UCK83" s="78"/>
      <c r="UCL83" s="78"/>
      <c r="UCM83" s="78"/>
      <c r="UCN83" s="78"/>
      <c r="UCO83" s="78"/>
      <c r="UCP83" s="78"/>
      <c r="UCQ83" s="78"/>
      <c r="UCR83" s="78"/>
      <c r="UCS83" s="78"/>
      <c r="UCT83" s="78"/>
      <c r="UCU83" s="78"/>
      <c r="UCV83" s="78"/>
      <c r="UCW83" s="78"/>
      <c r="UCX83" s="78"/>
      <c r="UCY83" s="78"/>
      <c r="UCZ83" s="78"/>
      <c r="UDA83" s="78"/>
      <c r="UDB83" s="78"/>
      <c r="UDC83" s="78"/>
      <c r="UDD83" s="78"/>
      <c r="UDE83" s="78"/>
      <c r="UDF83" s="78"/>
      <c r="UDG83" s="78"/>
      <c r="UDH83" s="78"/>
      <c r="UDI83" s="78"/>
      <c r="UDJ83" s="78"/>
      <c r="UDK83" s="78"/>
      <c r="UDL83" s="78"/>
      <c r="UDM83" s="78"/>
      <c r="UDN83" s="78"/>
      <c r="UDO83" s="78"/>
      <c r="UDP83" s="78"/>
      <c r="UDQ83" s="78"/>
      <c r="UDR83" s="78"/>
      <c r="UDS83" s="78"/>
      <c r="UDT83" s="78"/>
      <c r="UDU83" s="78"/>
      <c r="UDV83" s="78"/>
      <c r="UDW83" s="78"/>
      <c r="UDX83" s="78"/>
      <c r="UDY83" s="78"/>
      <c r="UDZ83" s="78"/>
      <c r="UEA83" s="78"/>
      <c r="UEB83" s="78"/>
      <c r="UEC83" s="78"/>
      <c r="UED83" s="78"/>
      <c r="UEE83" s="78"/>
      <c r="UEF83" s="78"/>
      <c r="UEG83" s="78"/>
      <c r="UEH83" s="78"/>
      <c r="UEI83" s="78"/>
      <c r="UEJ83" s="78"/>
      <c r="UEK83" s="78"/>
      <c r="UEL83" s="78"/>
      <c r="UEM83" s="78"/>
      <c r="UEN83" s="78"/>
      <c r="UEO83" s="78"/>
      <c r="UEP83" s="78"/>
      <c r="UEQ83" s="78"/>
      <c r="UER83" s="78"/>
      <c r="UES83" s="78"/>
      <c r="UET83" s="78"/>
      <c r="UEU83" s="78"/>
      <c r="UEV83" s="78"/>
      <c r="UEW83" s="78"/>
      <c r="UEX83" s="78"/>
      <c r="UEY83" s="78"/>
      <c r="UEZ83" s="78"/>
      <c r="UFA83" s="78"/>
      <c r="UFB83" s="78"/>
      <c r="UFC83" s="78"/>
      <c r="UFD83" s="78"/>
      <c r="UFE83" s="78"/>
      <c r="UFF83" s="78"/>
      <c r="UFG83" s="78"/>
      <c r="UFH83" s="78"/>
      <c r="UFI83" s="78"/>
      <c r="UFJ83" s="78"/>
      <c r="UFK83" s="78"/>
      <c r="UFL83" s="78"/>
      <c r="UFM83" s="78"/>
      <c r="UFN83" s="78"/>
      <c r="UFO83" s="78"/>
      <c r="UFP83" s="78"/>
      <c r="UFQ83" s="78"/>
      <c r="UFR83" s="78"/>
      <c r="UFS83" s="78"/>
      <c r="UFT83" s="78"/>
      <c r="UFU83" s="78"/>
      <c r="UFV83" s="78"/>
      <c r="UFW83" s="78"/>
      <c r="UFX83" s="78"/>
      <c r="UFY83" s="78"/>
      <c r="UFZ83" s="78"/>
      <c r="UGA83" s="78"/>
      <c r="UGB83" s="78"/>
      <c r="UGC83" s="78"/>
      <c r="UGD83" s="78"/>
      <c r="UGE83" s="78"/>
      <c r="UGF83" s="78"/>
      <c r="UGG83" s="78"/>
      <c r="UGH83" s="78"/>
      <c r="UGI83" s="78"/>
      <c r="UGJ83" s="78"/>
      <c r="UGK83" s="78"/>
      <c r="UGL83" s="78"/>
      <c r="UGM83" s="78"/>
      <c r="UGN83" s="78"/>
      <c r="UGO83" s="78"/>
      <c r="UGP83" s="78"/>
      <c r="UGQ83" s="78"/>
      <c r="UGR83" s="78"/>
      <c r="UGS83" s="78"/>
      <c r="UGT83" s="78"/>
      <c r="UGU83" s="78"/>
      <c r="UGV83" s="78"/>
      <c r="UGW83" s="78"/>
      <c r="UGX83" s="78"/>
      <c r="UGY83" s="78"/>
      <c r="UGZ83" s="78"/>
      <c r="UHA83" s="78"/>
      <c r="UHB83" s="78"/>
      <c r="UHC83" s="78"/>
      <c r="UHD83" s="78"/>
      <c r="UHE83" s="78"/>
      <c r="UHF83" s="78"/>
      <c r="UHG83" s="78"/>
      <c r="UHH83" s="78"/>
      <c r="UHI83" s="78"/>
      <c r="UHJ83" s="78"/>
      <c r="UHK83" s="78"/>
      <c r="UHL83" s="78"/>
      <c r="UHM83" s="78"/>
      <c r="UHN83" s="78"/>
      <c r="UHO83" s="78"/>
      <c r="UHP83" s="78"/>
      <c r="UHQ83" s="78"/>
      <c r="UHR83" s="78"/>
      <c r="UHS83" s="78"/>
      <c r="UHT83" s="78"/>
      <c r="UHU83" s="78"/>
      <c r="UHV83" s="78"/>
      <c r="UHW83" s="78"/>
      <c r="UHX83" s="78"/>
      <c r="UHY83" s="78"/>
      <c r="UHZ83" s="78"/>
      <c r="UIA83" s="78"/>
      <c r="UIB83" s="78"/>
      <c r="UIC83" s="78"/>
      <c r="UID83" s="78"/>
      <c r="UIE83" s="78"/>
      <c r="UIF83" s="78"/>
      <c r="UIG83" s="78"/>
      <c r="UIH83" s="78"/>
      <c r="UII83" s="78"/>
      <c r="UIJ83" s="78"/>
      <c r="UIK83" s="78"/>
      <c r="UIL83" s="78"/>
      <c r="UIM83" s="78"/>
      <c r="UIN83" s="78"/>
      <c r="UIO83" s="78"/>
      <c r="UIP83" s="78"/>
      <c r="UIQ83" s="78"/>
      <c r="UIR83" s="78"/>
      <c r="UIS83" s="78"/>
      <c r="UIT83" s="78"/>
      <c r="UIU83" s="78"/>
      <c r="UIV83" s="78"/>
      <c r="UIW83" s="78"/>
      <c r="UIX83" s="78"/>
      <c r="UIY83" s="78"/>
      <c r="UIZ83" s="78"/>
      <c r="UJA83" s="78"/>
      <c r="UJB83" s="78"/>
      <c r="UJC83" s="78"/>
      <c r="UJD83" s="78"/>
      <c r="UJE83" s="78"/>
      <c r="UJF83" s="78"/>
      <c r="UJG83" s="78"/>
      <c r="UJH83" s="78"/>
      <c r="UJI83" s="78"/>
      <c r="UJJ83" s="78"/>
      <c r="UJK83" s="78"/>
      <c r="UJL83" s="78"/>
      <c r="UJM83" s="78"/>
      <c r="UJN83" s="78"/>
      <c r="UJO83" s="78"/>
      <c r="UJP83" s="78"/>
      <c r="UJQ83" s="78"/>
      <c r="UJR83" s="78"/>
      <c r="UJS83" s="78"/>
      <c r="UJT83" s="78"/>
      <c r="UJU83" s="78"/>
      <c r="UJV83" s="78"/>
      <c r="UJW83" s="78"/>
      <c r="UJX83" s="78"/>
      <c r="UJY83" s="78"/>
      <c r="UJZ83" s="78"/>
      <c r="UKA83" s="78"/>
      <c r="UKB83" s="78"/>
      <c r="UKC83" s="78"/>
      <c r="UKD83" s="78"/>
      <c r="UKE83" s="78"/>
      <c r="UKF83" s="78"/>
      <c r="UKG83" s="78"/>
      <c r="UKH83" s="78"/>
      <c r="UKI83" s="78"/>
      <c r="UKJ83" s="78"/>
      <c r="UKK83" s="78"/>
      <c r="UKL83" s="78"/>
      <c r="UKM83" s="78"/>
      <c r="UKN83" s="78"/>
      <c r="UKO83" s="78"/>
      <c r="UKP83" s="78"/>
      <c r="UKQ83" s="78"/>
      <c r="UKR83" s="78"/>
      <c r="UKS83" s="78"/>
      <c r="UKT83" s="78"/>
      <c r="UKU83" s="78"/>
      <c r="UKV83" s="78"/>
      <c r="UKW83" s="78"/>
      <c r="UKX83" s="78"/>
      <c r="UKY83" s="78"/>
      <c r="UKZ83" s="78"/>
      <c r="ULA83" s="78"/>
      <c r="ULB83" s="78"/>
      <c r="ULC83" s="78"/>
      <c r="ULD83" s="78"/>
      <c r="ULE83" s="78"/>
      <c r="ULF83" s="78"/>
      <c r="ULG83" s="78"/>
      <c r="ULH83" s="78"/>
      <c r="ULI83" s="78"/>
      <c r="ULJ83" s="78"/>
      <c r="ULK83" s="78"/>
      <c r="ULL83" s="78"/>
      <c r="ULM83" s="78"/>
      <c r="ULN83" s="78"/>
      <c r="ULO83" s="78"/>
      <c r="ULP83" s="78"/>
      <c r="ULQ83" s="78"/>
      <c r="ULR83" s="78"/>
      <c r="ULS83" s="78"/>
      <c r="ULT83" s="78"/>
      <c r="ULU83" s="78"/>
      <c r="ULV83" s="78"/>
      <c r="ULW83" s="78"/>
      <c r="ULX83" s="78"/>
      <c r="ULY83" s="78"/>
      <c r="ULZ83" s="78"/>
      <c r="UMA83" s="78"/>
      <c r="UMB83" s="78"/>
      <c r="UMC83" s="78"/>
      <c r="UMD83" s="78"/>
      <c r="UME83" s="78"/>
      <c r="UMF83" s="78"/>
      <c r="UMG83" s="78"/>
      <c r="UMH83" s="78"/>
      <c r="UMI83" s="78"/>
      <c r="UMJ83" s="78"/>
      <c r="UMK83" s="78"/>
      <c r="UML83" s="78"/>
      <c r="UMM83" s="78"/>
      <c r="UMN83" s="78"/>
      <c r="UMO83" s="78"/>
      <c r="UMP83" s="78"/>
      <c r="UMQ83" s="78"/>
      <c r="UMR83" s="78"/>
      <c r="UMS83" s="78"/>
      <c r="UMT83" s="78"/>
      <c r="UMU83" s="78"/>
      <c r="UMV83" s="78"/>
      <c r="UMW83" s="78"/>
      <c r="UMX83" s="78"/>
      <c r="UMY83" s="78"/>
      <c r="UMZ83" s="78"/>
      <c r="UNA83" s="78"/>
      <c r="UNB83" s="78"/>
      <c r="UNC83" s="78"/>
      <c r="UND83" s="78"/>
      <c r="UNE83" s="78"/>
      <c r="UNF83" s="78"/>
      <c r="UNG83" s="78"/>
      <c r="UNH83" s="78"/>
      <c r="UNI83" s="78"/>
      <c r="UNJ83" s="78"/>
      <c r="UNK83" s="78"/>
      <c r="UNL83" s="78"/>
      <c r="UNM83" s="78"/>
      <c r="UNN83" s="78"/>
      <c r="UNO83" s="78"/>
      <c r="UNP83" s="78"/>
      <c r="UNQ83" s="78"/>
      <c r="UNR83" s="78"/>
      <c r="UNS83" s="78"/>
      <c r="UNT83" s="78"/>
      <c r="UNU83" s="78"/>
      <c r="UNV83" s="78"/>
      <c r="UNW83" s="78"/>
      <c r="UNX83" s="78"/>
      <c r="UNY83" s="78"/>
      <c r="UNZ83" s="78"/>
      <c r="UOA83" s="78"/>
      <c r="UOB83" s="78"/>
      <c r="UOC83" s="78"/>
      <c r="UOD83" s="78"/>
      <c r="UOE83" s="78"/>
      <c r="UOF83" s="78"/>
      <c r="UOG83" s="78"/>
      <c r="UOH83" s="78"/>
      <c r="UOI83" s="78"/>
      <c r="UOJ83" s="78"/>
      <c r="UOK83" s="78"/>
      <c r="UOL83" s="78"/>
      <c r="UOM83" s="78"/>
      <c r="UON83" s="78"/>
      <c r="UOO83" s="78"/>
      <c r="UOP83" s="78"/>
      <c r="UOQ83" s="78"/>
      <c r="UOR83" s="78"/>
      <c r="UOS83" s="78"/>
      <c r="UOT83" s="78"/>
      <c r="UOU83" s="78"/>
      <c r="UOV83" s="78"/>
      <c r="UOW83" s="78"/>
      <c r="UOX83" s="78"/>
      <c r="UOY83" s="78"/>
      <c r="UOZ83" s="78"/>
      <c r="UPA83" s="78"/>
      <c r="UPB83" s="78"/>
      <c r="UPC83" s="78"/>
      <c r="UPD83" s="78"/>
      <c r="UPE83" s="78"/>
      <c r="UPF83" s="78"/>
      <c r="UPG83" s="78"/>
      <c r="UPH83" s="78"/>
      <c r="UPI83" s="78"/>
      <c r="UPJ83" s="78"/>
      <c r="UPK83" s="78"/>
      <c r="UPL83" s="78"/>
      <c r="UPM83" s="78"/>
      <c r="UPN83" s="78"/>
      <c r="UPO83" s="78"/>
      <c r="UPP83" s="78"/>
      <c r="UPQ83" s="78"/>
      <c r="UPR83" s="78"/>
      <c r="UPS83" s="78"/>
      <c r="UPT83" s="78"/>
      <c r="UPU83" s="78"/>
      <c r="UPV83" s="78"/>
      <c r="UPW83" s="78"/>
      <c r="UPX83" s="78"/>
      <c r="UPY83" s="78"/>
      <c r="UPZ83" s="78"/>
      <c r="UQA83" s="78"/>
      <c r="UQB83" s="78"/>
      <c r="UQC83" s="78"/>
      <c r="UQD83" s="78"/>
      <c r="UQE83" s="78"/>
      <c r="UQF83" s="78"/>
      <c r="UQG83" s="78"/>
      <c r="UQH83" s="78"/>
      <c r="UQI83" s="78"/>
      <c r="UQJ83" s="78"/>
      <c r="UQK83" s="78"/>
      <c r="UQL83" s="78"/>
      <c r="UQM83" s="78"/>
      <c r="UQN83" s="78"/>
      <c r="UQO83" s="78"/>
      <c r="UQP83" s="78"/>
      <c r="UQQ83" s="78"/>
      <c r="UQR83" s="78"/>
      <c r="UQS83" s="78"/>
      <c r="UQT83" s="78"/>
      <c r="UQU83" s="78"/>
      <c r="UQV83" s="78"/>
      <c r="UQW83" s="78"/>
      <c r="UQX83" s="78"/>
      <c r="UQY83" s="78"/>
      <c r="UQZ83" s="78"/>
      <c r="URA83" s="78"/>
      <c r="URB83" s="78"/>
      <c r="URC83" s="78"/>
      <c r="URD83" s="78"/>
      <c r="URE83" s="78"/>
      <c r="URF83" s="78"/>
      <c r="URG83" s="78"/>
      <c r="URH83" s="78"/>
      <c r="URI83" s="78"/>
      <c r="URJ83" s="78"/>
      <c r="URK83" s="78"/>
      <c r="URL83" s="78"/>
      <c r="URM83" s="78"/>
      <c r="URN83" s="78"/>
      <c r="URO83" s="78"/>
      <c r="URP83" s="78"/>
      <c r="URQ83" s="78"/>
      <c r="URR83" s="78"/>
      <c r="URS83" s="78"/>
      <c r="URT83" s="78"/>
      <c r="URU83" s="78"/>
      <c r="URV83" s="78"/>
      <c r="URW83" s="78"/>
      <c r="URX83" s="78"/>
      <c r="URY83" s="78"/>
      <c r="URZ83" s="78"/>
      <c r="USA83" s="78"/>
      <c r="USB83" s="78"/>
      <c r="USC83" s="78"/>
      <c r="USD83" s="78"/>
      <c r="USE83" s="78"/>
      <c r="USF83" s="78"/>
      <c r="USG83" s="78"/>
      <c r="USH83" s="78"/>
      <c r="USI83" s="78"/>
      <c r="USJ83" s="78"/>
      <c r="USK83" s="78"/>
      <c r="USL83" s="78"/>
      <c r="USM83" s="78"/>
      <c r="USN83" s="78"/>
      <c r="USO83" s="78"/>
      <c r="USP83" s="78"/>
      <c r="USQ83" s="78"/>
      <c r="USR83" s="78"/>
      <c r="USS83" s="78"/>
      <c r="UST83" s="78"/>
      <c r="USU83" s="78"/>
      <c r="USV83" s="78"/>
      <c r="USW83" s="78"/>
      <c r="USX83" s="78"/>
      <c r="USY83" s="78"/>
      <c r="USZ83" s="78"/>
      <c r="UTA83" s="78"/>
      <c r="UTB83" s="78"/>
      <c r="UTC83" s="78"/>
      <c r="UTD83" s="78"/>
      <c r="UTE83" s="78"/>
      <c r="UTF83" s="78"/>
      <c r="UTG83" s="78"/>
      <c r="UTH83" s="78"/>
      <c r="UTI83" s="78"/>
      <c r="UTJ83" s="78"/>
      <c r="UTK83" s="78"/>
      <c r="UTL83" s="78"/>
      <c r="UTM83" s="78"/>
      <c r="UTN83" s="78"/>
      <c r="UTO83" s="78"/>
      <c r="UTP83" s="78"/>
      <c r="UTQ83" s="78"/>
      <c r="UTR83" s="78"/>
      <c r="UTS83" s="78"/>
      <c r="UTT83" s="78"/>
      <c r="UTU83" s="78"/>
      <c r="UTV83" s="78"/>
      <c r="UTW83" s="78"/>
      <c r="UTX83" s="78"/>
      <c r="UTY83" s="78"/>
      <c r="UTZ83" s="78"/>
      <c r="UUA83" s="78"/>
      <c r="UUB83" s="78"/>
      <c r="UUC83" s="78"/>
      <c r="UUD83" s="78"/>
      <c r="UUE83" s="78"/>
      <c r="UUF83" s="78"/>
      <c r="UUG83" s="78"/>
      <c r="UUH83" s="78"/>
      <c r="UUI83" s="78"/>
      <c r="UUJ83" s="78"/>
      <c r="UUK83" s="78"/>
      <c r="UUL83" s="78"/>
      <c r="UUM83" s="78"/>
      <c r="UUN83" s="78"/>
      <c r="UUO83" s="78"/>
      <c r="UUP83" s="78"/>
      <c r="UUQ83" s="78"/>
      <c r="UUR83" s="78"/>
      <c r="UUS83" s="78"/>
      <c r="UUT83" s="78"/>
      <c r="UUU83" s="78"/>
      <c r="UUV83" s="78"/>
      <c r="UUW83" s="78"/>
      <c r="UUX83" s="78"/>
      <c r="UUY83" s="78"/>
      <c r="UUZ83" s="78"/>
      <c r="UVA83" s="78"/>
      <c r="UVB83" s="78"/>
      <c r="UVC83" s="78"/>
      <c r="UVD83" s="78"/>
      <c r="UVE83" s="78"/>
      <c r="UVF83" s="78"/>
      <c r="UVG83" s="78"/>
      <c r="UVH83" s="78"/>
      <c r="UVI83" s="78"/>
      <c r="UVJ83" s="78"/>
      <c r="UVK83" s="78"/>
      <c r="UVL83" s="78"/>
      <c r="UVM83" s="78"/>
      <c r="UVN83" s="78"/>
      <c r="UVO83" s="78"/>
      <c r="UVP83" s="78"/>
      <c r="UVQ83" s="78"/>
      <c r="UVR83" s="78"/>
      <c r="UVS83" s="78"/>
      <c r="UVT83" s="78"/>
      <c r="UVU83" s="78"/>
      <c r="UVV83" s="78"/>
      <c r="UVW83" s="78"/>
      <c r="UVX83" s="78"/>
      <c r="UVY83" s="78"/>
      <c r="UVZ83" s="78"/>
      <c r="UWA83" s="78"/>
      <c r="UWB83" s="78"/>
      <c r="UWC83" s="78"/>
      <c r="UWD83" s="78"/>
      <c r="UWE83" s="78"/>
      <c r="UWF83" s="78"/>
      <c r="UWG83" s="78"/>
      <c r="UWH83" s="78"/>
      <c r="UWI83" s="78"/>
      <c r="UWJ83" s="78"/>
      <c r="UWK83" s="78"/>
      <c r="UWL83" s="78"/>
      <c r="UWM83" s="78"/>
      <c r="UWN83" s="78"/>
      <c r="UWO83" s="78"/>
      <c r="UWP83" s="78"/>
      <c r="UWQ83" s="78"/>
      <c r="UWR83" s="78"/>
      <c r="UWS83" s="78"/>
      <c r="UWT83" s="78"/>
      <c r="UWU83" s="78"/>
      <c r="UWV83" s="78"/>
      <c r="UWW83" s="78"/>
      <c r="UWX83" s="78"/>
      <c r="UWY83" s="78"/>
      <c r="UWZ83" s="78"/>
      <c r="UXA83" s="78"/>
      <c r="UXB83" s="78"/>
      <c r="UXC83" s="78"/>
      <c r="UXD83" s="78"/>
      <c r="UXE83" s="78"/>
      <c r="UXF83" s="78"/>
      <c r="UXG83" s="78"/>
      <c r="UXH83" s="78"/>
      <c r="UXI83" s="78"/>
      <c r="UXJ83" s="78"/>
      <c r="UXK83" s="78"/>
      <c r="UXL83" s="78"/>
      <c r="UXM83" s="78"/>
      <c r="UXN83" s="78"/>
      <c r="UXO83" s="78"/>
      <c r="UXP83" s="78"/>
      <c r="UXQ83" s="78"/>
      <c r="UXR83" s="78"/>
      <c r="UXS83" s="78"/>
      <c r="UXT83" s="78"/>
      <c r="UXU83" s="78"/>
      <c r="UXV83" s="78"/>
      <c r="UXW83" s="78"/>
      <c r="UXX83" s="78"/>
      <c r="UXY83" s="78"/>
      <c r="UXZ83" s="78"/>
      <c r="UYA83" s="78"/>
      <c r="UYB83" s="78"/>
      <c r="UYC83" s="78"/>
      <c r="UYD83" s="78"/>
      <c r="UYE83" s="78"/>
      <c r="UYF83" s="78"/>
      <c r="UYG83" s="78"/>
      <c r="UYH83" s="78"/>
      <c r="UYI83" s="78"/>
      <c r="UYJ83" s="78"/>
      <c r="UYK83" s="78"/>
      <c r="UYL83" s="78"/>
      <c r="UYM83" s="78"/>
      <c r="UYN83" s="78"/>
      <c r="UYO83" s="78"/>
      <c r="UYP83" s="78"/>
      <c r="UYQ83" s="78"/>
      <c r="UYR83" s="78"/>
      <c r="UYS83" s="78"/>
      <c r="UYT83" s="78"/>
      <c r="UYU83" s="78"/>
      <c r="UYV83" s="78"/>
      <c r="UYW83" s="78"/>
      <c r="UYX83" s="78"/>
      <c r="UYY83" s="78"/>
      <c r="UYZ83" s="78"/>
      <c r="UZA83" s="78"/>
      <c r="UZB83" s="78"/>
      <c r="UZC83" s="78"/>
      <c r="UZD83" s="78"/>
      <c r="UZE83" s="78"/>
      <c r="UZF83" s="78"/>
      <c r="UZG83" s="78"/>
      <c r="UZH83" s="78"/>
      <c r="UZI83" s="78"/>
      <c r="UZJ83" s="78"/>
      <c r="UZK83" s="78"/>
      <c r="UZL83" s="78"/>
      <c r="UZM83" s="78"/>
      <c r="UZN83" s="78"/>
      <c r="UZO83" s="78"/>
      <c r="UZP83" s="78"/>
      <c r="UZQ83" s="78"/>
      <c r="UZR83" s="78"/>
      <c r="UZS83" s="78"/>
      <c r="UZT83" s="78"/>
      <c r="UZU83" s="78"/>
      <c r="UZV83" s="78"/>
      <c r="UZW83" s="78"/>
      <c r="UZX83" s="78"/>
      <c r="UZY83" s="78"/>
      <c r="UZZ83" s="78"/>
      <c r="VAA83" s="78"/>
      <c r="VAB83" s="78"/>
      <c r="VAC83" s="78"/>
      <c r="VAD83" s="78"/>
      <c r="VAE83" s="78"/>
      <c r="VAF83" s="78"/>
      <c r="VAG83" s="78"/>
      <c r="VAH83" s="78"/>
      <c r="VAI83" s="78"/>
      <c r="VAJ83" s="78"/>
      <c r="VAK83" s="78"/>
      <c r="VAL83" s="78"/>
      <c r="VAM83" s="78"/>
      <c r="VAN83" s="78"/>
      <c r="VAO83" s="78"/>
      <c r="VAP83" s="78"/>
      <c r="VAQ83" s="78"/>
      <c r="VAR83" s="78"/>
      <c r="VAS83" s="78"/>
      <c r="VAT83" s="78"/>
      <c r="VAU83" s="78"/>
      <c r="VAV83" s="78"/>
      <c r="VAW83" s="78"/>
      <c r="VAX83" s="78"/>
      <c r="VAY83" s="78"/>
      <c r="VAZ83" s="78"/>
      <c r="VBA83" s="78"/>
      <c r="VBB83" s="78"/>
      <c r="VBC83" s="78"/>
      <c r="VBD83" s="78"/>
      <c r="VBE83" s="78"/>
      <c r="VBF83" s="78"/>
      <c r="VBG83" s="78"/>
      <c r="VBH83" s="78"/>
      <c r="VBI83" s="78"/>
      <c r="VBJ83" s="78"/>
      <c r="VBK83" s="78"/>
      <c r="VBL83" s="78"/>
      <c r="VBM83" s="78"/>
      <c r="VBN83" s="78"/>
      <c r="VBO83" s="78"/>
      <c r="VBP83" s="78"/>
      <c r="VBQ83" s="78"/>
      <c r="VBR83" s="78"/>
      <c r="VBS83" s="78"/>
      <c r="VBT83" s="78"/>
      <c r="VBU83" s="78"/>
      <c r="VBV83" s="78"/>
      <c r="VBW83" s="78"/>
      <c r="VBX83" s="78"/>
      <c r="VBY83" s="78"/>
      <c r="VBZ83" s="78"/>
      <c r="VCA83" s="78"/>
      <c r="VCB83" s="78"/>
      <c r="VCC83" s="78"/>
      <c r="VCD83" s="78"/>
      <c r="VCE83" s="78"/>
      <c r="VCF83" s="78"/>
      <c r="VCG83" s="78"/>
      <c r="VCH83" s="78"/>
      <c r="VCI83" s="78"/>
      <c r="VCJ83" s="78"/>
      <c r="VCK83" s="78"/>
      <c r="VCL83" s="78"/>
      <c r="VCM83" s="78"/>
      <c r="VCN83" s="78"/>
      <c r="VCO83" s="78"/>
      <c r="VCP83" s="78"/>
      <c r="VCQ83" s="78"/>
      <c r="VCR83" s="78"/>
      <c r="VCS83" s="78"/>
      <c r="VCT83" s="78"/>
      <c r="VCU83" s="78"/>
      <c r="VCV83" s="78"/>
      <c r="VCW83" s="78"/>
      <c r="VCX83" s="78"/>
      <c r="VCY83" s="78"/>
      <c r="VCZ83" s="78"/>
      <c r="VDA83" s="78"/>
      <c r="VDB83" s="78"/>
      <c r="VDC83" s="78"/>
      <c r="VDD83" s="78"/>
      <c r="VDE83" s="78"/>
      <c r="VDF83" s="78"/>
      <c r="VDG83" s="78"/>
      <c r="VDH83" s="78"/>
      <c r="VDI83" s="78"/>
      <c r="VDJ83" s="78"/>
      <c r="VDK83" s="78"/>
      <c r="VDL83" s="78"/>
      <c r="VDM83" s="78"/>
      <c r="VDN83" s="78"/>
      <c r="VDO83" s="78"/>
      <c r="VDP83" s="78"/>
      <c r="VDQ83" s="78"/>
      <c r="VDR83" s="78"/>
      <c r="VDS83" s="78"/>
      <c r="VDT83" s="78"/>
      <c r="VDU83" s="78"/>
      <c r="VDV83" s="78"/>
      <c r="VDW83" s="78"/>
      <c r="VDX83" s="78"/>
      <c r="VDY83" s="78"/>
      <c r="VDZ83" s="78"/>
      <c r="VEA83" s="78"/>
      <c r="VEB83" s="78"/>
      <c r="VEC83" s="78"/>
      <c r="VED83" s="78"/>
      <c r="VEE83" s="78"/>
      <c r="VEF83" s="78"/>
      <c r="VEG83" s="78"/>
      <c r="VEH83" s="78"/>
      <c r="VEI83" s="78"/>
      <c r="VEJ83" s="78"/>
      <c r="VEK83" s="78"/>
      <c r="VEL83" s="78"/>
      <c r="VEM83" s="78"/>
      <c r="VEN83" s="78"/>
      <c r="VEO83" s="78"/>
      <c r="VEP83" s="78"/>
      <c r="VEQ83" s="78"/>
      <c r="VER83" s="78"/>
      <c r="VES83" s="78"/>
      <c r="VET83" s="78"/>
      <c r="VEU83" s="78"/>
      <c r="VEV83" s="78"/>
      <c r="VEW83" s="78"/>
      <c r="VEX83" s="78"/>
      <c r="VEY83" s="78"/>
      <c r="VEZ83" s="78"/>
      <c r="VFA83" s="78"/>
      <c r="VFB83" s="78"/>
      <c r="VFC83" s="78"/>
      <c r="VFD83" s="78"/>
      <c r="VFE83" s="78"/>
      <c r="VFF83" s="78"/>
      <c r="VFG83" s="78"/>
      <c r="VFH83" s="78"/>
      <c r="VFI83" s="78"/>
      <c r="VFJ83" s="78"/>
      <c r="VFK83" s="78"/>
      <c r="VFL83" s="78"/>
      <c r="VFM83" s="78"/>
      <c r="VFN83" s="78"/>
      <c r="VFO83" s="78"/>
      <c r="VFP83" s="78"/>
      <c r="VFQ83" s="78"/>
      <c r="VFR83" s="78"/>
      <c r="VFS83" s="78"/>
      <c r="VFT83" s="78"/>
      <c r="VFU83" s="78"/>
      <c r="VFV83" s="78"/>
      <c r="VFW83" s="78"/>
      <c r="VFX83" s="78"/>
      <c r="VFY83" s="78"/>
      <c r="VFZ83" s="78"/>
      <c r="VGA83" s="78"/>
      <c r="VGB83" s="78"/>
      <c r="VGC83" s="78"/>
      <c r="VGD83" s="78"/>
      <c r="VGE83" s="78"/>
      <c r="VGF83" s="78"/>
      <c r="VGG83" s="78"/>
      <c r="VGH83" s="78"/>
      <c r="VGI83" s="78"/>
      <c r="VGJ83" s="78"/>
      <c r="VGK83" s="78"/>
      <c r="VGL83" s="78"/>
      <c r="VGM83" s="78"/>
      <c r="VGN83" s="78"/>
      <c r="VGO83" s="78"/>
      <c r="VGP83" s="78"/>
      <c r="VGQ83" s="78"/>
      <c r="VGR83" s="78"/>
      <c r="VGS83" s="78"/>
      <c r="VGT83" s="78"/>
      <c r="VGU83" s="78"/>
      <c r="VGV83" s="78"/>
      <c r="VGW83" s="78"/>
      <c r="VGX83" s="78"/>
      <c r="VGY83" s="78"/>
      <c r="VGZ83" s="78"/>
      <c r="VHA83" s="78"/>
      <c r="VHB83" s="78"/>
      <c r="VHC83" s="78"/>
      <c r="VHD83" s="78"/>
      <c r="VHE83" s="78"/>
      <c r="VHF83" s="78"/>
      <c r="VHG83" s="78"/>
      <c r="VHH83" s="78"/>
      <c r="VHI83" s="78"/>
      <c r="VHJ83" s="78"/>
      <c r="VHK83" s="78"/>
      <c r="VHL83" s="78"/>
      <c r="VHM83" s="78"/>
      <c r="VHN83" s="78"/>
      <c r="VHO83" s="78"/>
      <c r="VHP83" s="78"/>
      <c r="VHQ83" s="78"/>
      <c r="VHR83" s="78"/>
      <c r="VHS83" s="78"/>
      <c r="VHT83" s="78"/>
      <c r="VHU83" s="78"/>
      <c r="VHV83" s="78"/>
      <c r="VHW83" s="78"/>
      <c r="VHX83" s="78"/>
      <c r="VHY83" s="78"/>
      <c r="VHZ83" s="78"/>
      <c r="VIA83" s="78"/>
      <c r="VIB83" s="78"/>
      <c r="VIC83" s="78"/>
      <c r="VID83" s="78"/>
      <c r="VIE83" s="78"/>
      <c r="VIF83" s="78"/>
      <c r="VIG83" s="78"/>
      <c r="VIH83" s="78"/>
      <c r="VII83" s="78"/>
      <c r="VIJ83" s="78"/>
      <c r="VIK83" s="78"/>
      <c r="VIL83" s="78"/>
      <c r="VIM83" s="78"/>
      <c r="VIN83" s="78"/>
      <c r="VIO83" s="78"/>
      <c r="VIP83" s="78"/>
      <c r="VIQ83" s="78"/>
      <c r="VIR83" s="78"/>
      <c r="VIS83" s="78"/>
      <c r="VIT83" s="78"/>
      <c r="VIU83" s="78"/>
      <c r="VIV83" s="78"/>
      <c r="VIW83" s="78"/>
      <c r="VIX83" s="78"/>
      <c r="VIY83" s="78"/>
      <c r="VIZ83" s="78"/>
      <c r="VJA83" s="78"/>
      <c r="VJB83" s="78"/>
      <c r="VJC83" s="78"/>
      <c r="VJD83" s="78"/>
      <c r="VJE83" s="78"/>
      <c r="VJF83" s="78"/>
      <c r="VJG83" s="78"/>
      <c r="VJH83" s="78"/>
      <c r="VJI83" s="78"/>
      <c r="VJJ83" s="78"/>
      <c r="VJK83" s="78"/>
      <c r="VJL83" s="78"/>
      <c r="VJM83" s="78"/>
      <c r="VJN83" s="78"/>
      <c r="VJO83" s="78"/>
      <c r="VJP83" s="78"/>
      <c r="VJQ83" s="78"/>
      <c r="VJR83" s="78"/>
      <c r="VJS83" s="78"/>
      <c r="VJT83" s="78"/>
      <c r="VJU83" s="78"/>
      <c r="VJV83" s="78"/>
      <c r="VJW83" s="78"/>
      <c r="VJX83" s="78"/>
      <c r="VJY83" s="78"/>
      <c r="VJZ83" s="78"/>
      <c r="VKA83" s="78"/>
      <c r="VKB83" s="78"/>
      <c r="VKC83" s="78"/>
      <c r="VKD83" s="78"/>
      <c r="VKE83" s="78"/>
      <c r="VKF83" s="78"/>
      <c r="VKG83" s="78"/>
      <c r="VKH83" s="78"/>
      <c r="VKI83" s="78"/>
      <c r="VKJ83" s="78"/>
      <c r="VKK83" s="78"/>
      <c r="VKL83" s="78"/>
      <c r="VKM83" s="78"/>
      <c r="VKN83" s="78"/>
      <c r="VKO83" s="78"/>
      <c r="VKP83" s="78"/>
      <c r="VKQ83" s="78"/>
      <c r="VKR83" s="78"/>
      <c r="VKS83" s="78"/>
      <c r="VKT83" s="78"/>
      <c r="VKU83" s="78"/>
      <c r="VKV83" s="78"/>
      <c r="VKW83" s="78"/>
      <c r="VKX83" s="78"/>
      <c r="VKY83" s="78"/>
      <c r="VKZ83" s="78"/>
      <c r="VLA83" s="78"/>
      <c r="VLB83" s="78"/>
      <c r="VLC83" s="78"/>
      <c r="VLD83" s="78"/>
      <c r="VLE83" s="78"/>
      <c r="VLF83" s="78"/>
      <c r="VLG83" s="78"/>
      <c r="VLH83" s="78"/>
      <c r="VLI83" s="78"/>
      <c r="VLJ83" s="78"/>
      <c r="VLK83" s="78"/>
      <c r="VLL83" s="78"/>
      <c r="VLM83" s="78"/>
      <c r="VLN83" s="78"/>
      <c r="VLO83" s="78"/>
      <c r="VLP83" s="78"/>
      <c r="VLQ83" s="78"/>
      <c r="VLR83" s="78"/>
      <c r="VLS83" s="78"/>
      <c r="VLT83" s="78"/>
      <c r="VLU83" s="78"/>
      <c r="VLV83" s="78"/>
      <c r="VLW83" s="78"/>
      <c r="VLX83" s="78"/>
      <c r="VLY83" s="78"/>
      <c r="VLZ83" s="78"/>
      <c r="VMA83" s="78"/>
      <c r="VMB83" s="78"/>
      <c r="VMC83" s="78"/>
      <c r="VMD83" s="78"/>
      <c r="VME83" s="78"/>
      <c r="VMF83" s="78"/>
      <c r="VMG83" s="78"/>
      <c r="VMH83" s="78"/>
      <c r="VMI83" s="78"/>
      <c r="VMJ83" s="78"/>
      <c r="VMK83" s="78"/>
      <c r="VML83" s="78"/>
      <c r="VMM83" s="78"/>
      <c r="VMN83" s="78"/>
      <c r="VMO83" s="78"/>
      <c r="VMP83" s="78"/>
      <c r="VMQ83" s="78"/>
      <c r="VMR83" s="78"/>
      <c r="VMS83" s="78"/>
      <c r="VMT83" s="78"/>
      <c r="VMU83" s="78"/>
      <c r="VMV83" s="78"/>
      <c r="VMW83" s="78"/>
      <c r="VMX83" s="78"/>
      <c r="VMY83" s="78"/>
      <c r="VMZ83" s="78"/>
      <c r="VNA83" s="78"/>
      <c r="VNB83" s="78"/>
      <c r="VNC83" s="78"/>
      <c r="VND83" s="78"/>
      <c r="VNE83" s="78"/>
      <c r="VNF83" s="78"/>
      <c r="VNG83" s="78"/>
      <c r="VNH83" s="78"/>
      <c r="VNI83" s="78"/>
      <c r="VNJ83" s="78"/>
      <c r="VNK83" s="78"/>
      <c r="VNL83" s="78"/>
      <c r="VNM83" s="78"/>
      <c r="VNN83" s="78"/>
      <c r="VNO83" s="78"/>
      <c r="VNP83" s="78"/>
      <c r="VNQ83" s="78"/>
      <c r="VNR83" s="78"/>
      <c r="VNS83" s="78"/>
      <c r="VNT83" s="78"/>
      <c r="VNU83" s="78"/>
      <c r="VNV83" s="78"/>
      <c r="VNW83" s="78"/>
      <c r="VNX83" s="78"/>
      <c r="VNY83" s="78"/>
      <c r="VNZ83" s="78"/>
      <c r="VOA83" s="78"/>
      <c r="VOB83" s="78"/>
      <c r="VOC83" s="78"/>
      <c r="VOD83" s="78"/>
      <c r="VOE83" s="78"/>
      <c r="VOF83" s="78"/>
      <c r="VOG83" s="78"/>
      <c r="VOH83" s="78"/>
      <c r="VOI83" s="78"/>
      <c r="VOJ83" s="78"/>
      <c r="VOK83" s="78"/>
      <c r="VOL83" s="78"/>
      <c r="VOM83" s="78"/>
      <c r="VON83" s="78"/>
      <c r="VOO83" s="78"/>
      <c r="VOP83" s="78"/>
      <c r="VOQ83" s="78"/>
      <c r="VOR83" s="78"/>
      <c r="VOS83" s="78"/>
      <c r="VOT83" s="78"/>
      <c r="VOU83" s="78"/>
      <c r="VOV83" s="78"/>
      <c r="VOW83" s="78"/>
      <c r="VOX83" s="78"/>
      <c r="VOY83" s="78"/>
      <c r="VOZ83" s="78"/>
      <c r="VPA83" s="78"/>
      <c r="VPB83" s="78"/>
      <c r="VPC83" s="78"/>
      <c r="VPD83" s="78"/>
      <c r="VPE83" s="78"/>
      <c r="VPF83" s="78"/>
      <c r="VPG83" s="78"/>
      <c r="VPH83" s="78"/>
      <c r="VPI83" s="78"/>
      <c r="VPJ83" s="78"/>
      <c r="VPK83" s="78"/>
      <c r="VPL83" s="78"/>
      <c r="VPM83" s="78"/>
      <c r="VPN83" s="78"/>
      <c r="VPO83" s="78"/>
      <c r="VPP83" s="78"/>
      <c r="VPQ83" s="78"/>
      <c r="VPR83" s="78"/>
      <c r="VPS83" s="78"/>
      <c r="VPT83" s="78"/>
      <c r="VPU83" s="78"/>
      <c r="VPV83" s="78"/>
      <c r="VPW83" s="78"/>
      <c r="VPX83" s="78"/>
      <c r="VPY83" s="78"/>
      <c r="VPZ83" s="78"/>
      <c r="VQA83" s="78"/>
      <c r="VQB83" s="78"/>
      <c r="VQC83" s="78"/>
      <c r="VQD83" s="78"/>
      <c r="VQE83" s="78"/>
      <c r="VQF83" s="78"/>
      <c r="VQG83" s="78"/>
      <c r="VQH83" s="78"/>
      <c r="VQI83" s="78"/>
      <c r="VQJ83" s="78"/>
      <c r="VQK83" s="78"/>
      <c r="VQL83" s="78"/>
      <c r="VQM83" s="78"/>
      <c r="VQN83" s="78"/>
      <c r="VQO83" s="78"/>
      <c r="VQP83" s="78"/>
      <c r="VQQ83" s="78"/>
      <c r="VQR83" s="78"/>
      <c r="VQS83" s="78"/>
      <c r="VQT83" s="78"/>
      <c r="VQU83" s="78"/>
      <c r="VQV83" s="78"/>
      <c r="VQW83" s="78"/>
      <c r="VQX83" s="78"/>
      <c r="VQY83" s="78"/>
      <c r="VQZ83" s="78"/>
      <c r="VRA83" s="78"/>
      <c r="VRB83" s="78"/>
      <c r="VRC83" s="78"/>
      <c r="VRD83" s="78"/>
      <c r="VRE83" s="78"/>
      <c r="VRF83" s="78"/>
      <c r="VRG83" s="78"/>
      <c r="VRH83" s="78"/>
      <c r="VRI83" s="78"/>
      <c r="VRJ83" s="78"/>
      <c r="VRK83" s="78"/>
      <c r="VRL83" s="78"/>
      <c r="VRM83" s="78"/>
      <c r="VRN83" s="78"/>
      <c r="VRO83" s="78"/>
      <c r="VRP83" s="78"/>
      <c r="VRQ83" s="78"/>
      <c r="VRR83" s="78"/>
      <c r="VRS83" s="78"/>
      <c r="VRT83" s="78"/>
      <c r="VRU83" s="78"/>
      <c r="VRV83" s="78"/>
      <c r="VRW83" s="78"/>
      <c r="VRX83" s="78"/>
      <c r="VRY83" s="78"/>
      <c r="VRZ83" s="78"/>
      <c r="VSA83" s="78"/>
      <c r="VSB83" s="78"/>
      <c r="VSC83" s="78"/>
      <c r="VSD83" s="78"/>
      <c r="VSE83" s="78"/>
      <c r="VSF83" s="78"/>
      <c r="VSG83" s="78"/>
      <c r="VSH83" s="78"/>
      <c r="VSI83" s="78"/>
      <c r="VSJ83" s="78"/>
      <c r="VSK83" s="78"/>
      <c r="VSL83" s="78"/>
      <c r="VSM83" s="78"/>
      <c r="VSN83" s="78"/>
      <c r="VSO83" s="78"/>
      <c r="VSP83" s="78"/>
      <c r="VSQ83" s="78"/>
      <c r="VSR83" s="78"/>
      <c r="VSS83" s="78"/>
      <c r="VST83" s="78"/>
      <c r="VSU83" s="78"/>
      <c r="VSV83" s="78"/>
      <c r="VSW83" s="78"/>
      <c r="VSX83" s="78"/>
      <c r="VSY83" s="78"/>
      <c r="VSZ83" s="78"/>
      <c r="VTA83" s="78"/>
      <c r="VTB83" s="78"/>
      <c r="VTC83" s="78"/>
      <c r="VTD83" s="78"/>
      <c r="VTE83" s="78"/>
      <c r="VTF83" s="78"/>
      <c r="VTG83" s="78"/>
      <c r="VTH83" s="78"/>
      <c r="VTI83" s="78"/>
      <c r="VTJ83" s="78"/>
      <c r="VTK83" s="78"/>
      <c r="VTL83" s="78"/>
      <c r="VTM83" s="78"/>
      <c r="VTN83" s="78"/>
      <c r="VTO83" s="78"/>
      <c r="VTP83" s="78"/>
      <c r="VTQ83" s="78"/>
      <c r="VTR83" s="78"/>
      <c r="VTS83" s="78"/>
      <c r="VTT83" s="78"/>
      <c r="VTU83" s="78"/>
      <c r="VTV83" s="78"/>
      <c r="VTW83" s="78"/>
      <c r="VTX83" s="78"/>
      <c r="VTY83" s="78"/>
      <c r="VTZ83" s="78"/>
      <c r="VUA83" s="78"/>
      <c r="VUB83" s="78"/>
      <c r="VUC83" s="78"/>
      <c r="VUD83" s="78"/>
      <c r="VUE83" s="78"/>
      <c r="VUF83" s="78"/>
      <c r="VUG83" s="78"/>
      <c r="VUH83" s="78"/>
      <c r="VUI83" s="78"/>
      <c r="VUJ83" s="78"/>
      <c r="VUK83" s="78"/>
      <c r="VUL83" s="78"/>
      <c r="VUM83" s="78"/>
      <c r="VUN83" s="78"/>
      <c r="VUO83" s="78"/>
      <c r="VUP83" s="78"/>
      <c r="VUQ83" s="78"/>
      <c r="VUR83" s="78"/>
      <c r="VUS83" s="78"/>
      <c r="VUT83" s="78"/>
      <c r="VUU83" s="78"/>
      <c r="VUV83" s="78"/>
      <c r="VUW83" s="78"/>
      <c r="VUX83" s="78"/>
      <c r="VUY83" s="78"/>
      <c r="VUZ83" s="78"/>
      <c r="VVA83" s="78"/>
      <c r="VVB83" s="78"/>
      <c r="VVC83" s="78"/>
      <c r="VVD83" s="78"/>
      <c r="VVE83" s="78"/>
      <c r="VVF83" s="78"/>
      <c r="VVG83" s="78"/>
      <c r="VVH83" s="78"/>
      <c r="VVI83" s="78"/>
      <c r="VVJ83" s="78"/>
      <c r="VVK83" s="78"/>
      <c r="VVL83" s="78"/>
      <c r="VVM83" s="78"/>
      <c r="VVN83" s="78"/>
      <c r="VVO83" s="78"/>
      <c r="VVP83" s="78"/>
      <c r="VVQ83" s="78"/>
      <c r="VVR83" s="78"/>
      <c r="VVS83" s="78"/>
      <c r="VVT83" s="78"/>
      <c r="VVU83" s="78"/>
      <c r="VVV83" s="78"/>
      <c r="VVW83" s="78"/>
      <c r="VVX83" s="78"/>
      <c r="VVY83" s="78"/>
      <c r="VVZ83" s="78"/>
      <c r="VWA83" s="78"/>
      <c r="VWB83" s="78"/>
      <c r="VWC83" s="78"/>
      <c r="VWD83" s="78"/>
      <c r="VWE83" s="78"/>
      <c r="VWF83" s="78"/>
      <c r="VWG83" s="78"/>
      <c r="VWH83" s="78"/>
      <c r="VWI83" s="78"/>
      <c r="VWJ83" s="78"/>
      <c r="VWK83" s="78"/>
      <c r="VWL83" s="78"/>
      <c r="VWM83" s="78"/>
      <c r="VWN83" s="78"/>
      <c r="VWO83" s="78"/>
      <c r="VWP83" s="78"/>
      <c r="VWQ83" s="78"/>
      <c r="VWR83" s="78"/>
      <c r="VWS83" s="78"/>
      <c r="VWT83" s="78"/>
      <c r="VWU83" s="78"/>
      <c r="VWV83" s="78"/>
      <c r="VWW83" s="78"/>
      <c r="VWX83" s="78"/>
      <c r="VWY83" s="78"/>
      <c r="VWZ83" s="78"/>
      <c r="VXA83" s="78"/>
      <c r="VXB83" s="78"/>
      <c r="VXC83" s="78"/>
      <c r="VXD83" s="78"/>
      <c r="VXE83" s="78"/>
      <c r="VXF83" s="78"/>
      <c r="VXG83" s="78"/>
      <c r="VXH83" s="78"/>
      <c r="VXI83" s="78"/>
      <c r="VXJ83" s="78"/>
      <c r="VXK83" s="78"/>
      <c r="VXL83" s="78"/>
      <c r="VXM83" s="78"/>
      <c r="VXN83" s="78"/>
      <c r="VXO83" s="78"/>
      <c r="VXP83" s="78"/>
      <c r="VXQ83" s="78"/>
      <c r="VXR83" s="78"/>
      <c r="VXS83" s="78"/>
      <c r="VXT83" s="78"/>
      <c r="VXU83" s="78"/>
      <c r="VXV83" s="78"/>
      <c r="VXW83" s="78"/>
      <c r="VXX83" s="78"/>
      <c r="VXY83" s="78"/>
      <c r="VXZ83" s="78"/>
      <c r="VYA83" s="78"/>
      <c r="VYB83" s="78"/>
      <c r="VYC83" s="78"/>
      <c r="VYD83" s="78"/>
      <c r="VYE83" s="78"/>
      <c r="VYF83" s="78"/>
      <c r="VYG83" s="78"/>
      <c r="VYH83" s="78"/>
      <c r="VYI83" s="78"/>
      <c r="VYJ83" s="78"/>
      <c r="VYK83" s="78"/>
      <c r="VYL83" s="78"/>
      <c r="VYM83" s="78"/>
      <c r="VYN83" s="78"/>
      <c r="VYO83" s="78"/>
      <c r="VYP83" s="78"/>
      <c r="VYQ83" s="78"/>
      <c r="VYR83" s="78"/>
      <c r="VYS83" s="78"/>
      <c r="VYT83" s="78"/>
      <c r="VYU83" s="78"/>
      <c r="VYV83" s="78"/>
      <c r="VYW83" s="78"/>
      <c r="VYX83" s="78"/>
      <c r="VYY83" s="78"/>
      <c r="VYZ83" s="78"/>
      <c r="VZA83" s="78"/>
      <c r="VZB83" s="78"/>
      <c r="VZC83" s="78"/>
      <c r="VZD83" s="78"/>
      <c r="VZE83" s="78"/>
      <c r="VZF83" s="78"/>
      <c r="VZG83" s="78"/>
      <c r="VZH83" s="78"/>
      <c r="VZI83" s="78"/>
      <c r="VZJ83" s="78"/>
      <c r="VZK83" s="78"/>
      <c r="VZL83" s="78"/>
      <c r="VZM83" s="78"/>
      <c r="VZN83" s="78"/>
      <c r="VZO83" s="78"/>
      <c r="VZP83" s="78"/>
      <c r="VZQ83" s="78"/>
      <c r="VZR83" s="78"/>
      <c r="VZS83" s="78"/>
      <c r="VZT83" s="78"/>
      <c r="VZU83" s="78"/>
      <c r="VZV83" s="78"/>
      <c r="VZW83" s="78"/>
      <c r="VZX83" s="78"/>
      <c r="VZY83" s="78"/>
      <c r="VZZ83" s="78"/>
      <c r="WAA83" s="78"/>
      <c r="WAB83" s="78"/>
      <c r="WAC83" s="78"/>
      <c r="WAD83" s="78"/>
      <c r="WAE83" s="78"/>
      <c r="WAF83" s="78"/>
      <c r="WAG83" s="78"/>
      <c r="WAH83" s="78"/>
      <c r="WAI83" s="78"/>
      <c r="WAJ83" s="78"/>
      <c r="WAK83" s="78"/>
      <c r="WAL83" s="78"/>
      <c r="WAM83" s="78"/>
      <c r="WAN83" s="78"/>
      <c r="WAO83" s="78"/>
      <c r="WAP83" s="78"/>
      <c r="WAQ83" s="78"/>
      <c r="WAR83" s="78"/>
      <c r="WAS83" s="78"/>
      <c r="WAT83" s="78"/>
      <c r="WAU83" s="78"/>
      <c r="WAV83" s="78"/>
      <c r="WAW83" s="78"/>
      <c r="WAX83" s="78"/>
      <c r="WAY83" s="78"/>
      <c r="WAZ83" s="78"/>
      <c r="WBA83" s="78"/>
      <c r="WBB83" s="78"/>
      <c r="WBC83" s="78"/>
      <c r="WBD83" s="78"/>
      <c r="WBE83" s="78"/>
      <c r="WBF83" s="78"/>
      <c r="WBG83" s="78"/>
      <c r="WBH83" s="78"/>
      <c r="WBI83" s="78"/>
      <c r="WBJ83" s="78"/>
      <c r="WBK83" s="78"/>
      <c r="WBL83" s="78"/>
      <c r="WBM83" s="78"/>
      <c r="WBN83" s="78"/>
      <c r="WBO83" s="78"/>
      <c r="WBP83" s="78"/>
      <c r="WBQ83" s="78"/>
      <c r="WBR83" s="78"/>
      <c r="WBS83" s="78"/>
      <c r="WBT83" s="78"/>
      <c r="WBU83" s="78"/>
      <c r="WBV83" s="78"/>
      <c r="WBW83" s="78"/>
      <c r="WBX83" s="78"/>
      <c r="WBY83" s="78"/>
      <c r="WBZ83" s="78"/>
      <c r="WCA83" s="78"/>
      <c r="WCB83" s="78"/>
      <c r="WCC83" s="78"/>
      <c r="WCD83" s="78"/>
      <c r="WCE83" s="78"/>
      <c r="WCF83" s="78"/>
      <c r="WCG83" s="78"/>
      <c r="WCH83" s="78"/>
      <c r="WCI83" s="78"/>
      <c r="WCJ83" s="78"/>
      <c r="WCK83" s="78"/>
      <c r="WCL83" s="78"/>
      <c r="WCM83" s="78"/>
      <c r="WCN83" s="78"/>
      <c r="WCO83" s="78"/>
      <c r="WCP83" s="78"/>
      <c r="WCQ83" s="78"/>
      <c r="WCR83" s="78"/>
      <c r="WCS83" s="78"/>
      <c r="WCT83" s="78"/>
      <c r="WCU83" s="78"/>
      <c r="WCV83" s="78"/>
      <c r="WCW83" s="78"/>
      <c r="WCX83" s="78"/>
      <c r="WCY83" s="78"/>
      <c r="WCZ83" s="78"/>
      <c r="WDA83" s="78"/>
      <c r="WDB83" s="78"/>
      <c r="WDC83" s="78"/>
      <c r="WDD83" s="78"/>
      <c r="WDE83" s="78"/>
      <c r="WDF83" s="78"/>
      <c r="WDG83" s="78"/>
      <c r="WDH83" s="78"/>
      <c r="WDI83" s="78"/>
      <c r="WDJ83" s="78"/>
      <c r="WDK83" s="78"/>
      <c r="WDL83" s="78"/>
      <c r="WDM83" s="78"/>
      <c r="WDN83" s="78"/>
      <c r="WDO83" s="78"/>
      <c r="WDP83" s="78"/>
      <c r="WDQ83" s="78"/>
      <c r="WDR83" s="78"/>
      <c r="WDS83" s="78"/>
      <c r="WDT83" s="78"/>
      <c r="WDU83" s="78"/>
      <c r="WDV83" s="78"/>
      <c r="WDW83" s="78"/>
      <c r="WDX83" s="78"/>
      <c r="WDY83" s="78"/>
      <c r="WDZ83" s="78"/>
      <c r="WEA83" s="78"/>
      <c r="WEB83" s="78"/>
      <c r="WEC83" s="78"/>
      <c r="WED83" s="78"/>
      <c r="WEE83" s="78"/>
      <c r="WEF83" s="78"/>
      <c r="WEG83" s="78"/>
      <c r="WEH83" s="78"/>
      <c r="WEI83" s="78"/>
      <c r="WEJ83" s="78"/>
      <c r="WEK83" s="78"/>
      <c r="WEL83" s="78"/>
      <c r="WEM83" s="78"/>
      <c r="WEN83" s="78"/>
      <c r="WEO83" s="78"/>
      <c r="WEP83" s="78"/>
      <c r="WEQ83" s="78"/>
      <c r="WER83" s="78"/>
      <c r="WES83" s="78"/>
      <c r="WET83" s="78"/>
      <c r="WEU83" s="78"/>
      <c r="WEV83" s="78"/>
      <c r="WEW83" s="78"/>
      <c r="WEX83" s="78"/>
      <c r="WEY83" s="78"/>
      <c r="WEZ83" s="78"/>
      <c r="WFA83" s="78"/>
      <c r="WFB83" s="78"/>
      <c r="WFC83" s="78"/>
      <c r="WFD83" s="78"/>
      <c r="WFE83" s="78"/>
      <c r="WFF83" s="78"/>
      <c r="WFG83" s="78"/>
      <c r="WFH83" s="78"/>
      <c r="WFI83" s="78"/>
      <c r="WFJ83" s="78"/>
      <c r="WFK83" s="78"/>
      <c r="WFL83" s="78"/>
      <c r="WFM83" s="78"/>
      <c r="WFN83" s="78"/>
      <c r="WFO83" s="78"/>
      <c r="WFP83" s="78"/>
      <c r="WFQ83" s="78"/>
      <c r="WFR83" s="78"/>
      <c r="WFS83" s="78"/>
      <c r="WFT83" s="78"/>
      <c r="WFU83" s="78"/>
      <c r="WFV83" s="78"/>
      <c r="WFW83" s="78"/>
      <c r="WFX83" s="78"/>
      <c r="WFY83" s="78"/>
      <c r="WFZ83" s="78"/>
      <c r="WGA83" s="78"/>
      <c r="WGB83" s="78"/>
      <c r="WGC83" s="78"/>
      <c r="WGD83" s="78"/>
      <c r="WGE83" s="78"/>
      <c r="WGF83" s="78"/>
      <c r="WGG83" s="78"/>
      <c r="WGH83" s="78"/>
      <c r="WGI83" s="78"/>
      <c r="WGJ83" s="78"/>
      <c r="WGK83" s="78"/>
      <c r="WGL83" s="78"/>
      <c r="WGM83" s="78"/>
      <c r="WGN83" s="78"/>
      <c r="WGO83" s="78"/>
      <c r="WGP83" s="78"/>
      <c r="WGQ83" s="78"/>
      <c r="WGR83" s="78"/>
      <c r="WGS83" s="78"/>
      <c r="WGT83" s="78"/>
      <c r="WGU83" s="78"/>
      <c r="WGV83" s="78"/>
      <c r="WGW83" s="78"/>
      <c r="WGX83" s="78"/>
      <c r="WGY83" s="78"/>
      <c r="WGZ83" s="78"/>
      <c r="WHA83" s="78"/>
      <c r="WHB83" s="78"/>
      <c r="WHC83" s="78"/>
      <c r="WHD83" s="78"/>
      <c r="WHE83" s="78"/>
      <c r="WHF83" s="78"/>
      <c r="WHG83" s="78"/>
      <c r="WHH83" s="78"/>
      <c r="WHI83" s="78"/>
      <c r="WHJ83" s="78"/>
      <c r="WHK83" s="78"/>
      <c r="WHL83" s="78"/>
      <c r="WHM83" s="78"/>
      <c r="WHN83" s="78"/>
      <c r="WHO83" s="78"/>
      <c r="WHP83" s="78"/>
      <c r="WHQ83" s="78"/>
      <c r="WHR83" s="78"/>
      <c r="WHS83" s="78"/>
      <c r="WHT83" s="78"/>
      <c r="WHU83" s="78"/>
      <c r="WHV83" s="78"/>
      <c r="WHW83" s="78"/>
      <c r="WHX83" s="78"/>
      <c r="WHY83" s="78"/>
      <c r="WHZ83" s="78"/>
      <c r="WIA83" s="78"/>
      <c r="WIB83" s="78"/>
      <c r="WIC83" s="78"/>
      <c r="WID83" s="78"/>
      <c r="WIE83" s="78"/>
      <c r="WIF83" s="78"/>
      <c r="WIG83" s="78"/>
      <c r="WIH83" s="78"/>
      <c r="WII83" s="78"/>
      <c r="WIJ83" s="78"/>
      <c r="WIK83" s="78"/>
      <c r="WIL83" s="78"/>
      <c r="WIM83" s="78"/>
      <c r="WIN83" s="78"/>
      <c r="WIO83" s="78"/>
      <c r="WIP83" s="78"/>
      <c r="WIQ83" s="78"/>
      <c r="WIR83" s="78"/>
      <c r="WIS83" s="78"/>
      <c r="WIT83" s="78"/>
      <c r="WIU83" s="78"/>
      <c r="WIV83" s="78"/>
      <c r="WIW83" s="78"/>
      <c r="WIX83" s="78"/>
      <c r="WIY83" s="78"/>
      <c r="WIZ83" s="78"/>
      <c r="WJA83" s="78"/>
      <c r="WJB83" s="78"/>
      <c r="WJC83" s="78"/>
      <c r="WJD83" s="78"/>
      <c r="WJE83" s="78"/>
      <c r="WJF83" s="78"/>
      <c r="WJG83" s="78"/>
      <c r="WJH83" s="78"/>
      <c r="WJI83" s="78"/>
      <c r="WJJ83" s="78"/>
      <c r="WJK83" s="78"/>
      <c r="WJL83" s="78"/>
      <c r="WJM83" s="78"/>
      <c r="WJN83" s="78"/>
      <c r="WJO83" s="78"/>
      <c r="WJP83" s="78"/>
      <c r="WJQ83" s="78"/>
      <c r="WJR83" s="78"/>
      <c r="WJS83" s="78"/>
      <c r="WJT83" s="78"/>
      <c r="WJU83" s="78"/>
      <c r="WJV83" s="78"/>
      <c r="WJW83" s="78"/>
      <c r="WJX83" s="78"/>
      <c r="WJY83" s="78"/>
      <c r="WJZ83" s="78"/>
      <c r="WKA83" s="78"/>
      <c r="WKB83" s="78"/>
      <c r="WKC83" s="78"/>
      <c r="WKD83" s="78"/>
      <c r="WKE83" s="78"/>
      <c r="WKF83" s="78"/>
      <c r="WKG83" s="78"/>
      <c r="WKH83" s="78"/>
      <c r="WKI83" s="78"/>
      <c r="WKJ83" s="78"/>
      <c r="WKK83" s="78"/>
      <c r="WKL83" s="78"/>
      <c r="WKM83" s="78"/>
      <c r="WKN83" s="78"/>
      <c r="WKO83" s="78"/>
      <c r="WKP83" s="78"/>
      <c r="WKQ83" s="78"/>
      <c r="WKR83" s="78"/>
      <c r="WKS83" s="78"/>
      <c r="WKT83" s="78"/>
      <c r="WKU83" s="78"/>
      <c r="WKV83" s="78"/>
      <c r="WKW83" s="78"/>
      <c r="WKX83" s="78"/>
      <c r="WKY83" s="78"/>
      <c r="WKZ83" s="78"/>
      <c r="WLA83" s="78"/>
      <c r="WLB83" s="78"/>
      <c r="WLC83" s="78"/>
      <c r="WLD83" s="78"/>
      <c r="WLE83" s="78"/>
      <c r="WLF83" s="78"/>
      <c r="WLG83" s="78"/>
      <c r="WLH83" s="78"/>
      <c r="WLI83" s="78"/>
      <c r="WLJ83" s="78"/>
      <c r="WLK83" s="78"/>
      <c r="WLL83" s="78"/>
      <c r="WLM83" s="78"/>
      <c r="WLN83" s="78"/>
      <c r="WLO83" s="78"/>
      <c r="WLP83" s="78"/>
      <c r="WLQ83" s="78"/>
      <c r="WLR83" s="78"/>
      <c r="WLS83" s="78"/>
      <c r="WLT83" s="78"/>
      <c r="WLU83" s="78"/>
      <c r="WLV83" s="78"/>
      <c r="WLW83" s="78"/>
      <c r="WLX83" s="78"/>
      <c r="WLY83" s="78"/>
      <c r="WLZ83" s="78"/>
      <c r="WMA83" s="78"/>
      <c r="WMB83" s="78"/>
      <c r="WMC83" s="78"/>
      <c r="WMD83" s="78"/>
      <c r="WME83" s="78"/>
      <c r="WMF83" s="78"/>
      <c r="WMG83" s="78"/>
      <c r="WMH83" s="78"/>
      <c r="WMI83" s="78"/>
      <c r="WMJ83" s="78"/>
      <c r="WMK83" s="78"/>
      <c r="WML83" s="78"/>
      <c r="WMM83" s="78"/>
      <c r="WMN83" s="78"/>
      <c r="WMO83" s="78"/>
      <c r="WMP83" s="78"/>
      <c r="WMQ83" s="78"/>
      <c r="WMR83" s="78"/>
      <c r="WMS83" s="78"/>
      <c r="WMT83" s="78"/>
      <c r="WMU83" s="78"/>
      <c r="WMV83" s="78"/>
      <c r="WMW83" s="78"/>
      <c r="WMX83" s="78"/>
      <c r="WMY83" s="78"/>
      <c r="WMZ83" s="78"/>
      <c r="WNA83" s="78"/>
      <c r="WNB83" s="78"/>
      <c r="WNC83" s="78"/>
      <c r="WND83" s="78"/>
      <c r="WNE83" s="78"/>
      <c r="WNF83" s="78"/>
      <c r="WNG83" s="78"/>
      <c r="WNH83" s="78"/>
      <c r="WNI83" s="78"/>
      <c r="WNJ83" s="78"/>
      <c r="WNK83" s="78"/>
      <c r="WNL83" s="78"/>
      <c r="WNM83" s="78"/>
      <c r="WNN83" s="78"/>
      <c r="WNO83" s="78"/>
      <c r="WNP83" s="78"/>
      <c r="WNQ83" s="78"/>
      <c r="WNR83" s="78"/>
      <c r="WNS83" s="78"/>
      <c r="WNT83" s="78"/>
      <c r="WNU83" s="78"/>
      <c r="WNV83" s="78"/>
      <c r="WNW83" s="78"/>
      <c r="WNX83" s="78"/>
      <c r="WNY83" s="78"/>
      <c r="WNZ83" s="78"/>
      <c r="WOA83" s="78"/>
      <c r="WOB83" s="78"/>
      <c r="WOC83" s="78"/>
      <c r="WOD83" s="78"/>
      <c r="WOE83" s="78"/>
      <c r="WOF83" s="78"/>
      <c r="WOG83" s="78"/>
      <c r="WOH83" s="78"/>
      <c r="WOI83" s="78"/>
      <c r="WOJ83" s="78"/>
      <c r="WOK83" s="78"/>
      <c r="WOL83" s="78"/>
      <c r="WOM83" s="78"/>
      <c r="WON83" s="78"/>
      <c r="WOO83" s="78"/>
      <c r="WOP83" s="78"/>
      <c r="WOQ83" s="78"/>
      <c r="WOR83" s="78"/>
      <c r="WOS83" s="78"/>
      <c r="WOT83" s="78"/>
      <c r="WOU83" s="78"/>
      <c r="WOV83" s="78"/>
      <c r="WOW83" s="78"/>
      <c r="WOX83" s="78"/>
      <c r="WOY83" s="78"/>
      <c r="WOZ83" s="78"/>
      <c r="WPA83" s="78"/>
      <c r="WPB83" s="78"/>
      <c r="WPC83" s="78"/>
      <c r="WPD83" s="78"/>
      <c r="WPE83" s="78"/>
      <c r="WPF83" s="78"/>
      <c r="WPG83" s="78"/>
      <c r="WPH83" s="78"/>
      <c r="WPI83" s="78"/>
      <c r="WPJ83" s="78"/>
      <c r="WPK83" s="78"/>
      <c r="WPL83" s="78"/>
      <c r="WPM83" s="78"/>
      <c r="WPN83" s="78"/>
      <c r="WPO83" s="78"/>
      <c r="WPP83" s="78"/>
      <c r="WPQ83" s="78"/>
      <c r="WPR83" s="78"/>
      <c r="WPS83" s="78"/>
      <c r="WPT83" s="78"/>
      <c r="WPU83" s="78"/>
      <c r="WPV83" s="78"/>
      <c r="WPW83" s="78"/>
      <c r="WPX83" s="78"/>
      <c r="WPY83" s="78"/>
      <c r="WPZ83" s="78"/>
      <c r="WQA83" s="78"/>
      <c r="WQB83" s="78"/>
      <c r="WQC83" s="78"/>
      <c r="WQD83" s="78"/>
      <c r="WQE83" s="78"/>
      <c r="WQF83" s="78"/>
      <c r="WQG83" s="78"/>
      <c r="WQH83" s="78"/>
      <c r="WQI83" s="78"/>
      <c r="WQJ83" s="78"/>
      <c r="WQK83" s="78"/>
      <c r="WQL83" s="78"/>
      <c r="WQM83" s="78"/>
      <c r="WQN83" s="78"/>
      <c r="WQO83" s="78"/>
      <c r="WQP83" s="78"/>
      <c r="WQQ83" s="78"/>
      <c r="WQR83" s="78"/>
      <c r="WQS83" s="78"/>
      <c r="WQT83" s="78"/>
      <c r="WQU83" s="78"/>
      <c r="WQV83" s="78"/>
      <c r="WQW83" s="78"/>
      <c r="WQX83" s="78"/>
      <c r="WQY83" s="78"/>
      <c r="WQZ83" s="78"/>
      <c r="WRA83" s="78"/>
      <c r="WRB83" s="78"/>
      <c r="WRC83" s="78"/>
      <c r="WRD83" s="78"/>
      <c r="WRE83" s="78"/>
      <c r="WRF83" s="78"/>
      <c r="WRG83" s="78"/>
      <c r="WRH83" s="78"/>
      <c r="WRI83" s="78"/>
      <c r="WRJ83" s="78"/>
      <c r="WRK83" s="78"/>
      <c r="WRL83" s="78"/>
      <c r="WRM83" s="78"/>
      <c r="WRN83" s="78"/>
      <c r="WRO83" s="78"/>
      <c r="WRP83" s="78"/>
      <c r="WRQ83" s="78"/>
      <c r="WRR83" s="78"/>
      <c r="WRS83" s="78"/>
      <c r="WRT83" s="78"/>
      <c r="WRU83" s="78"/>
      <c r="WRV83" s="78"/>
      <c r="WRW83" s="78"/>
      <c r="WRX83" s="78"/>
      <c r="WRY83" s="78"/>
      <c r="WRZ83" s="78"/>
      <c r="WSA83" s="78"/>
      <c r="WSB83" s="78"/>
      <c r="WSC83" s="78"/>
      <c r="WSD83" s="78"/>
      <c r="WSE83" s="78"/>
      <c r="WSF83" s="78"/>
      <c r="WSG83" s="78"/>
      <c r="WSH83" s="78"/>
      <c r="WSI83" s="78"/>
      <c r="WSJ83" s="78"/>
      <c r="WSK83" s="78"/>
      <c r="WSL83" s="78"/>
      <c r="WSM83" s="78"/>
      <c r="WSN83" s="78"/>
      <c r="WSO83" s="78"/>
      <c r="WSP83" s="78"/>
      <c r="WSQ83" s="78"/>
      <c r="WSR83" s="78"/>
      <c r="WSS83" s="78"/>
      <c r="WST83" s="78"/>
      <c r="WSU83" s="78"/>
      <c r="WSV83" s="78"/>
      <c r="WSW83" s="78"/>
      <c r="WSX83" s="78"/>
      <c r="WSY83" s="78"/>
      <c r="WSZ83" s="78"/>
      <c r="WTA83" s="78"/>
      <c r="WTB83" s="78"/>
      <c r="WTC83" s="78"/>
      <c r="WTD83" s="78"/>
      <c r="WTE83" s="78"/>
      <c r="WTF83" s="78"/>
      <c r="WTG83" s="78"/>
      <c r="WTH83" s="78"/>
      <c r="WTI83" s="78"/>
      <c r="WTJ83" s="78"/>
      <c r="WTK83" s="78"/>
      <c r="WTL83" s="78"/>
      <c r="WTM83" s="78"/>
      <c r="WTN83" s="78"/>
      <c r="WTO83" s="78"/>
      <c r="WTP83" s="78"/>
      <c r="WTQ83" s="78"/>
      <c r="WTR83" s="78"/>
      <c r="WTS83" s="78"/>
      <c r="WTT83" s="78"/>
      <c r="WTU83" s="78"/>
      <c r="WTV83" s="78"/>
      <c r="WTW83" s="78"/>
      <c r="WTX83" s="78"/>
      <c r="WTY83" s="78"/>
      <c r="WTZ83" s="78"/>
      <c r="WUA83" s="78"/>
      <c r="WUB83" s="78"/>
      <c r="WUC83" s="78"/>
      <c r="WUD83" s="78"/>
      <c r="WUE83" s="78"/>
      <c r="WUF83" s="78"/>
      <c r="WUG83" s="78"/>
      <c r="WUH83" s="78"/>
      <c r="WUI83" s="78"/>
      <c r="WUJ83" s="78"/>
      <c r="WUK83" s="78"/>
      <c r="WUL83" s="78"/>
      <c r="WUM83" s="78"/>
      <c r="WUN83" s="78"/>
      <c r="WUO83" s="78"/>
      <c r="WUP83" s="78"/>
      <c r="WUQ83" s="78"/>
      <c r="WUR83" s="78"/>
      <c r="WUS83" s="78"/>
      <c r="WUT83" s="78"/>
      <c r="WUU83" s="78"/>
      <c r="WUV83" s="78"/>
      <c r="WUW83" s="78"/>
      <c r="WUX83" s="78"/>
      <c r="WUY83" s="78"/>
      <c r="WUZ83" s="78"/>
      <c r="WVA83" s="78"/>
      <c r="WVB83" s="78"/>
      <c r="WVC83" s="78"/>
      <c r="WVD83" s="78"/>
      <c r="WVE83" s="78"/>
      <c r="WVF83" s="78"/>
      <c r="WVG83" s="78"/>
      <c r="WVH83" s="78"/>
      <c r="WVI83" s="78"/>
      <c r="WVJ83" s="78"/>
      <c r="WVK83" s="78"/>
      <c r="WVL83" s="78"/>
      <c r="WVM83" s="78"/>
      <c r="WVN83" s="78"/>
      <c r="WVO83" s="78"/>
      <c r="WVP83" s="78"/>
      <c r="WVQ83" s="78"/>
      <c r="WVR83" s="78"/>
      <c r="WVS83" s="78"/>
      <c r="WVT83" s="78"/>
      <c r="WVU83" s="78"/>
      <c r="WVV83" s="78"/>
      <c r="WVW83" s="78"/>
      <c r="WVX83" s="78"/>
      <c r="WVY83" s="78"/>
      <c r="WVZ83" s="78"/>
      <c r="WWA83" s="78"/>
      <c r="WWB83" s="78"/>
      <c r="WWC83" s="78"/>
      <c r="WWD83" s="78"/>
      <c r="WWE83" s="78"/>
      <c r="WWF83" s="78"/>
      <c r="WWG83" s="78"/>
      <c r="WWH83" s="78"/>
      <c r="WWI83" s="78"/>
      <c r="WWJ83" s="78"/>
      <c r="WWK83" s="78"/>
      <c r="WWL83" s="78"/>
      <c r="WWM83" s="78"/>
      <c r="WWN83" s="78"/>
      <c r="WWO83" s="78"/>
      <c r="WWP83" s="78"/>
      <c r="WWQ83" s="78"/>
      <c r="WWR83" s="78"/>
      <c r="WWS83" s="78"/>
      <c r="WWT83" s="78"/>
      <c r="WWU83" s="78"/>
      <c r="WWV83" s="78"/>
      <c r="WWW83" s="78"/>
      <c r="WWX83" s="78"/>
      <c r="WWY83" s="78"/>
      <c r="WWZ83" s="78"/>
      <c r="WXA83" s="78"/>
      <c r="WXB83" s="78"/>
      <c r="WXC83" s="78"/>
      <c r="WXD83" s="78"/>
      <c r="WXE83" s="78"/>
      <c r="WXF83" s="78"/>
      <c r="WXG83" s="78"/>
      <c r="WXH83" s="78"/>
      <c r="WXI83" s="78"/>
      <c r="WXJ83" s="78"/>
      <c r="WXK83" s="78"/>
      <c r="WXL83" s="78"/>
      <c r="WXM83" s="78"/>
      <c r="WXN83" s="78"/>
      <c r="WXO83" s="78"/>
      <c r="WXP83" s="78"/>
      <c r="WXQ83" s="78"/>
      <c r="WXR83" s="78"/>
      <c r="WXS83" s="78"/>
      <c r="WXT83" s="78"/>
      <c r="WXU83" s="78"/>
      <c r="WXV83" s="78"/>
      <c r="WXW83" s="78"/>
      <c r="WXX83" s="78"/>
      <c r="WXY83" s="78"/>
      <c r="WXZ83" s="78"/>
      <c r="WYA83" s="78"/>
      <c r="WYB83" s="78"/>
      <c r="WYC83" s="78"/>
      <c r="WYD83" s="78"/>
      <c r="WYE83" s="78"/>
      <c r="WYF83" s="78"/>
      <c r="WYG83" s="78"/>
      <c r="WYH83" s="78"/>
      <c r="WYI83" s="78"/>
      <c r="WYJ83" s="78"/>
      <c r="WYK83" s="78"/>
      <c r="WYL83" s="78"/>
      <c r="WYM83" s="78"/>
      <c r="WYN83" s="78"/>
      <c r="WYO83" s="78"/>
      <c r="WYP83" s="78"/>
      <c r="WYQ83" s="78"/>
      <c r="WYR83" s="78"/>
      <c r="WYS83" s="78"/>
      <c r="WYT83" s="78"/>
      <c r="WYU83" s="78"/>
      <c r="WYV83" s="78"/>
      <c r="WYW83" s="78"/>
      <c r="WYX83" s="78"/>
      <c r="WYY83" s="78"/>
      <c r="WYZ83" s="78"/>
      <c r="WZA83" s="78"/>
      <c r="WZB83" s="78"/>
      <c r="WZC83" s="78"/>
      <c r="WZD83" s="78"/>
      <c r="WZE83" s="78"/>
      <c r="WZF83" s="78"/>
      <c r="WZG83" s="78"/>
      <c r="WZH83" s="78"/>
      <c r="WZI83" s="78"/>
      <c r="WZJ83" s="78"/>
      <c r="WZK83" s="78"/>
      <c r="WZL83" s="78"/>
      <c r="WZM83" s="78"/>
      <c r="WZN83" s="78"/>
      <c r="WZO83" s="78"/>
      <c r="WZP83" s="78"/>
      <c r="WZQ83" s="78"/>
      <c r="WZR83" s="78"/>
      <c r="WZS83" s="78"/>
      <c r="WZT83" s="78"/>
      <c r="WZU83" s="78"/>
      <c r="WZV83" s="78"/>
      <c r="WZW83" s="78"/>
      <c r="WZX83" s="78"/>
      <c r="WZY83" s="78"/>
      <c r="WZZ83" s="78"/>
      <c r="XAA83" s="78"/>
      <c r="XAB83" s="78"/>
      <c r="XAC83" s="78"/>
      <c r="XAD83" s="78"/>
      <c r="XAE83" s="78"/>
      <c r="XAF83" s="78"/>
      <c r="XAG83" s="78"/>
      <c r="XAH83" s="78"/>
      <c r="XAI83" s="78"/>
      <c r="XAJ83" s="78"/>
      <c r="XAK83" s="78"/>
      <c r="XAL83" s="78"/>
      <c r="XAM83" s="78"/>
      <c r="XAN83" s="78"/>
      <c r="XAO83" s="78"/>
      <c r="XAP83" s="78"/>
      <c r="XAQ83" s="78"/>
      <c r="XAR83" s="78"/>
      <c r="XAS83" s="78"/>
      <c r="XAT83" s="78"/>
      <c r="XAU83" s="78"/>
      <c r="XAV83" s="78"/>
      <c r="XAW83" s="78"/>
      <c r="XAX83" s="78"/>
      <c r="XAY83" s="78"/>
      <c r="XAZ83" s="78"/>
      <c r="XBA83" s="78"/>
      <c r="XBB83" s="78"/>
      <c r="XBC83" s="78"/>
      <c r="XBD83" s="78"/>
      <c r="XBE83" s="78"/>
      <c r="XBF83" s="78"/>
      <c r="XBG83" s="78"/>
      <c r="XBH83" s="78"/>
      <c r="XBI83" s="78"/>
      <c r="XBJ83" s="78"/>
      <c r="XBK83" s="78"/>
      <c r="XBL83" s="78"/>
      <c r="XBM83" s="78"/>
      <c r="XBN83" s="78"/>
      <c r="XBO83" s="78"/>
      <c r="XBP83" s="78"/>
      <c r="XBQ83" s="78"/>
      <c r="XBR83" s="78"/>
      <c r="XBS83" s="78"/>
      <c r="XBT83" s="78"/>
      <c r="XBU83" s="78"/>
      <c r="XBV83" s="78"/>
      <c r="XBW83" s="78"/>
      <c r="XBX83" s="78"/>
      <c r="XBY83" s="78"/>
      <c r="XBZ83" s="78"/>
      <c r="XCA83" s="78"/>
      <c r="XCB83" s="78"/>
      <c r="XCC83" s="78"/>
      <c r="XCD83" s="78"/>
      <c r="XCE83" s="78"/>
      <c r="XCF83" s="78"/>
      <c r="XCG83" s="78"/>
      <c r="XCH83" s="78"/>
      <c r="XCI83" s="78"/>
      <c r="XCJ83" s="78"/>
      <c r="XCK83" s="78"/>
      <c r="XCL83" s="78"/>
      <c r="XCM83" s="78"/>
      <c r="XCN83" s="78"/>
      <c r="XCO83" s="78"/>
      <c r="XCP83" s="78"/>
      <c r="XCQ83" s="78"/>
      <c r="XCR83" s="78"/>
      <c r="XCS83" s="78"/>
      <c r="XCT83" s="78"/>
      <c r="XCU83" s="78"/>
      <c r="XCV83" s="78"/>
      <c r="XCW83" s="78"/>
      <c r="XCX83" s="78"/>
      <c r="XCY83" s="78"/>
      <c r="XCZ83" s="78"/>
      <c r="XDA83" s="78"/>
      <c r="XDB83" s="78"/>
      <c r="XDC83" s="78"/>
      <c r="XDD83" s="78"/>
      <c r="XDE83" s="78"/>
      <c r="XDF83" s="78"/>
      <c r="XDG83" s="78"/>
      <c r="XDH83" s="78"/>
      <c r="XDI83" s="78"/>
      <c r="XDJ83" s="78"/>
      <c r="XDK83" s="78"/>
      <c r="XDL83" s="78"/>
      <c r="XDM83" s="78"/>
      <c r="XDN83" s="78"/>
      <c r="XDO83" s="78"/>
      <c r="XDP83" s="78"/>
      <c r="XDQ83" s="78"/>
      <c r="XDR83" s="78"/>
      <c r="XDS83" s="78"/>
      <c r="XDT83" s="78"/>
      <c r="XDU83" s="78"/>
      <c r="XDV83" s="78"/>
      <c r="XDW83" s="78"/>
      <c r="XDX83" s="78"/>
      <c r="XDY83" s="78"/>
      <c r="XDZ83" s="78"/>
      <c r="XEA83" s="78"/>
      <c r="XEB83" s="78"/>
      <c r="XEC83" s="78"/>
      <c r="XED83" s="78"/>
      <c r="XEE83" s="78"/>
      <c r="XEF83" s="78"/>
      <c r="XEG83" s="78"/>
      <c r="XEH83" s="78"/>
      <c r="XEI83" s="78"/>
      <c r="XEJ83" s="78"/>
      <c r="XEK83" s="78"/>
      <c r="XEL83" s="78"/>
      <c r="XEM83" s="78"/>
      <c r="XEN83" s="78"/>
      <c r="XEO83" s="78"/>
      <c r="XEP83" s="78"/>
      <c r="XEQ83" s="78"/>
      <c r="XER83" s="78"/>
      <c r="XES83" s="78"/>
      <c r="XET83" s="78"/>
      <c r="XEU83" s="78"/>
      <c r="XEV83" s="78"/>
      <c r="XEW83" s="78"/>
      <c r="XEX83" s="78"/>
      <c r="XEY83" s="78"/>
      <c r="XEZ83" s="78"/>
      <c r="XFA83" s="78"/>
      <c r="XFB83" s="78"/>
      <c r="XFC83" s="78"/>
      <c r="XFD83" s="78"/>
    </row>
    <row r="84" spans="1:16384" ht="18" customHeight="1" thickBot="1">
      <c r="B84" s="678" t="s">
        <v>165</v>
      </c>
      <c r="C84" s="679"/>
      <c r="D84" s="598" t="s">
        <v>161</v>
      </c>
      <c r="E84" s="598"/>
      <c r="F84" s="598"/>
      <c r="G84" s="599"/>
      <c r="I84" s="88"/>
      <c r="L84" s="55"/>
    </row>
    <row r="85" spans="1:16384" ht="18" customHeight="1">
      <c r="B85" s="680"/>
      <c r="C85" s="681"/>
      <c r="D85" s="600"/>
      <c r="E85" s="600"/>
      <c r="F85" s="600"/>
      <c r="G85" s="601"/>
      <c r="L85" s="55"/>
      <c r="U85" s="55"/>
    </row>
    <row r="86" spans="1:16384" ht="18" customHeight="1">
      <c r="B86" s="682" t="s">
        <v>159</v>
      </c>
      <c r="C86" s="683"/>
      <c r="D86" s="602" t="s">
        <v>363</v>
      </c>
      <c r="E86" s="602"/>
      <c r="F86" s="602"/>
      <c r="G86" s="603"/>
      <c r="L86" s="55"/>
    </row>
    <row r="87" spans="1:16384" ht="18" customHeight="1">
      <c r="B87" s="682"/>
      <c r="C87" s="683"/>
      <c r="D87" s="602"/>
      <c r="E87" s="602"/>
      <c r="F87" s="602"/>
      <c r="G87" s="603"/>
    </row>
    <row r="88" spans="1:16384" ht="18" customHeight="1">
      <c r="B88" s="684" t="s">
        <v>336</v>
      </c>
      <c r="C88" s="685"/>
      <c r="D88" s="604" t="s">
        <v>363</v>
      </c>
      <c r="E88" s="604"/>
      <c r="F88" s="604"/>
      <c r="G88" s="605"/>
    </row>
    <row r="89" spans="1:16384" ht="18" customHeight="1">
      <c r="B89" s="684"/>
      <c r="C89" s="685"/>
      <c r="D89" s="606" t="s">
        <v>364</v>
      </c>
      <c r="E89" s="606"/>
      <c r="F89" s="606"/>
      <c r="G89" s="607"/>
    </row>
    <row r="90" spans="1:16384" ht="18" customHeight="1">
      <c r="B90" s="682" t="s">
        <v>160</v>
      </c>
      <c r="C90" s="683"/>
      <c r="D90" s="604" t="s">
        <v>365</v>
      </c>
      <c r="E90" s="604"/>
      <c r="F90" s="604"/>
      <c r="G90" s="605"/>
    </row>
    <row r="91" spans="1:16384" ht="18" customHeight="1" thickBot="1">
      <c r="B91" s="711"/>
      <c r="C91" s="712"/>
      <c r="D91" s="613" t="s">
        <v>364</v>
      </c>
      <c r="E91" s="613"/>
      <c r="F91" s="613"/>
      <c r="G91" s="614"/>
    </row>
    <row r="92" spans="1:16384" ht="20.100000000000001" customHeight="1"/>
    <row r="93" spans="1:16384" ht="20.100000000000001" customHeight="1">
      <c r="B93" s="128" t="s">
        <v>236</v>
      </c>
    </row>
    <row r="94" spans="1:16384" ht="2.1" customHeight="1" thickBot="1">
      <c r="K94" s="81"/>
      <c r="L94" s="78"/>
      <c r="M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c r="EO94" s="78"/>
      <c r="EP94" s="78"/>
      <c r="EQ94" s="78"/>
      <c r="ER94" s="78"/>
      <c r="ES94" s="78"/>
      <c r="ET94" s="78"/>
      <c r="EU94" s="78"/>
      <c r="EV94" s="78"/>
      <c r="EW94" s="78"/>
      <c r="EX94" s="78"/>
      <c r="EY94" s="78"/>
      <c r="EZ94" s="78"/>
      <c r="FA94" s="78"/>
      <c r="FB94" s="78"/>
      <c r="FC94" s="78"/>
      <c r="FD94" s="78"/>
      <c r="FE94" s="78"/>
      <c r="FF94" s="78"/>
      <c r="FG94" s="78"/>
      <c r="FH94" s="78"/>
      <c r="FI94" s="78"/>
      <c r="FJ94" s="78"/>
      <c r="FK94" s="78"/>
      <c r="FL94" s="78"/>
      <c r="FM94" s="78"/>
      <c r="FN94" s="78"/>
      <c r="FO94" s="78"/>
      <c r="FP94" s="78"/>
      <c r="FQ94" s="78"/>
      <c r="FR94" s="78"/>
      <c r="FS94" s="78"/>
      <c r="FT94" s="78"/>
      <c r="FU94" s="78"/>
      <c r="FV94" s="78"/>
      <c r="FW94" s="78"/>
      <c r="FX94" s="78"/>
      <c r="FY94" s="78"/>
      <c r="FZ94" s="78"/>
      <c r="GA94" s="78"/>
      <c r="GB94" s="78"/>
      <c r="GC94" s="78"/>
      <c r="GD94" s="78"/>
      <c r="GE94" s="78"/>
      <c r="GF94" s="78"/>
      <c r="GG94" s="78"/>
      <c r="GH94" s="78"/>
      <c r="GI94" s="78"/>
      <c r="GJ94" s="78"/>
      <c r="GK94" s="78"/>
      <c r="GL94" s="78"/>
      <c r="GM94" s="78"/>
      <c r="GN94" s="78"/>
      <c r="GO94" s="78"/>
      <c r="GP94" s="78"/>
      <c r="GQ94" s="78"/>
      <c r="GR94" s="78"/>
      <c r="GS94" s="78"/>
      <c r="GT94" s="78"/>
      <c r="GU94" s="78"/>
      <c r="GV94" s="78"/>
      <c r="GW94" s="78"/>
      <c r="GX94" s="78"/>
      <c r="GY94" s="78"/>
      <c r="GZ94" s="78"/>
      <c r="HA94" s="78"/>
      <c r="HB94" s="78"/>
      <c r="HC94" s="78"/>
      <c r="HD94" s="78"/>
      <c r="HE94" s="78"/>
      <c r="HF94" s="78"/>
      <c r="HG94" s="78"/>
      <c r="HH94" s="78"/>
      <c r="HI94" s="78"/>
      <c r="HJ94" s="78"/>
      <c r="HK94" s="78"/>
      <c r="HL94" s="78"/>
      <c r="HM94" s="78"/>
      <c r="HN94" s="78"/>
      <c r="HO94" s="78"/>
      <c r="HP94" s="78"/>
      <c r="HQ94" s="78"/>
      <c r="HR94" s="78"/>
      <c r="HS94" s="78"/>
      <c r="HT94" s="78"/>
      <c r="HU94" s="78"/>
      <c r="HV94" s="78"/>
      <c r="HW94" s="78"/>
      <c r="HX94" s="78"/>
      <c r="HY94" s="78"/>
      <c r="HZ94" s="78"/>
      <c r="IA94" s="78"/>
      <c r="IB94" s="78"/>
      <c r="IC94" s="78"/>
      <c r="ID94" s="78"/>
      <c r="IE94" s="78"/>
      <c r="IF94" s="78"/>
      <c r="IG94" s="78"/>
      <c r="IH94" s="78"/>
      <c r="II94" s="78"/>
      <c r="IJ94" s="78"/>
      <c r="IK94" s="78"/>
      <c r="IL94" s="78"/>
      <c r="IM94" s="78"/>
      <c r="IN94" s="78"/>
      <c r="IO94" s="78"/>
      <c r="IP94" s="78"/>
      <c r="IQ94" s="78"/>
      <c r="IR94" s="78"/>
      <c r="IS94" s="78"/>
      <c r="IT94" s="78"/>
      <c r="IU94" s="78"/>
      <c r="IV94" s="78"/>
      <c r="IW94" s="78"/>
      <c r="IX94" s="78"/>
      <c r="IY94" s="78"/>
      <c r="IZ94" s="78"/>
      <c r="JA94" s="78"/>
      <c r="JB94" s="78"/>
      <c r="JC94" s="78"/>
      <c r="JD94" s="78"/>
      <c r="JE94" s="78"/>
      <c r="JF94" s="78"/>
      <c r="JG94" s="78"/>
      <c r="JH94" s="78"/>
      <c r="JI94" s="78"/>
      <c r="JJ94" s="78"/>
      <c r="JK94" s="78"/>
      <c r="JL94" s="78"/>
      <c r="JM94" s="78"/>
      <c r="JN94" s="78"/>
      <c r="JO94" s="78"/>
      <c r="JP94" s="78"/>
      <c r="JQ94" s="78"/>
      <c r="JR94" s="78"/>
      <c r="JS94" s="78"/>
      <c r="JT94" s="78"/>
      <c r="JU94" s="78"/>
      <c r="JV94" s="78"/>
      <c r="JW94" s="78"/>
      <c r="JX94" s="78"/>
      <c r="JY94" s="78"/>
      <c r="JZ94" s="78"/>
      <c r="KA94" s="78"/>
      <c r="KB94" s="78"/>
      <c r="KC94" s="78"/>
      <c r="KD94" s="78"/>
      <c r="KE94" s="78"/>
      <c r="KF94" s="78"/>
      <c r="KG94" s="78"/>
      <c r="KH94" s="78"/>
      <c r="KI94" s="78"/>
      <c r="KJ94" s="78"/>
      <c r="KK94" s="78"/>
      <c r="KL94" s="78"/>
      <c r="KM94" s="78"/>
      <c r="KN94" s="78"/>
      <c r="KO94" s="78"/>
      <c r="KP94" s="78"/>
      <c r="KQ94" s="78"/>
      <c r="KR94" s="78"/>
      <c r="KS94" s="78"/>
      <c r="KT94" s="78"/>
      <c r="KU94" s="78"/>
      <c r="KV94" s="78"/>
      <c r="KW94" s="78"/>
      <c r="KX94" s="78"/>
      <c r="KY94" s="78"/>
      <c r="KZ94" s="78"/>
      <c r="LA94" s="78"/>
      <c r="LB94" s="78"/>
      <c r="LC94" s="78"/>
      <c r="LD94" s="78"/>
      <c r="LE94" s="78"/>
      <c r="LF94" s="78"/>
      <c r="LG94" s="78"/>
      <c r="LH94" s="78"/>
      <c r="LI94" s="78"/>
      <c r="LJ94" s="78"/>
      <c r="LK94" s="78"/>
      <c r="LL94" s="78"/>
      <c r="LM94" s="78"/>
      <c r="LN94" s="78"/>
      <c r="LO94" s="78"/>
      <c r="LP94" s="78"/>
      <c r="LQ94" s="78"/>
      <c r="LR94" s="78"/>
      <c r="LS94" s="78"/>
      <c r="LT94" s="78"/>
      <c r="LU94" s="78"/>
      <c r="LV94" s="78"/>
      <c r="LW94" s="78"/>
      <c r="LX94" s="78"/>
      <c r="LY94" s="78"/>
      <c r="LZ94" s="78"/>
      <c r="MA94" s="78"/>
      <c r="MB94" s="78"/>
      <c r="MC94" s="78"/>
      <c r="MD94" s="78"/>
      <c r="ME94" s="78"/>
      <c r="MF94" s="78"/>
      <c r="MG94" s="78"/>
      <c r="MH94" s="78"/>
      <c r="MI94" s="78"/>
      <c r="MJ94" s="78"/>
      <c r="MK94" s="78"/>
      <c r="ML94" s="78"/>
      <c r="MM94" s="78"/>
      <c r="MN94" s="78"/>
      <c r="MO94" s="78"/>
      <c r="MP94" s="78"/>
      <c r="MQ94" s="78"/>
      <c r="MR94" s="78"/>
      <c r="MS94" s="78"/>
      <c r="MT94" s="78"/>
      <c r="MU94" s="78"/>
      <c r="MV94" s="78"/>
      <c r="MW94" s="78"/>
      <c r="MX94" s="78"/>
      <c r="MY94" s="78"/>
      <c r="MZ94" s="78"/>
      <c r="NA94" s="78"/>
      <c r="NB94" s="78"/>
      <c r="NC94" s="78"/>
      <c r="ND94" s="78"/>
      <c r="NE94" s="78"/>
      <c r="NF94" s="78"/>
      <c r="NG94" s="78"/>
      <c r="NH94" s="78"/>
      <c r="NI94" s="78"/>
      <c r="NJ94" s="78"/>
      <c r="NK94" s="78"/>
      <c r="NL94" s="78"/>
      <c r="NM94" s="78"/>
      <c r="NN94" s="78"/>
      <c r="NO94" s="78"/>
      <c r="NP94" s="78"/>
      <c r="NQ94" s="78"/>
      <c r="NR94" s="78"/>
      <c r="NS94" s="78"/>
      <c r="NT94" s="78"/>
      <c r="NU94" s="78"/>
      <c r="NV94" s="78"/>
      <c r="NW94" s="78"/>
      <c r="NX94" s="78"/>
      <c r="NY94" s="78"/>
      <c r="NZ94" s="78"/>
      <c r="OA94" s="78"/>
      <c r="OB94" s="78"/>
      <c r="OC94" s="78"/>
      <c r="OD94" s="78"/>
      <c r="OE94" s="78"/>
      <c r="OF94" s="78"/>
      <c r="OG94" s="78"/>
      <c r="OH94" s="78"/>
      <c r="OI94" s="78"/>
      <c r="OJ94" s="78"/>
      <c r="OK94" s="78"/>
      <c r="OL94" s="78"/>
      <c r="OM94" s="78"/>
      <c r="ON94" s="78"/>
      <c r="OO94" s="78"/>
      <c r="OP94" s="78"/>
      <c r="OQ94" s="78"/>
      <c r="OR94" s="78"/>
      <c r="OS94" s="78"/>
      <c r="OT94" s="78"/>
      <c r="OU94" s="78"/>
      <c r="OV94" s="78"/>
      <c r="OW94" s="78"/>
      <c r="OX94" s="78"/>
      <c r="OY94" s="78"/>
      <c r="OZ94" s="78"/>
      <c r="PA94" s="78"/>
      <c r="PB94" s="78"/>
      <c r="PC94" s="78"/>
      <c r="PD94" s="78"/>
      <c r="PE94" s="78"/>
      <c r="PF94" s="78"/>
      <c r="PG94" s="78"/>
      <c r="PH94" s="78"/>
      <c r="PI94" s="78"/>
      <c r="PJ94" s="78"/>
      <c r="PK94" s="78"/>
      <c r="PL94" s="78"/>
      <c r="PM94" s="78"/>
      <c r="PN94" s="78"/>
      <c r="PO94" s="78"/>
      <c r="PP94" s="78"/>
      <c r="PQ94" s="78"/>
      <c r="PR94" s="78"/>
      <c r="PS94" s="78"/>
      <c r="PT94" s="78"/>
      <c r="PU94" s="78"/>
      <c r="PV94" s="78"/>
      <c r="PW94" s="78"/>
      <c r="PX94" s="78"/>
      <c r="PY94" s="78"/>
      <c r="PZ94" s="78"/>
      <c r="QA94" s="78"/>
      <c r="QB94" s="78"/>
      <c r="QC94" s="78"/>
      <c r="QD94" s="78"/>
      <c r="QE94" s="78"/>
      <c r="QF94" s="78"/>
      <c r="QG94" s="78"/>
      <c r="QH94" s="78"/>
      <c r="QI94" s="78"/>
      <c r="QJ94" s="78"/>
      <c r="QK94" s="78"/>
      <c r="QL94" s="78"/>
      <c r="QM94" s="78"/>
      <c r="QN94" s="78"/>
      <c r="QO94" s="78"/>
      <c r="QP94" s="78"/>
      <c r="QQ94" s="78"/>
      <c r="QR94" s="78"/>
      <c r="QS94" s="78"/>
      <c r="QT94" s="78"/>
      <c r="QU94" s="78"/>
      <c r="QV94" s="78"/>
      <c r="QW94" s="78"/>
      <c r="QX94" s="78"/>
      <c r="QY94" s="78"/>
      <c r="QZ94" s="78"/>
      <c r="RA94" s="78"/>
      <c r="RB94" s="78"/>
      <c r="RC94" s="78"/>
      <c r="RD94" s="78"/>
      <c r="RE94" s="78"/>
      <c r="RF94" s="78"/>
      <c r="RG94" s="78"/>
      <c r="RH94" s="78"/>
      <c r="RI94" s="78"/>
      <c r="RJ94" s="78"/>
      <c r="RK94" s="78"/>
      <c r="RL94" s="78"/>
      <c r="RM94" s="78"/>
      <c r="RN94" s="78"/>
      <c r="RO94" s="78"/>
      <c r="RP94" s="78"/>
      <c r="RQ94" s="78"/>
      <c r="RR94" s="78"/>
      <c r="RS94" s="78"/>
      <c r="RT94" s="78"/>
      <c r="RU94" s="78"/>
      <c r="RV94" s="78"/>
      <c r="RW94" s="78"/>
      <c r="RX94" s="78"/>
      <c r="RY94" s="78"/>
      <c r="RZ94" s="78"/>
      <c r="SA94" s="78"/>
      <c r="SB94" s="78"/>
      <c r="SC94" s="78"/>
      <c r="SD94" s="78"/>
      <c r="SE94" s="78"/>
      <c r="SF94" s="78"/>
      <c r="SG94" s="78"/>
      <c r="SH94" s="78"/>
      <c r="SI94" s="78"/>
      <c r="SJ94" s="78"/>
      <c r="SK94" s="78"/>
      <c r="SL94" s="78"/>
      <c r="SM94" s="78"/>
      <c r="SN94" s="78"/>
      <c r="SO94" s="78"/>
      <c r="SP94" s="78"/>
      <c r="SQ94" s="78"/>
      <c r="SR94" s="78"/>
      <c r="SS94" s="78"/>
      <c r="ST94" s="78"/>
      <c r="SU94" s="78"/>
      <c r="SV94" s="78"/>
      <c r="SW94" s="78"/>
      <c r="SX94" s="78"/>
      <c r="SY94" s="78"/>
      <c r="SZ94" s="78"/>
      <c r="TA94" s="78"/>
      <c r="TB94" s="78"/>
      <c r="TC94" s="78"/>
      <c r="TD94" s="78"/>
      <c r="TE94" s="78"/>
      <c r="TF94" s="78"/>
      <c r="TG94" s="78"/>
      <c r="TH94" s="78"/>
      <c r="TI94" s="78"/>
      <c r="TJ94" s="78"/>
      <c r="TK94" s="78"/>
      <c r="TL94" s="78"/>
      <c r="TM94" s="78"/>
      <c r="TN94" s="78"/>
      <c r="TO94" s="78"/>
      <c r="TP94" s="78"/>
      <c r="TQ94" s="78"/>
      <c r="TR94" s="78"/>
      <c r="TS94" s="78"/>
      <c r="TT94" s="78"/>
      <c r="TU94" s="78"/>
      <c r="TV94" s="78"/>
      <c r="TW94" s="78"/>
      <c r="TX94" s="78"/>
      <c r="TY94" s="78"/>
      <c r="TZ94" s="78"/>
      <c r="UA94" s="78"/>
      <c r="UB94" s="78"/>
      <c r="UC94" s="78"/>
      <c r="UD94" s="78"/>
      <c r="UE94" s="78"/>
      <c r="UF94" s="78"/>
      <c r="UG94" s="78"/>
      <c r="UH94" s="78"/>
      <c r="UI94" s="78"/>
      <c r="UJ94" s="78"/>
      <c r="UK94" s="78"/>
      <c r="UL94" s="78"/>
      <c r="UM94" s="78"/>
      <c r="UN94" s="78"/>
      <c r="UO94" s="78"/>
      <c r="UP94" s="78"/>
      <c r="UQ94" s="78"/>
      <c r="UR94" s="78"/>
      <c r="US94" s="78"/>
      <c r="UT94" s="78"/>
      <c r="UU94" s="78"/>
      <c r="UV94" s="78"/>
      <c r="UW94" s="78"/>
      <c r="UX94" s="78"/>
      <c r="UY94" s="78"/>
      <c r="UZ94" s="78"/>
      <c r="VA94" s="78"/>
      <c r="VB94" s="78"/>
      <c r="VC94" s="78"/>
      <c r="VD94" s="78"/>
      <c r="VE94" s="78"/>
      <c r="VF94" s="78"/>
      <c r="VG94" s="78"/>
      <c r="VH94" s="78"/>
      <c r="VI94" s="78"/>
      <c r="VJ94" s="78"/>
      <c r="VK94" s="78"/>
      <c r="VL94" s="78"/>
      <c r="VM94" s="78"/>
      <c r="VN94" s="78"/>
      <c r="VO94" s="78"/>
      <c r="VP94" s="78"/>
      <c r="VQ94" s="78"/>
      <c r="VR94" s="78"/>
      <c r="VS94" s="78"/>
      <c r="VT94" s="78"/>
      <c r="VU94" s="78"/>
      <c r="VV94" s="78"/>
      <c r="VW94" s="78"/>
      <c r="VX94" s="78"/>
      <c r="VY94" s="78"/>
      <c r="VZ94" s="78"/>
      <c r="WA94" s="78"/>
      <c r="WB94" s="78"/>
      <c r="WC94" s="78"/>
      <c r="WD94" s="78"/>
      <c r="WE94" s="78"/>
      <c r="WF94" s="78"/>
      <c r="WG94" s="78"/>
      <c r="WH94" s="78"/>
      <c r="WI94" s="78"/>
      <c r="WJ94" s="78"/>
      <c r="WK94" s="78"/>
      <c r="WL94" s="78"/>
      <c r="WM94" s="78"/>
      <c r="WN94" s="78"/>
      <c r="WO94" s="78"/>
      <c r="WP94" s="78"/>
      <c r="WQ94" s="78"/>
      <c r="WR94" s="78"/>
      <c r="WS94" s="78"/>
      <c r="WT94" s="78"/>
      <c r="WU94" s="78"/>
      <c r="WV94" s="78"/>
      <c r="WW94" s="78"/>
      <c r="WX94" s="78"/>
      <c r="WY94" s="78"/>
      <c r="WZ94" s="78"/>
      <c r="XA94" s="78"/>
      <c r="XB94" s="78"/>
      <c r="XC94" s="78"/>
      <c r="XD94" s="78"/>
      <c r="XE94" s="78"/>
      <c r="XF94" s="78"/>
      <c r="XG94" s="78"/>
      <c r="XH94" s="78"/>
      <c r="XI94" s="78"/>
      <c r="XJ94" s="78"/>
      <c r="XK94" s="78"/>
      <c r="XL94" s="78"/>
      <c r="XM94" s="78"/>
      <c r="XN94" s="78"/>
      <c r="XO94" s="78"/>
      <c r="XP94" s="78"/>
      <c r="XQ94" s="78"/>
      <c r="XR94" s="78"/>
      <c r="XS94" s="78"/>
      <c r="XT94" s="78"/>
      <c r="XU94" s="78"/>
      <c r="XV94" s="78"/>
      <c r="XW94" s="78"/>
      <c r="XX94" s="78"/>
      <c r="XY94" s="78"/>
      <c r="XZ94" s="78"/>
      <c r="YA94" s="78"/>
      <c r="YB94" s="78"/>
      <c r="YC94" s="78"/>
      <c r="YD94" s="78"/>
      <c r="YE94" s="78"/>
      <c r="YF94" s="78"/>
      <c r="YG94" s="78"/>
      <c r="YH94" s="78"/>
      <c r="YI94" s="78"/>
      <c r="YJ94" s="78"/>
      <c r="YK94" s="78"/>
      <c r="YL94" s="78"/>
      <c r="YM94" s="78"/>
      <c r="YN94" s="78"/>
      <c r="YO94" s="78"/>
      <c r="YP94" s="78"/>
      <c r="YQ94" s="78"/>
      <c r="YR94" s="78"/>
      <c r="YS94" s="78"/>
      <c r="YT94" s="78"/>
      <c r="YU94" s="78"/>
      <c r="YV94" s="78"/>
      <c r="YW94" s="78"/>
      <c r="YX94" s="78"/>
      <c r="YY94" s="78"/>
      <c r="YZ94" s="78"/>
      <c r="ZA94" s="78"/>
      <c r="ZB94" s="78"/>
      <c r="ZC94" s="78"/>
      <c r="ZD94" s="78"/>
      <c r="ZE94" s="78"/>
      <c r="ZF94" s="78"/>
      <c r="ZG94" s="78"/>
      <c r="ZH94" s="78"/>
      <c r="ZI94" s="78"/>
      <c r="ZJ94" s="78"/>
      <c r="ZK94" s="78"/>
      <c r="ZL94" s="78"/>
      <c r="ZM94" s="78"/>
      <c r="ZN94" s="78"/>
      <c r="ZO94" s="78"/>
      <c r="ZP94" s="78"/>
      <c r="ZQ94" s="78"/>
      <c r="ZR94" s="78"/>
      <c r="ZS94" s="78"/>
      <c r="ZT94" s="78"/>
      <c r="ZU94" s="78"/>
      <c r="ZV94" s="78"/>
      <c r="ZW94" s="78"/>
      <c r="ZX94" s="78"/>
      <c r="ZY94" s="78"/>
      <c r="ZZ94" s="78"/>
      <c r="AAA94" s="78"/>
      <c r="AAB94" s="78"/>
      <c r="AAC94" s="78"/>
      <c r="AAD94" s="78"/>
      <c r="AAE94" s="78"/>
      <c r="AAF94" s="78"/>
      <c r="AAG94" s="78"/>
      <c r="AAH94" s="78"/>
      <c r="AAI94" s="78"/>
      <c r="AAJ94" s="78"/>
      <c r="AAK94" s="78"/>
      <c r="AAL94" s="78"/>
      <c r="AAM94" s="78"/>
      <c r="AAN94" s="78"/>
      <c r="AAO94" s="78"/>
      <c r="AAP94" s="78"/>
      <c r="AAQ94" s="78"/>
      <c r="AAR94" s="78"/>
      <c r="AAS94" s="78"/>
      <c r="AAT94" s="78"/>
      <c r="AAU94" s="78"/>
      <c r="AAV94" s="78"/>
      <c r="AAW94" s="78"/>
      <c r="AAX94" s="78"/>
      <c r="AAY94" s="78"/>
      <c r="AAZ94" s="78"/>
      <c r="ABA94" s="78"/>
      <c r="ABB94" s="78"/>
      <c r="ABC94" s="78"/>
      <c r="ABD94" s="78"/>
      <c r="ABE94" s="78"/>
      <c r="ABF94" s="78"/>
      <c r="ABG94" s="78"/>
      <c r="ABH94" s="78"/>
      <c r="ABI94" s="78"/>
      <c r="ABJ94" s="78"/>
      <c r="ABK94" s="78"/>
      <c r="ABL94" s="78"/>
      <c r="ABM94" s="78"/>
      <c r="ABN94" s="78"/>
      <c r="ABO94" s="78"/>
      <c r="ABP94" s="78"/>
      <c r="ABQ94" s="78"/>
      <c r="ABR94" s="78"/>
      <c r="ABS94" s="78"/>
      <c r="ABT94" s="78"/>
      <c r="ABU94" s="78"/>
      <c r="ABV94" s="78"/>
      <c r="ABW94" s="78"/>
      <c r="ABX94" s="78"/>
      <c r="ABY94" s="78"/>
      <c r="ABZ94" s="78"/>
      <c r="ACA94" s="78"/>
      <c r="ACB94" s="78"/>
      <c r="ACC94" s="78"/>
      <c r="ACD94" s="78"/>
      <c r="ACE94" s="78"/>
      <c r="ACF94" s="78"/>
      <c r="ACG94" s="78"/>
      <c r="ACH94" s="78"/>
      <c r="ACI94" s="78"/>
      <c r="ACJ94" s="78"/>
      <c r="ACK94" s="78"/>
      <c r="ACL94" s="78"/>
      <c r="ACM94" s="78"/>
      <c r="ACN94" s="78"/>
      <c r="ACO94" s="78"/>
      <c r="ACP94" s="78"/>
      <c r="ACQ94" s="78"/>
      <c r="ACR94" s="78"/>
      <c r="ACS94" s="78"/>
      <c r="ACT94" s="78"/>
      <c r="ACU94" s="78"/>
      <c r="ACV94" s="78"/>
      <c r="ACW94" s="78"/>
      <c r="ACX94" s="78"/>
      <c r="ACY94" s="78"/>
      <c r="ACZ94" s="78"/>
      <c r="ADA94" s="78"/>
      <c r="ADB94" s="78"/>
      <c r="ADC94" s="78"/>
      <c r="ADD94" s="78"/>
      <c r="ADE94" s="78"/>
      <c r="ADF94" s="78"/>
      <c r="ADG94" s="78"/>
      <c r="ADH94" s="78"/>
      <c r="ADI94" s="78"/>
      <c r="ADJ94" s="78"/>
      <c r="ADK94" s="78"/>
      <c r="ADL94" s="78"/>
      <c r="ADM94" s="78"/>
      <c r="ADN94" s="78"/>
      <c r="ADO94" s="78"/>
      <c r="ADP94" s="78"/>
      <c r="ADQ94" s="78"/>
      <c r="ADR94" s="78"/>
      <c r="ADS94" s="78"/>
      <c r="ADT94" s="78"/>
      <c r="ADU94" s="78"/>
      <c r="ADV94" s="78"/>
      <c r="ADW94" s="78"/>
      <c r="ADX94" s="78"/>
      <c r="ADY94" s="78"/>
      <c r="ADZ94" s="78"/>
      <c r="AEA94" s="78"/>
      <c r="AEB94" s="78"/>
      <c r="AEC94" s="78"/>
      <c r="AED94" s="78"/>
      <c r="AEE94" s="78"/>
      <c r="AEF94" s="78"/>
      <c r="AEG94" s="78"/>
      <c r="AEH94" s="78"/>
      <c r="AEI94" s="78"/>
      <c r="AEJ94" s="78"/>
      <c r="AEK94" s="78"/>
      <c r="AEL94" s="78"/>
      <c r="AEM94" s="78"/>
      <c r="AEN94" s="78"/>
      <c r="AEO94" s="78"/>
      <c r="AEP94" s="78"/>
      <c r="AEQ94" s="78"/>
      <c r="AER94" s="78"/>
      <c r="AES94" s="78"/>
      <c r="AET94" s="78"/>
      <c r="AEU94" s="78"/>
      <c r="AEV94" s="78"/>
      <c r="AEW94" s="78"/>
      <c r="AEX94" s="78"/>
      <c r="AEY94" s="78"/>
      <c r="AEZ94" s="78"/>
      <c r="AFA94" s="78"/>
      <c r="AFB94" s="78"/>
      <c r="AFC94" s="78"/>
      <c r="AFD94" s="78"/>
      <c r="AFE94" s="78"/>
      <c r="AFF94" s="78"/>
      <c r="AFG94" s="78"/>
      <c r="AFH94" s="78"/>
      <c r="AFI94" s="78"/>
      <c r="AFJ94" s="78"/>
      <c r="AFK94" s="78"/>
      <c r="AFL94" s="78"/>
      <c r="AFM94" s="78"/>
      <c r="AFN94" s="78"/>
      <c r="AFO94" s="78"/>
      <c r="AFP94" s="78"/>
      <c r="AFQ94" s="78"/>
      <c r="AFR94" s="78"/>
      <c r="AFS94" s="78"/>
      <c r="AFT94" s="78"/>
      <c r="AFU94" s="78"/>
      <c r="AFV94" s="78"/>
      <c r="AFW94" s="78"/>
      <c r="AFX94" s="78"/>
      <c r="AFY94" s="78"/>
      <c r="AFZ94" s="78"/>
      <c r="AGA94" s="78"/>
      <c r="AGB94" s="78"/>
      <c r="AGC94" s="78"/>
      <c r="AGD94" s="78"/>
      <c r="AGE94" s="78"/>
      <c r="AGF94" s="78"/>
      <c r="AGG94" s="78"/>
      <c r="AGH94" s="78"/>
      <c r="AGI94" s="78"/>
      <c r="AGJ94" s="78"/>
      <c r="AGK94" s="78"/>
      <c r="AGL94" s="78"/>
      <c r="AGM94" s="78"/>
      <c r="AGN94" s="78"/>
      <c r="AGO94" s="78"/>
      <c r="AGP94" s="78"/>
      <c r="AGQ94" s="78"/>
      <c r="AGR94" s="78"/>
      <c r="AGS94" s="78"/>
      <c r="AGT94" s="78"/>
      <c r="AGU94" s="78"/>
      <c r="AGV94" s="78"/>
      <c r="AGW94" s="78"/>
      <c r="AGX94" s="78"/>
      <c r="AGY94" s="78"/>
      <c r="AGZ94" s="78"/>
      <c r="AHA94" s="78"/>
      <c r="AHB94" s="78"/>
      <c r="AHC94" s="78"/>
      <c r="AHD94" s="78"/>
      <c r="AHE94" s="78"/>
      <c r="AHF94" s="78"/>
      <c r="AHG94" s="78"/>
      <c r="AHH94" s="78"/>
      <c r="AHI94" s="78"/>
      <c r="AHJ94" s="78"/>
      <c r="AHK94" s="78"/>
      <c r="AHL94" s="78"/>
      <c r="AHM94" s="78"/>
      <c r="AHN94" s="78"/>
      <c r="AHO94" s="78"/>
      <c r="AHP94" s="78"/>
      <c r="AHQ94" s="78"/>
      <c r="AHR94" s="78"/>
      <c r="AHS94" s="78"/>
      <c r="AHT94" s="78"/>
      <c r="AHU94" s="78"/>
      <c r="AHV94" s="78"/>
      <c r="AHW94" s="78"/>
      <c r="AHX94" s="78"/>
      <c r="AHY94" s="78"/>
      <c r="AHZ94" s="78"/>
      <c r="AIA94" s="78"/>
      <c r="AIB94" s="78"/>
      <c r="AIC94" s="78"/>
      <c r="AID94" s="78"/>
      <c r="AIE94" s="78"/>
      <c r="AIF94" s="78"/>
      <c r="AIG94" s="78"/>
      <c r="AIH94" s="78"/>
      <c r="AII94" s="78"/>
      <c r="AIJ94" s="78"/>
      <c r="AIK94" s="78"/>
      <c r="AIL94" s="78"/>
      <c r="AIM94" s="78"/>
      <c r="AIN94" s="78"/>
      <c r="AIO94" s="78"/>
      <c r="AIP94" s="78"/>
      <c r="AIQ94" s="78"/>
      <c r="AIR94" s="78"/>
      <c r="AIS94" s="78"/>
      <c r="AIT94" s="78"/>
      <c r="AIU94" s="78"/>
      <c r="AIV94" s="78"/>
      <c r="AIW94" s="78"/>
      <c r="AIX94" s="78"/>
      <c r="AIY94" s="78"/>
      <c r="AIZ94" s="78"/>
      <c r="AJA94" s="78"/>
      <c r="AJB94" s="78"/>
      <c r="AJC94" s="78"/>
      <c r="AJD94" s="78"/>
      <c r="AJE94" s="78"/>
      <c r="AJF94" s="78"/>
      <c r="AJG94" s="78"/>
      <c r="AJH94" s="78"/>
      <c r="AJI94" s="78"/>
      <c r="AJJ94" s="78"/>
      <c r="AJK94" s="78"/>
      <c r="AJL94" s="78"/>
      <c r="AJM94" s="78"/>
      <c r="AJN94" s="78"/>
      <c r="AJO94" s="78"/>
      <c r="AJP94" s="78"/>
      <c r="AJQ94" s="78"/>
      <c r="AJR94" s="78"/>
      <c r="AJS94" s="78"/>
      <c r="AJT94" s="78"/>
      <c r="AJU94" s="78"/>
      <c r="AJV94" s="78"/>
      <c r="AJW94" s="78"/>
      <c r="AJX94" s="78"/>
      <c r="AJY94" s="78"/>
      <c r="AJZ94" s="78"/>
      <c r="AKA94" s="78"/>
      <c r="AKB94" s="78"/>
      <c r="AKC94" s="78"/>
      <c r="AKD94" s="78"/>
      <c r="AKE94" s="78"/>
      <c r="AKF94" s="78"/>
      <c r="AKG94" s="78"/>
      <c r="AKH94" s="78"/>
      <c r="AKI94" s="78"/>
      <c r="AKJ94" s="78"/>
      <c r="AKK94" s="78"/>
      <c r="AKL94" s="78"/>
      <c r="AKM94" s="78"/>
      <c r="AKN94" s="78"/>
      <c r="AKO94" s="78"/>
      <c r="AKP94" s="78"/>
      <c r="AKQ94" s="78"/>
      <c r="AKR94" s="78"/>
      <c r="AKS94" s="78"/>
      <c r="AKT94" s="78"/>
      <c r="AKU94" s="78"/>
      <c r="AKV94" s="78"/>
      <c r="AKW94" s="78"/>
      <c r="AKX94" s="78"/>
      <c r="AKY94" s="78"/>
      <c r="AKZ94" s="78"/>
      <c r="ALA94" s="78"/>
      <c r="ALB94" s="78"/>
      <c r="ALC94" s="78"/>
      <c r="ALD94" s="78"/>
      <c r="ALE94" s="78"/>
      <c r="ALF94" s="78"/>
      <c r="ALG94" s="78"/>
      <c r="ALH94" s="78"/>
      <c r="ALI94" s="78"/>
      <c r="ALJ94" s="78"/>
      <c r="ALK94" s="78"/>
      <c r="ALL94" s="78"/>
      <c r="ALM94" s="78"/>
      <c r="ALN94" s="78"/>
      <c r="ALO94" s="78"/>
      <c r="ALP94" s="78"/>
      <c r="ALQ94" s="78"/>
      <c r="ALR94" s="78"/>
      <c r="ALS94" s="78"/>
      <c r="ALT94" s="78"/>
      <c r="ALU94" s="78"/>
      <c r="ALV94" s="78"/>
      <c r="ALW94" s="78"/>
      <c r="ALX94" s="78"/>
      <c r="ALY94" s="78"/>
      <c r="ALZ94" s="78"/>
      <c r="AMA94" s="78"/>
      <c r="AMB94" s="78"/>
      <c r="AMC94" s="78"/>
      <c r="AMD94" s="78"/>
      <c r="AME94" s="78"/>
      <c r="AMF94" s="78"/>
      <c r="AMG94" s="78"/>
      <c r="AMH94" s="78"/>
      <c r="AMI94" s="78"/>
      <c r="AMJ94" s="78"/>
      <c r="AMK94" s="78"/>
      <c r="AML94" s="78"/>
      <c r="AMM94" s="78"/>
      <c r="AMN94" s="78"/>
      <c r="AMO94" s="78"/>
      <c r="AMP94" s="78"/>
      <c r="AMQ94" s="78"/>
      <c r="AMR94" s="78"/>
      <c r="AMS94" s="78"/>
      <c r="AMT94" s="78"/>
      <c r="AMU94" s="78"/>
      <c r="AMV94" s="78"/>
      <c r="AMW94" s="78"/>
      <c r="AMX94" s="78"/>
      <c r="AMY94" s="78"/>
      <c r="AMZ94" s="78"/>
      <c r="ANA94" s="78"/>
      <c r="ANB94" s="78"/>
      <c r="ANC94" s="78"/>
      <c r="AND94" s="78"/>
      <c r="ANE94" s="78"/>
      <c r="ANF94" s="78"/>
      <c r="ANG94" s="78"/>
      <c r="ANH94" s="78"/>
      <c r="ANI94" s="78"/>
      <c r="ANJ94" s="78"/>
      <c r="ANK94" s="78"/>
      <c r="ANL94" s="78"/>
      <c r="ANM94" s="78"/>
      <c r="ANN94" s="78"/>
      <c r="ANO94" s="78"/>
      <c r="ANP94" s="78"/>
      <c r="ANQ94" s="78"/>
      <c r="ANR94" s="78"/>
      <c r="ANS94" s="78"/>
      <c r="ANT94" s="78"/>
      <c r="ANU94" s="78"/>
      <c r="ANV94" s="78"/>
      <c r="ANW94" s="78"/>
      <c r="ANX94" s="78"/>
      <c r="ANY94" s="78"/>
      <c r="ANZ94" s="78"/>
      <c r="AOA94" s="78"/>
      <c r="AOB94" s="78"/>
      <c r="AOC94" s="78"/>
      <c r="AOD94" s="78"/>
      <c r="AOE94" s="78"/>
      <c r="AOF94" s="78"/>
      <c r="AOG94" s="78"/>
      <c r="AOH94" s="78"/>
      <c r="AOI94" s="78"/>
      <c r="AOJ94" s="78"/>
      <c r="AOK94" s="78"/>
      <c r="AOL94" s="78"/>
      <c r="AOM94" s="78"/>
      <c r="AON94" s="78"/>
      <c r="AOO94" s="78"/>
      <c r="AOP94" s="78"/>
      <c r="AOQ94" s="78"/>
      <c r="AOR94" s="78"/>
      <c r="AOS94" s="78"/>
      <c r="AOT94" s="78"/>
      <c r="AOU94" s="78"/>
      <c r="AOV94" s="78"/>
      <c r="AOW94" s="78"/>
      <c r="AOX94" s="78"/>
      <c r="AOY94" s="78"/>
      <c r="AOZ94" s="78"/>
      <c r="APA94" s="78"/>
      <c r="APB94" s="78"/>
      <c r="APC94" s="78"/>
      <c r="APD94" s="78"/>
      <c r="APE94" s="78"/>
      <c r="APF94" s="78"/>
      <c r="APG94" s="78"/>
      <c r="APH94" s="78"/>
      <c r="API94" s="78"/>
      <c r="APJ94" s="78"/>
      <c r="APK94" s="78"/>
      <c r="APL94" s="78"/>
      <c r="APM94" s="78"/>
      <c r="APN94" s="78"/>
      <c r="APO94" s="78"/>
      <c r="APP94" s="78"/>
      <c r="APQ94" s="78"/>
      <c r="APR94" s="78"/>
      <c r="APS94" s="78"/>
      <c r="APT94" s="78"/>
      <c r="APU94" s="78"/>
      <c r="APV94" s="78"/>
      <c r="APW94" s="78"/>
      <c r="APX94" s="78"/>
      <c r="APY94" s="78"/>
      <c r="APZ94" s="78"/>
      <c r="AQA94" s="78"/>
      <c r="AQB94" s="78"/>
      <c r="AQC94" s="78"/>
      <c r="AQD94" s="78"/>
      <c r="AQE94" s="78"/>
      <c r="AQF94" s="78"/>
      <c r="AQG94" s="78"/>
      <c r="AQH94" s="78"/>
      <c r="AQI94" s="78"/>
      <c r="AQJ94" s="78"/>
      <c r="AQK94" s="78"/>
      <c r="AQL94" s="78"/>
      <c r="AQM94" s="78"/>
      <c r="AQN94" s="78"/>
      <c r="AQO94" s="78"/>
      <c r="AQP94" s="78"/>
      <c r="AQQ94" s="78"/>
      <c r="AQR94" s="78"/>
      <c r="AQS94" s="78"/>
      <c r="AQT94" s="78"/>
      <c r="AQU94" s="78"/>
      <c r="AQV94" s="78"/>
      <c r="AQW94" s="78"/>
      <c r="AQX94" s="78"/>
      <c r="AQY94" s="78"/>
      <c r="AQZ94" s="78"/>
      <c r="ARA94" s="78"/>
      <c r="ARB94" s="78"/>
      <c r="ARC94" s="78"/>
      <c r="ARD94" s="78"/>
      <c r="ARE94" s="78"/>
      <c r="ARF94" s="78"/>
      <c r="ARG94" s="78"/>
      <c r="ARH94" s="78"/>
      <c r="ARI94" s="78"/>
      <c r="ARJ94" s="78"/>
      <c r="ARK94" s="78"/>
      <c r="ARL94" s="78"/>
      <c r="ARM94" s="78"/>
      <c r="ARN94" s="78"/>
      <c r="ARO94" s="78"/>
      <c r="ARP94" s="78"/>
      <c r="ARQ94" s="78"/>
      <c r="ARR94" s="78"/>
      <c r="ARS94" s="78"/>
      <c r="ART94" s="78"/>
      <c r="ARU94" s="78"/>
      <c r="ARV94" s="78"/>
      <c r="ARW94" s="78"/>
      <c r="ARX94" s="78"/>
      <c r="ARY94" s="78"/>
      <c r="ARZ94" s="78"/>
      <c r="ASA94" s="78"/>
      <c r="ASB94" s="78"/>
      <c r="ASC94" s="78"/>
      <c r="ASD94" s="78"/>
      <c r="ASE94" s="78"/>
      <c r="ASF94" s="78"/>
      <c r="ASG94" s="78"/>
      <c r="ASH94" s="78"/>
      <c r="ASI94" s="78"/>
      <c r="ASJ94" s="78"/>
      <c r="ASK94" s="78"/>
      <c r="ASL94" s="78"/>
      <c r="ASM94" s="78"/>
      <c r="ASN94" s="78"/>
      <c r="ASO94" s="78"/>
      <c r="ASP94" s="78"/>
      <c r="ASQ94" s="78"/>
      <c r="ASR94" s="78"/>
      <c r="ASS94" s="78"/>
      <c r="AST94" s="78"/>
      <c r="ASU94" s="78"/>
      <c r="ASV94" s="78"/>
      <c r="ASW94" s="78"/>
      <c r="ASX94" s="78"/>
      <c r="ASY94" s="78"/>
      <c r="ASZ94" s="78"/>
      <c r="ATA94" s="78"/>
      <c r="ATB94" s="78"/>
      <c r="ATC94" s="78"/>
      <c r="ATD94" s="78"/>
      <c r="ATE94" s="78"/>
      <c r="ATF94" s="78"/>
      <c r="ATG94" s="78"/>
      <c r="ATH94" s="78"/>
      <c r="ATI94" s="78"/>
      <c r="ATJ94" s="78"/>
      <c r="ATK94" s="78"/>
      <c r="ATL94" s="78"/>
      <c r="ATM94" s="78"/>
      <c r="ATN94" s="78"/>
      <c r="ATO94" s="78"/>
      <c r="ATP94" s="78"/>
      <c r="ATQ94" s="78"/>
      <c r="ATR94" s="78"/>
      <c r="ATS94" s="78"/>
      <c r="ATT94" s="78"/>
      <c r="ATU94" s="78"/>
      <c r="ATV94" s="78"/>
      <c r="ATW94" s="78"/>
      <c r="ATX94" s="78"/>
      <c r="ATY94" s="78"/>
      <c r="ATZ94" s="78"/>
      <c r="AUA94" s="78"/>
      <c r="AUB94" s="78"/>
      <c r="AUC94" s="78"/>
      <c r="AUD94" s="78"/>
      <c r="AUE94" s="78"/>
      <c r="AUF94" s="78"/>
      <c r="AUG94" s="78"/>
      <c r="AUH94" s="78"/>
      <c r="AUI94" s="78"/>
      <c r="AUJ94" s="78"/>
      <c r="AUK94" s="78"/>
      <c r="AUL94" s="78"/>
      <c r="AUM94" s="78"/>
      <c r="AUN94" s="78"/>
      <c r="AUO94" s="78"/>
      <c r="AUP94" s="78"/>
      <c r="AUQ94" s="78"/>
      <c r="AUR94" s="78"/>
      <c r="AUS94" s="78"/>
      <c r="AUT94" s="78"/>
      <c r="AUU94" s="78"/>
      <c r="AUV94" s="78"/>
      <c r="AUW94" s="78"/>
      <c r="AUX94" s="78"/>
      <c r="AUY94" s="78"/>
      <c r="AUZ94" s="78"/>
      <c r="AVA94" s="78"/>
      <c r="AVB94" s="78"/>
      <c r="AVC94" s="78"/>
      <c r="AVD94" s="78"/>
      <c r="AVE94" s="78"/>
      <c r="AVF94" s="78"/>
      <c r="AVG94" s="78"/>
      <c r="AVH94" s="78"/>
      <c r="AVI94" s="78"/>
      <c r="AVJ94" s="78"/>
      <c r="AVK94" s="78"/>
      <c r="AVL94" s="78"/>
      <c r="AVM94" s="78"/>
      <c r="AVN94" s="78"/>
      <c r="AVO94" s="78"/>
      <c r="AVP94" s="78"/>
      <c r="AVQ94" s="78"/>
      <c r="AVR94" s="78"/>
      <c r="AVS94" s="78"/>
      <c r="AVT94" s="78"/>
      <c r="AVU94" s="78"/>
      <c r="AVV94" s="78"/>
      <c r="AVW94" s="78"/>
      <c r="AVX94" s="78"/>
      <c r="AVY94" s="78"/>
      <c r="AVZ94" s="78"/>
      <c r="AWA94" s="78"/>
      <c r="AWB94" s="78"/>
      <c r="AWC94" s="78"/>
      <c r="AWD94" s="78"/>
      <c r="AWE94" s="78"/>
      <c r="AWF94" s="78"/>
      <c r="AWG94" s="78"/>
      <c r="AWH94" s="78"/>
      <c r="AWI94" s="78"/>
      <c r="AWJ94" s="78"/>
      <c r="AWK94" s="78"/>
      <c r="AWL94" s="78"/>
      <c r="AWM94" s="78"/>
      <c r="AWN94" s="78"/>
      <c r="AWO94" s="78"/>
      <c r="AWP94" s="78"/>
      <c r="AWQ94" s="78"/>
      <c r="AWR94" s="78"/>
      <c r="AWS94" s="78"/>
      <c r="AWT94" s="78"/>
      <c r="AWU94" s="78"/>
      <c r="AWV94" s="78"/>
      <c r="AWW94" s="78"/>
      <c r="AWX94" s="78"/>
      <c r="AWY94" s="78"/>
      <c r="AWZ94" s="78"/>
      <c r="AXA94" s="78"/>
      <c r="AXB94" s="78"/>
      <c r="AXC94" s="78"/>
      <c r="AXD94" s="78"/>
      <c r="AXE94" s="78"/>
      <c r="AXF94" s="78"/>
      <c r="AXG94" s="78"/>
      <c r="AXH94" s="78"/>
      <c r="AXI94" s="78"/>
      <c r="AXJ94" s="78"/>
      <c r="AXK94" s="78"/>
      <c r="AXL94" s="78"/>
      <c r="AXM94" s="78"/>
      <c r="AXN94" s="78"/>
      <c r="AXO94" s="78"/>
      <c r="AXP94" s="78"/>
      <c r="AXQ94" s="78"/>
      <c r="AXR94" s="78"/>
      <c r="AXS94" s="78"/>
      <c r="AXT94" s="78"/>
      <c r="AXU94" s="78"/>
      <c r="AXV94" s="78"/>
      <c r="AXW94" s="78"/>
      <c r="AXX94" s="78"/>
      <c r="AXY94" s="78"/>
      <c r="AXZ94" s="78"/>
      <c r="AYA94" s="78"/>
      <c r="AYB94" s="78"/>
      <c r="AYC94" s="78"/>
      <c r="AYD94" s="78"/>
      <c r="AYE94" s="78"/>
      <c r="AYF94" s="78"/>
      <c r="AYG94" s="78"/>
      <c r="AYH94" s="78"/>
      <c r="AYI94" s="78"/>
      <c r="AYJ94" s="78"/>
      <c r="AYK94" s="78"/>
      <c r="AYL94" s="78"/>
      <c r="AYM94" s="78"/>
      <c r="AYN94" s="78"/>
      <c r="AYO94" s="78"/>
      <c r="AYP94" s="78"/>
      <c r="AYQ94" s="78"/>
      <c r="AYR94" s="78"/>
      <c r="AYS94" s="78"/>
      <c r="AYT94" s="78"/>
      <c r="AYU94" s="78"/>
      <c r="AYV94" s="78"/>
      <c r="AYW94" s="78"/>
      <c r="AYX94" s="78"/>
      <c r="AYY94" s="78"/>
      <c r="AYZ94" s="78"/>
      <c r="AZA94" s="78"/>
      <c r="AZB94" s="78"/>
      <c r="AZC94" s="78"/>
      <c r="AZD94" s="78"/>
      <c r="AZE94" s="78"/>
      <c r="AZF94" s="78"/>
      <c r="AZG94" s="78"/>
      <c r="AZH94" s="78"/>
      <c r="AZI94" s="78"/>
      <c r="AZJ94" s="78"/>
      <c r="AZK94" s="78"/>
      <c r="AZL94" s="78"/>
      <c r="AZM94" s="78"/>
      <c r="AZN94" s="78"/>
      <c r="AZO94" s="78"/>
      <c r="AZP94" s="78"/>
      <c r="AZQ94" s="78"/>
      <c r="AZR94" s="78"/>
      <c r="AZS94" s="78"/>
      <c r="AZT94" s="78"/>
      <c r="AZU94" s="78"/>
      <c r="AZV94" s="78"/>
      <c r="AZW94" s="78"/>
      <c r="AZX94" s="78"/>
      <c r="AZY94" s="78"/>
      <c r="AZZ94" s="78"/>
      <c r="BAA94" s="78"/>
      <c r="BAB94" s="78"/>
      <c r="BAC94" s="78"/>
      <c r="BAD94" s="78"/>
      <c r="BAE94" s="78"/>
      <c r="BAF94" s="78"/>
      <c r="BAG94" s="78"/>
      <c r="BAH94" s="78"/>
      <c r="BAI94" s="78"/>
      <c r="BAJ94" s="78"/>
      <c r="BAK94" s="78"/>
      <c r="BAL94" s="78"/>
      <c r="BAM94" s="78"/>
      <c r="BAN94" s="78"/>
      <c r="BAO94" s="78"/>
      <c r="BAP94" s="78"/>
      <c r="BAQ94" s="78"/>
      <c r="BAR94" s="78"/>
      <c r="BAS94" s="78"/>
      <c r="BAT94" s="78"/>
      <c r="BAU94" s="78"/>
      <c r="BAV94" s="78"/>
      <c r="BAW94" s="78"/>
      <c r="BAX94" s="78"/>
      <c r="BAY94" s="78"/>
      <c r="BAZ94" s="78"/>
      <c r="BBA94" s="78"/>
      <c r="BBB94" s="78"/>
      <c r="BBC94" s="78"/>
      <c r="BBD94" s="78"/>
      <c r="BBE94" s="78"/>
      <c r="BBF94" s="78"/>
      <c r="BBG94" s="78"/>
      <c r="BBH94" s="78"/>
      <c r="BBI94" s="78"/>
      <c r="BBJ94" s="78"/>
      <c r="BBK94" s="78"/>
      <c r="BBL94" s="78"/>
      <c r="BBM94" s="78"/>
      <c r="BBN94" s="78"/>
      <c r="BBO94" s="78"/>
      <c r="BBP94" s="78"/>
      <c r="BBQ94" s="78"/>
      <c r="BBR94" s="78"/>
      <c r="BBS94" s="78"/>
      <c r="BBT94" s="78"/>
      <c r="BBU94" s="78"/>
      <c r="BBV94" s="78"/>
      <c r="BBW94" s="78"/>
      <c r="BBX94" s="78"/>
      <c r="BBY94" s="78"/>
      <c r="BBZ94" s="78"/>
      <c r="BCA94" s="78"/>
      <c r="BCB94" s="78"/>
      <c r="BCC94" s="78"/>
      <c r="BCD94" s="78"/>
      <c r="BCE94" s="78"/>
      <c r="BCF94" s="78"/>
      <c r="BCG94" s="78"/>
      <c r="BCH94" s="78"/>
      <c r="BCI94" s="78"/>
      <c r="BCJ94" s="78"/>
      <c r="BCK94" s="78"/>
      <c r="BCL94" s="78"/>
      <c r="BCM94" s="78"/>
      <c r="BCN94" s="78"/>
      <c r="BCO94" s="78"/>
      <c r="BCP94" s="78"/>
      <c r="BCQ94" s="78"/>
      <c r="BCR94" s="78"/>
      <c r="BCS94" s="78"/>
      <c r="BCT94" s="78"/>
      <c r="BCU94" s="78"/>
      <c r="BCV94" s="78"/>
      <c r="BCW94" s="78"/>
      <c r="BCX94" s="78"/>
      <c r="BCY94" s="78"/>
      <c r="BCZ94" s="78"/>
      <c r="BDA94" s="78"/>
      <c r="BDB94" s="78"/>
      <c r="BDC94" s="78"/>
      <c r="BDD94" s="78"/>
      <c r="BDE94" s="78"/>
      <c r="BDF94" s="78"/>
      <c r="BDG94" s="78"/>
      <c r="BDH94" s="78"/>
      <c r="BDI94" s="78"/>
      <c r="BDJ94" s="78"/>
      <c r="BDK94" s="78"/>
      <c r="BDL94" s="78"/>
      <c r="BDM94" s="78"/>
      <c r="BDN94" s="78"/>
      <c r="BDO94" s="78"/>
      <c r="BDP94" s="78"/>
      <c r="BDQ94" s="78"/>
      <c r="BDR94" s="78"/>
      <c r="BDS94" s="78"/>
      <c r="BDT94" s="78"/>
      <c r="BDU94" s="78"/>
      <c r="BDV94" s="78"/>
      <c r="BDW94" s="78"/>
      <c r="BDX94" s="78"/>
      <c r="BDY94" s="78"/>
      <c r="BDZ94" s="78"/>
      <c r="BEA94" s="78"/>
      <c r="BEB94" s="78"/>
      <c r="BEC94" s="78"/>
      <c r="BED94" s="78"/>
      <c r="BEE94" s="78"/>
      <c r="BEF94" s="78"/>
      <c r="BEG94" s="78"/>
      <c r="BEH94" s="78"/>
      <c r="BEI94" s="78"/>
      <c r="BEJ94" s="78"/>
      <c r="BEK94" s="78"/>
      <c r="BEL94" s="78"/>
      <c r="BEM94" s="78"/>
      <c r="BEN94" s="78"/>
      <c r="BEO94" s="78"/>
      <c r="BEP94" s="78"/>
      <c r="BEQ94" s="78"/>
      <c r="BER94" s="78"/>
      <c r="BES94" s="78"/>
      <c r="BET94" s="78"/>
      <c r="BEU94" s="78"/>
      <c r="BEV94" s="78"/>
      <c r="BEW94" s="78"/>
      <c r="BEX94" s="78"/>
      <c r="BEY94" s="78"/>
      <c r="BEZ94" s="78"/>
      <c r="BFA94" s="78"/>
      <c r="BFB94" s="78"/>
      <c r="BFC94" s="78"/>
      <c r="BFD94" s="78"/>
      <c r="BFE94" s="78"/>
      <c r="BFF94" s="78"/>
      <c r="BFG94" s="78"/>
      <c r="BFH94" s="78"/>
      <c r="BFI94" s="78"/>
      <c r="BFJ94" s="78"/>
      <c r="BFK94" s="78"/>
      <c r="BFL94" s="78"/>
      <c r="BFM94" s="78"/>
      <c r="BFN94" s="78"/>
      <c r="BFO94" s="78"/>
      <c r="BFP94" s="78"/>
      <c r="BFQ94" s="78"/>
      <c r="BFR94" s="78"/>
      <c r="BFS94" s="78"/>
      <c r="BFT94" s="78"/>
      <c r="BFU94" s="78"/>
      <c r="BFV94" s="78"/>
      <c r="BFW94" s="78"/>
      <c r="BFX94" s="78"/>
      <c r="BFY94" s="78"/>
      <c r="BFZ94" s="78"/>
      <c r="BGA94" s="78"/>
      <c r="BGB94" s="78"/>
      <c r="BGC94" s="78"/>
      <c r="BGD94" s="78"/>
      <c r="BGE94" s="78"/>
      <c r="BGF94" s="78"/>
      <c r="BGG94" s="78"/>
      <c r="BGH94" s="78"/>
      <c r="BGI94" s="78"/>
      <c r="BGJ94" s="78"/>
      <c r="BGK94" s="78"/>
      <c r="BGL94" s="78"/>
      <c r="BGM94" s="78"/>
      <c r="BGN94" s="78"/>
      <c r="BGO94" s="78"/>
      <c r="BGP94" s="78"/>
      <c r="BGQ94" s="78"/>
      <c r="BGR94" s="78"/>
      <c r="BGS94" s="78"/>
      <c r="BGT94" s="78"/>
      <c r="BGU94" s="78"/>
      <c r="BGV94" s="78"/>
      <c r="BGW94" s="78"/>
      <c r="BGX94" s="78"/>
      <c r="BGY94" s="78"/>
      <c r="BGZ94" s="78"/>
      <c r="BHA94" s="78"/>
      <c r="BHB94" s="78"/>
      <c r="BHC94" s="78"/>
      <c r="BHD94" s="78"/>
      <c r="BHE94" s="78"/>
      <c r="BHF94" s="78"/>
      <c r="BHG94" s="78"/>
      <c r="BHH94" s="78"/>
      <c r="BHI94" s="78"/>
      <c r="BHJ94" s="78"/>
      <c r="BHK94" s="78"/>
      <c r="BHL94" s="78"/>
      <c r="BHM94" s="78"/>
      <c r="BHN94" s="78"/>
      <c r="BHO94" s="78"/>
      <c r="BHP94" s="78"/>
      <c r="BHQ94" s="78"/>
      <c r="BHR94" s="78"/>
      <c r="BHS94" s="78"/>
      <c r="BHT94" s="78"/>
      <c r="BHU94" s="78"/>
      <c r="BHV94" s="78"/>
      <c r="BHW94" s="78"/>
      <c r="BHX94" s="78"/>
      <c r="BHY94" s="78"/>
      <c r="BHZ94" s="78"/>
      <c r="BIA94" s="78"/>
      <c r="BIB94" s="78"/>
      <c r="BIC94" s="78"/>
      <c r="BID94" s="78"/>
      <c r="BIE94" s="78"/>
      <c r="BIF94" s="78"/>
      <c r="BIG94" s="78"/>
      <c r="BIH94" s="78"/>
      <c r="BII94" s="78"/>
      <c r="BIJ94" s="78"/>
      <c r="BIK94" s="78"/>
      <c r="BIL94" s="78"/>
      <c r="BIM94" s="78"/>
      <c r="BIN94" s="78"/>
      <c r="BIO94" s="78"/>
      <c r="BIP94" s="78"/>
      <c r="BIQ94" s="78"/>
      <c r="BIR94" s="78"/>
      <c r="BIS94" s="78"/>
      <c r="BIT94" s="78"/>
      <c r="BIU94" s="78"/>
      <c r="BIV94" s="78"/>
      <c r="BIW94" s="78"/>
      <c r="BIX94" s="78"/>
      <c r="BIY94" s="78"/>
      <c r="BIZ94" s="78"/>
      <c r="BJA94" s="78"/>
      <c r="BJB94" s="78"/>
      <c r="BJC94" s="78"/>
      <c r="BJD94" s="78"/>
      <c r="BJE94" s="78"/>
      <c r="BJF94" s="78"/>
      <c r="BJG94" s="78"/>
      <c r="BJH94" s="78"/>
      <c r="BJI94" s="78"/>
      <c r="BJJ94" s="78"/>
      <c r="BJK94" s="78"/>
      <c r="BJL94" s="78"/>
      <c r="BJM94" s="78"/>
      <c r="BJN94" s="78"/>
      <c r="BJO94" s="78"/>
      <c r="BJP94" s="78"/>
      <c r="BJQ94" s="78"/>
      <c r="BJR94" s="78"/>
      <c r="BJS94" s="78"/>
      <c r="BJT94" s="78"/>
      <c r="BJU94" s="78"/>
      <c r="BJV94" s="78"/>
      <c r="BJW94" s="78"/>
      <c r="BJX94" s="78"/>
      <c r="BJY94" s="78"/>
      <c r="BJZ94" s="78"/>
      <c r="BKA94" s="78"/>
      <c r="BKB94" s="78"/>
      <c r="BKC94" s="78"/>
      <c r="BKD94" s="78"/>
      <c r="BKE94" s="78"/>
      <c r="BKF94" s="78"/>
      <c r="BKG94" s="78"/>
      <c r="BKH94" s="78"/>
      <c r="BKI94" s="78"/>
      <c r="BKJ94" s="78"/>
      <c r="BKK94" s="78"/>
      <c r="BKL94" s="78"/>
      <c r="BKM94" s="78"/>
      <c r="BKN94" s="78"/>
      <c r="BKO94" s="78"/>
      <c r="BKP94" s="78"/>
      <c r="BKQ94" s="78"/>
      <c r="BKR94" s="78"/>
      <c r="BKS94" s="78"/>
      <c r="BKT94" s="78"/>
      <c r="BKU94" s="78"/>
      <c r="BKV94" s="78"/>
      <c r="BKW94" s="78"/>
      <c r="BKX94" s="78"/>
      <c r="BKY94" s="78"/>
      <c r="BKZ94" s="78"/>
      <c r="BLA94" s="78"/>
      <c r="BLB94" s="78"/>
      <c r="BLC94" s="78"/>
      <c r="BLD94" s="78"/>
      <c r="BLE94" s="78"/>
      <c r="BLF94" s="78"/>
      <c r="BLG94" s="78"/>
      <c r="BLH94" s="78"/>
      <c r="BLI94" s="78"/>
      <c r="BLJ94" s="78"/>
      <c r="BLK94" s="78"/>
      <c r="BLL94" s="78"/>
      <c r="BLM94" s="78"/>
      <c r="BLN94" s="78"/>
      <c r="BLO94" s="78"/>
      <c r="BLP94" s="78"/>
      <c r="BLQ94" s="78"/>
      <c r="BLR94" s="78"/>
      <c r="BLS94" s="78"/>
      <c r="BLT94" s="78"/>
      <c r="BLU94" s="78"/>
      <c r="BLV94" s="78"/>
      <c r="BLW94" s="78"/>
      <c r="BLX94" s="78"/>
      <c r="BLY94" s="78"/>
      <c r="BLZ94" s="78"/>
      <c r="BMA94" s="78"/>
      <c r="BMB94" s="78"/>
      <c r="BMC94" s="78"/>
      <c r="BMD94" s="78"/>
      <c r="BME94" s="78"/>
      <c r="BMF94" s="78"/>
      <c r="BMG94" s="78"/>
      <c r="BMH94" s="78"/>
      <c r="BMI94" s="78"/>
      <c r="BMJ94" s="78"/>
      <c r="BMK94" s="78"/>
      <c r="BML94" s="78"/>
      <c r="BMM94" s="78"/>
      <c r="BMN94" s="78"/>
      <c r="BMO94" s="78"/>
      <c r="BMP94" s="78"/>
      <c r="BMQ94" s="78"/>
      <c r="BMR94" s="78"/>
      <c r="BMS94" s="78"/>
      <c r="BMT94" s="78"/>
      <c r="BMU94" s="78"/>
      <c r="BMV94" s="78"/>
      <c r="BMW94" s="78"/>
      <c r="BMX94" s="78"/>
      <c r="BMY94" s="78"/>
      <c r="BMZ94" s="78"/>
      <c r="BNA94" s="78"/>
      <c r="BNB94" s="78"/>
      <c r="BNC94" s="78"/>
      <c r="BND94" s="78"/>
      <c r="BNE94" s="78"/>
      <c r="BNF94" s="78"/>
      <c r="BNG94" s="78"/>
      <c r="BNH94" s="78"/>
      <c r="BNI94" s="78"/>
      <c r="BNJ94" s="78"/>
      <c r="BNK94" s="78"/>
      <c r="BNL94" s="78"/>
      <c r="BNM94" s="78"/>
      <c r="BNN94" s="78"/>
      <c r="BNO94" s="78"/>
      <c r="BNP94" s="78"/>
      <c r="BNQ94" s="78"/>
      <c r="BNR94" s="78"/>
      <c r="BNS94" s="78"/>
      <c r="BNT94" s="78"/>
      <c r="BNU94" s="78"/>
      <c r="BNV94" s="78"/>
      <c r="BNW94" s="78"/>
      <c r="BNX94" s="78"/>
      <c r="BNY94" s="78"/>
      <c r="BNZ94" s="78"/>
      <c r="BOA94" s="78"/>
      <c r="BOB94" s="78"/>
      <c r="BOC94" s="78"/>
      <c r="BOD94" s="78"/>
      <c r="BOE94" s="78"/>
      <c r="BOF94" s="78"/>
      <c r="BOG94" s="78"/>
      <c r="BOH94" s="78"/>
      <c r="BOI94" s="78"/>
      <c r="BOJ94" s="78"/>
      <c r="BOK94" s="78"/>
      <c r="BOL94" s="78"/>
      <c r="BOM94" s="78"/>
      <c r="BON94" s="78"/>
      <c r="BOO94" s="78"/>
      <c r="BOP94" s="78"/>
      <c r="BOQ94" s="78"/>
      <c r="BOR94" s="78"/>
      <c r="BOS94" s="78"/>
      <c r="BOT94" s="78"/>
      <c r="BOU94" s="78"/>
      <c r="BOV94" s="78"/>
      <c r="BOW94" s="78"/>
      <c r="BOX94" s="78"/>
      <c r="BOY94" s="78"/>
      <c r="BOZ94" s="78"/>
      <c r="BPA94" s="78"/>
      <c r="BPB94" s="78"/>
      <c r="BPC94" s="78"/>
      <c r="BPD94" s="78"/>
      <c r="BPE94" s="78"/>
      <c r="BPF94" s="78"/>
      <c r="BPG94" s="78"/>
      <c r="BPH94" s="78"/>
      <c r="BPI94" s="78"/>
      <c r="BPJ94" s="78"/>
      <c r="BPK94" s="78"/>
      <c r="BPL94" s="78"/>
      <c r="BPM94" s="78"/>
      <c r="BPN94" s="78"/>
      <c r="BPO94" s="78"/>
      <c r="BPP94" s="78"/>
      <c r="BPQ94" s="78"/>
      <c r="BPR94" s="78"/>
      <c r="BPS94" s="78"/>
      <c r="BPT94" s="78"/>
      <c r="BPU94" s="78"/>
      <c r="BPV94" s="78"/>
      <c r="BPW94" s="78"/>
      <c r="BPX94" s="78"/>
      <c r="BPY94" s="78"/>
      <c r="BPZ94" s="78"/>
      <c r="BQA94" s="78"/>
      <c r="BQB94" s="78"/>
      <c r="BQC94" s="78"/>
      <c r="BQD94" s="78"/>
      <c r="BQE94" s="78"/>
      <c r="BQF94" s="78"/>
      <c r="BQG94" s="78"/>
      <c r="BQH94" s="78"/>
      <c r="BQI94" s="78"/>
      <c r="BQJ94" s="78"/>
      <c r="BQK94" s="78"/>
      <c r="BQL94" s="78"/>
      <c r="BQM94" s="78"/>
      <c r="BQN94" s="78"/>
      <c r="BQO94" s="78"/>
      <c r="BQP94" s="78"/>
      <c r="BQQ94" s="78"/>
      <c r="BQR94" s="78"/>
      <c r="BQS94" s="78"/>
      <c r="BQT94" s="78"/>
      <c r="BQU94" s="78"/>
      <c r="BQV94" s="78"/>
      <c r="BQW94" s="78"/>
      <c r="BQX94" s="78"/>
      <c r="BQY94" s="78"/>
      <c r="BQZ94" s="78"/>
      <c r="BRA94" s="78"/>
      <c r="BRB94" s="78"/>
      <c r="BRC94" s="78"/>
      <c r="BRD94" s="78"/>
      <c r="BRE94" s="78"/>
      <c r="BRF94" s="78"/>
      <c r="BRG94" s="78"/>
      <c r="BRH94" s="78"/>
      <c r="BRI94" s="78"/>
      <c r="BRJ94" s="78"/>
      <c r="BRK94" s="78"/>
      <c r="BRL94" s="78"/>
      <c r="BRM94" s="78"/>
      <c r="BRN94" s="78"/>
      <c r="BRO94" s="78"/>
      <c r="BRP94" s="78"/>
      <c r="BRQ94" s="78"/>
      <c r="BRR94" s="78"/>
      <c r="BRS94" s="78"/>
      <c r="BRT94" s="78"/>
      <c r="BRU94" s="78"/>
      <c r="BRV94" s="78"/>
      <c r="BRW94" s="78"/>
      <c r="BRX94" s="78"/>
      <c r="BRY94" s="78"/>
      <c r="BRZ94" s="78"/>
      <c r="BSA94" s="78"/>
      <c r="BSB94" s="78"/>
      <c r="BSC94" s="78"/>
      <c r="BSD94" s="78"/>
      <c r="BSE94" s="78"/>
      <c r="BSF94" s="78"/>
      <c r="BSG94" s="78"/>
      <c r="BSH94" s="78"/>
      <c r="BSI94" s="78"/>
      <c r="BSJ94" s="78"/>
      <c r="BSK94" s="78"/>
      <c r="BSL94" s="78"/>
      <c r="BSM94" s="78"/>
      <c r="BSN94" s="78"/>
      <c r="BSO94" s="78"/>
      <c r="BSP94" s="78"/>
      <c r="BSQ94" s="78"/>
      <c r="BSR94" s="78"/>
      <c r="BSS94" s="78"/>
      <c r="BST94" s="78"/>
      <c r="BSU94" s="78"/>
      <c r="BSV94" s="78"/>
      <c r="BSW94" s="78"/>
      <c r="BSX94" s="78"/>
      <c r="BSY94" s="78"/>
      <c r="BSZ94" s="78"/>
      <c r="BTA94" s="78"/>
      <c r="BTB94" s="78"/>
      <c r="BTC94" s="78"/>
      <c r="BTD94" s="78"/>
      <c r="BTE94" s="78"/>
      <c r="BTF94" s="78"/>
      <c r="BTG94" s="78"/>
      <c r="BTH94" s="78"/>
      <c r="BTI94" s="78"/>
      <c r="BTJ94" s="78"/>
      <c r="BTK94" s="78"/>
      <c r="BTL94" s="78"/>
      <c r="BTM94" s="78"/>
      <c r="BTN94" s="78"/>
      <c r="BTO94" s="78"/>
      <c r="BTP94" s="78"/>
      <c r="BTQ94" s="78"/>
      <c r="BTR94" s="78"/>
      <c r="BTS94" s="78"/>
      <c r="BTT94" s="78"/>
      <c r="BTU94" s="78"/>
      <c r="BTV94" s="78"/>
      <c r="BTW94" s="78"/>
      <c r="BTX94" s="78"/>
      <c r="BTY94" s="78"/>
      <c r="BTZ94" s="78"/>
      <c r="BUA94" s="78"/>
      <c r="BUB94" s="78"/>
      <c r="BUC94" s="78"/>
      <c r="BUD94" s="78"/>
      <c r="BUE94" s="78"/>
      <c r="BUF94" s="78"/>
      <c r="BUG94" s="78"/>
      <c r="BUH94" s="78"/>
      <c r="BUI94" s="78"/>
      <c r="BUJ94" s="78"/>
      <c r="BUK94" s="78"/>
      <c r="BUL94" s="78"/>
      <c r="BUM94" s="78"/>
      <c r="BUN94" s="78"/>
      <c r="BUO94" s="78"/>
      <c r="BUP94" s="78"/>
      <c r="BUQ94" s="78"/>
      <c r="BUR94" s="78"/>
      <c r="BUS94" s="78"/>
      <c r="BUT94" s="78"/>
      <c r="BUU94" s="78"/>
      <c r="BUV94" s="78"/>
      <c r="BUW94" s="78"/>
      <c r="BUX94" s="78"/>
      <c r="BUY94" s="78"/>
      <c r="BUZ94" s="78"/>
      <c r="BVA94" s="78"/>
      <c r="BVB94" s="78"/>
      <c r="BVC94" s="78"/>
      <c r="BVD94" s="78"/>
      <c r="BVE94" s="78"/>
      <c r="BVF94" s="78"/>
      <c r="BVG94" s="78"/>
      <c r="BVH94" s="78"/>
      <c r="BVI94" s="78"/>
      <c r="BVJ94" s="78"/>
      <c r="BVK94" s="78"/>
      <c r="BVL94" s="78"/>
      <c r="BVM94" s="78"/>
      <c r="BVN94" s="78"/>
      <c r="BVO94" s="78"/>
      <c r="BVP94" s="78"/>
      <c r="BVQ94" s="78"/>
      <c r="BVR94" s="78"/>
      <c r="BVS94" s="78"/>
      <c r="BVT94" s="78"/>
      <c r="BVU94" s="78"/>
      <c r="BVV94" s="78"/>
      <c r="BVW94" s="78"/>
      <c r="BVX94" s="78"/>
      <c r="BVY94" s="78"/>
      <c r="BVZ94" s="78"/>
      <c r="BWA94" s="78"/>
      <c r="BWB94" s="78"/>
      <c r="BWC94" s="78"/>
      <c r="BWD94" s="78"/>
      <c r="BWE94" s="78"/>
      <c r="BWF94" s="78"/>
      <c r="BWG94" s="78"/>
      <c r="BWH94" s="78"/>
      <c r="BWI94" s="78"/>
      <c r="BWJ94" s="78"/>
      <c r="BWK94" s="78"/>
      <c r="BWL94" s="78"/>
      <c r="BWM94" s="78"/>
      <c r="BWN94" s="78"/>
      <c r="BWO94" s="78"/>
      <c r="BWP94" s="78"/>
      <c r="BWQ94" s="78"/>
      <c r="BWR94" s="78"/>
      <c r="BWS94" s="78"/>
      <c r="BWT94" s="78"/>
      <c r="BWU94" s="78"/>
      <c r="BWV94" s="78"/>
      <c r="BWW94" s="78"/>
      <c r="BWX94" s="78"/>
      <c r="BWY94" s="78"/>
      <c r="BWZ94" s="78"/>
      <c r="BXA94" s="78"/>
      <c r="BXB94" s="78"/>
      <c r="BXC94" s="78"/>
      <c r="BXD94" s="78"/>
      <c r="BXE94" s="78"/>
      <c r="BXF94" s="78"/>
      <c r="BXG94" s="78"/>
      <c r="BXH94" s="78"/>
      <c r="BXI94" s="78"/>
      <c r="BXJ94" s="78"/>
      <c r="BXK94" s="78"/>
      <c r="BXL94" s="78"/>
      <c r="BXM94" s="78"/>
      <c r="BXN94" s="78"/>
      <c r="BXO94" s="78"/>
      <c r="BXP94" s="78"/>
      <c r="BXQ94" s="78"/>
      <c r="BXR94" s="78"/>
      <c r="BXS94" s="78"/>
      <c r="BXT94" s="78"/>
      <c r="BXU94" s="78"/>
      <c r="BXV94" s="78"/>
      <c r="BXW94" s="78"/>
      <c r="BXX94" s="78"/>
      <c r="BXY94" s="78"/>
      <c r="BXZ94" s="78"/>
      <c r="BYA94" s="78"/>
      <c r="BYB94" s="78"/>
      <c r="BYC94" s="78"/>
      <c r="BYD94" s="78"/>
      <c r="BYE94" s="78"/>
      <c r="BYF94" s="78"/>
      <c r="BYG94" s="78"/>
      <c r="BYH94" s="78"/>
      <c r="BYI94" s="78"/>
      <c r="BYJ94" s="78"/>
      <c r="BYK94" s="78"/>
      <c r="BYL94" s="78"/>
      <c r="BYM94" s="78"/>
      <c r="BYN94" s="78"/>
      <c r="BYO94" s="78"/>
      <c r="BYP94" s="78"/>
      <c r="BYQ94" s="78"/>
      <c r="BYR94" s="78"/>
      <c r="BYS94" s="78"/>
      <c r="BYT94" s="78"/>
      <c r="BYU94" s="78"/>
      <c r="BYV94" s="78"/>
      <c r="BYW94" s="78"/>
      <c r="BYX94" s="78"/>
      <c r="BYY94" s="78"/>
      <c r="BYZ94" s="78"/>
      <c r="BZA94" s="78"/>
      <c r="BZB94" s="78"/>
      <c r="BZC94" s="78"/>
      <c r="BZD94" s="78"/>
      <c r="BZE94" s="78"/>
      <c r="BZF94" s="78"/>
      <c r="BZG94" s="78"/>
      <c r="BZH94" s="78"/>
      <c r="BZI94" s="78"/>
      <c r="BZJ94" s="78"/>
      <c r="BZK94" s="78"/>
      <c r="BZL94" s="78"/>
      <c r="BZM94" s="78"/>
      <c r="BZN94" s="78"/>
      <c r="BZO94" s="78"/>
      <c r="BZP94" s="78"/>
      <c r="BZQ94" s="78"/>
      <c r="BZR94" s="78"/>
      <c r="BZS94" s="78"/>
      <c r="BZT94" s="78"/>
      <c r="BZU94" s="78"/>
      <c r="BZV94" s="78"/>
      <c r="BZW94" s="78"/>
      <c r="BZX94" s="78"/>
      <c r="BZY94" s="78"/>
      <c r="BZZ94" s="78"/>
      <c r="CAA94" s="78"/>
      <c r="CAB94" s="78"/>
      <c r="CAC94" s="78"/>
      <c r="CAD94" s="78"/>
      <c r="CAE94" s="78"/>
      <c r="CAF94" s="78"/>
      <c r="CAG94" s="78"/>
      <c r="CAH94" s="78"/>
      <c r="CAI94" s="78"/>
      <c r="CAJ94" s="78"/>
      <c r="CAK94" s="78"/>
      <c r="CAL94" s="78"/>
      <c r="CAM94" s="78"/>
      <c r="CAN94" s="78"/>
      <c r="CAO94" s="78"/>
      <c r="CAP94" s="78"/>
      <c r="CAQ94" s="78"/>
      <c r="CAR94" s="78"/>
      <c r="CAS94" s="78"/>
      <c r="CAT94" s="78"/>
      <c r="CAU94" s="78"/>
      <c r="CAV94" s="78"/>
      <c r="CAW94" s="78"/>
      <c r="CAX94" s="78"/>
      <c r="CAY94" s="78"/>
      <c r="CAZ94" s="78"/>
      <c r="CBA94" s="78"/>
      <c r="CBB94" s="78"/>
      <c r="CBC94" s="78"/>
      <c r="CBD94" s="78"/>
      <c r="CBE94" s="78"/>
      <c r="CBF94" s="78"/>
      <c r="CBG94" s="78"/>
      <c r="CBH94" s="78"/>
      <c r="CBI94" s="78"/>
      <c r="CBJ94" s="78"/>
      <c r="CBK94" s="78"/>
      <c r="CBL94" s="78"/>
      <c r="CBM94" s="78"/>
      <c r="CBN94" s="78"/>
      <c r="CBO94" s="78"/>
      <c r="CBP94" s="78"/>
      <c r="CBQ94" s="78"/>
      <c r="CBR94" s="78"/>
      <c r="CBS94" s="78"/>
      <c r="CBT94" s="78"/>
      <c r="CBU94" s="78"/>
      <c r="CBV94" s="78"/>
      <c r="CBW94" s="78"/>
      <c r="CBX94" s="78"/>
      <c r="CBY94" s="78"/>
      <c r="CBZ94" s="78"/>
      <c r="CCA94" s="78"/>
      <c r="CCB94" s="78"/>
      <c r="CCC94" s="78"/>
      <c r="CCD94" s="78"/>
      <c r="CCE94" s="78"/>
      <c r="CCF94" s="78"/>
      <c r="CCG94" s="78"/>
      <c r="CCH94" s="78"/>
      <c r="CCI94" s="78"/>
      <c r="CCJ94" s="78"/>
      <c r="CCK94" s="78"/>
      <c r="CCL94" s="78"/>
      <c r="CCM94" s="78"/>
      <c r="CCN94" s="78"/>
      <c r="CCO94" s="78"/>
      <c r="CCP94" s="78"/>
      <c r="CCQ94" s="78"/>
      <c r="CCR94" s="78"/>
      <c r="CCS94" s="78"/>
      <c r="CCT94" s="78"/>
      <c r="CCU94" s="78"/>
      <c r="CCV94" s="78"/>
      <c r="CCW94" s="78"/>
      <c r="CCX94" s="78"/>
      <c r="CCY94" s="78"/>
      <c r="CCZ94" s="78"/>
      <c r="CDA94" s="78"/>
      <c r="CDB94" s="78"/>
      <c r="CDC94" s="78"/>
      <c r="CDD94" s="78"/>
      <c r="CDE94" s="78"/>
      <c r="CDF94" s="78"/>
      <c r="CDG94" s="78"/>
      <c r="CDH94" s="78"/>
      <c r="CDI94" s="78"/>
      <c r="CDJ94" s="78"/>
      <c r="CDK94" s="78"/>
      <c r="CDL94" s="78"/>
      <c r="CDM94" s="78"/>
      <c r="CDN94" s="78"/>
      <c r="CDO94" s="78"/>
      <c r="CDP94" s="78"/>
      <c r="CDQ94" s="78"/>
      <c r="CDR94" s="78"/>
      <c r="CDS94" s="78"/>
      <c r="CDT94" s="78"/>
      <c r="CDU94" s="78"/>
      <c r="CDV94" s="78"/>
      <c r="CDW94" s="78"/>
      <c r="CDX94" s="78"/>
      <c r="CDY94" s="78"/>
      <c r="CDZ94" s="78"/>
      <c r="CEA94" s="78"/>
      <c r="CEB94" s="78"/>
      <c r="CEC94" s="78"/>
      <c r="CED94" s="78"/>
      <c r="CEE94" s="78"/>
      <c r="CEF94" s="78"/>
      <c r="CEG94" s="78"/>
      <c r="CEH94" s="78"/>
      <c r="CEI94" s="78"/>
      <c r="CEJ94" s="78"/>
      <c r="CEK94" s="78"/>
      <c r="CEL94" s="78"/>
      <c r="CEM94" s="78"/>
      <c r="CEN94" s="78"/>
      <c r="CEO94" s="78"/>
      <c r="CEP94" s="78"/>
      <c r="CEQ94" s="78"/>
      <c r="CER94" s="78"/>
      <c r="CES94" s="78"/>
      <c r="CET94" s="78"/>
      <c r="CEU94" s="78"/>
      <c r="CEV94" s="78"/>
      <c r="CEW94" s="78"/>
      <c r="CEX94" s="78"/>
      <c r="CEY94" s="78"/>
      <c r="CEZ94" s="78"/>
      <c r="CFA94" s="78"/>
      <c r="CFB94" s="78"/>
      <c r="CFC94" s="78"/>
      <c r="CFD94" s="78"/>
      <c r="CFE94" s="78"/>
      <c r="CFF94" s="78"/>
      <c r="CFG94" s="78"/>
      <c r="CFH94" s="78"/>
      <c r="CFI94" s="78"/>
      <c r="CFJ94" s="78"/>
      <c r="CFK94" s="78"/>
      <c r="CFL94" s="78"/>
      <c r="CFM94" s="78"/>
      <c r="CFN94" s="78"/>
      <c r="CFO94" s="78"/>
      <c r="CFP94" s="78"/>
      <c r="CFQ94" s="78"/>
      <c r="CFR94" s="78"/>
      <c r="CFS94" s="78"/>
      <c r="CFT94" s="78"/>
      <c r="CFU94" s="78"/>
      <c r="CFV94" s="78"/>
      <c r="CFW94" s="78"/>
      <c r="CFX94" s="78"/>
      <c r="CFY94" s="78"/>
      <c r="CFZ94" s="78"/>
      <c r="CGA94" s="78"/>
      <c r="CGB94" s="78"/>
      <c r="CGC94" s="78"/>
      <c r="CGD94" s="78"/>
      <c r="CGE94" s="78"/>
      <c r="CGF94" s="78"/>
      <c r="CGG94" s="78"/>
      <c r="CGH94" s="78"/>
      <c r="CGI94" s="78"/>
      <c r="CGJ94" s="78"/>
      <c r="CGK94" s="78"/>
      <c r="CGL94" s="78"/>
      <c r="CGM94" s="78"/>
      <c r="CGN94" s="78"/>
      <c r="CGO94" s="78"/>
      <c r="CGP94" s="78"/>
      <c r="CGQ94" s="78"/>
      <c r="CGR94" s="78"/>
      <c r="CGS94" s="78"/>
      <c r="CGT94" s="78"/>
      <c r="CGU94" s="78"/>
      <c r="CGV94" s="78"/>
      <c r="CGW94" s="78"/>
      <c r="CGX94" s="78"/>
      <c r="CGY94" s="78"/>
      <c r="CGZ94" s="78"/>
      <c r="CHA94" s="78"/>
      <c r="CHB94" s="78"/>
      <c r="CHC94" s="78"/>
      <c r="CHD94" s="78"/>
      <c r="CHE94" s="78"/>
      <c r="CHF94" s="78"/>
      <c r="CHG94" s="78"/>
      <c r="CHH94" s="78"/>
      <c r="CHI94" s="78"/>
      <c r="CHJ94" s="78"/>
      <c r="CHK94" s="78"/>
      <c r="CHL94" s="78"/>
      <c r="CHM94" s="78"/>
      <c r="CHN94" s="78"/>
      <c r="CHO94" s="78"/>
      <c r="CHP94" s="78"/>
      <c r="CHQ94" s="78"/>
      <c r="CHR94" s="78"/>
      <c r="CHS94" s="78"/>
      <c r="CHT94" s="78"/>
      <c r="CHU94" s="78"/>
      <c r="CHV94" s="78"/>
      <c r="CHW94" s="78"/>
      <c r="CHX94" s="78"/>
      <c r="CHY94" s="78"/>
      <c r="CHZ94" s="78"/>
      <c r="CIA94" s="78"/>
      <c r="CIB94" s="78"/>
      <c r="CIC94" s="78"/>
      <c r="CID94" s="78"/>
      <c r="CIE94" s="78"/>
      <c r="CIF94" s="78"/>
      <c r="CIG94" s="78"/>
      <c r="CIH94" s="78"/>
      <c r="CII94" s="78"/>
      <c r="CIJ94" s="78"/>
      <c r="CIK94" s="78"/>
      <c r="CIL94" s="78"/>
      <c r="CIM94" s="78"/>
      <c r="CIN94" s="78"/>
      <c r="CIO94" s="78"/>
      <c r="CIP94" s="78"/>
      <c r="CIQ94" s="78"/>
      <c r="CIR94" s="78"/>
      <c r="CIS94" s="78"/>
      <c r="CIT94" s="78"/>
      <c r="CIU94" s="78"/>
      <c r="CIV94" s="78"/>
      <c r="CIW94" s="78"/>
      <c r="CIX94" s="78"/>
      <c r="CIY94" s="78"/>
      <c r="CIZ94" s="78"/>
      <c r="CJA94" s="78"/>
      <c r="CJB94" s="78"/>
      <c r="CJC94" s="78"/>
      <c r="CJD94" s="78"/>
      <c r="CJE94" s="78"/>
      <c r="CJF94" s="78"/>
      <c r="CJG94" s="78"/>
      <c r="CJH94" s="78"/>
      <c r="CJI94" s="78"/>
      <c r="CJJ94" s="78"/>
      <c r="CJK94" s="78"/>
      <c r="CJL94" s="78"/>
      <c r="CJM94" s="78"/>
      <c r="CJN94" s="78"/>
      <c r="CJO94" s="78"/>
      <c r="CJP94" s="78"/>
      <c r="CJQ94" s="78"/>
      <c r="CJR94" s="78"/>
      <c r="CJS94" s="78"/>
      <c r="CJT94" s="78"/>
      <c r="CJU94" s="78"/>
      <c r="CJV94" s="78"/>
      <c r="CJW94" s="78"/>
      <c r="CJX94" s="78"/>
      <c r="CJY94" s="78"/>
      <c r="CJZ94" s="78"/>
      <c r="CKA94" s="78"/>
      <c r="CKB94" s="78"/>
      <c r="CKC94" s="78"/>
      <c r="CKD94" s="78"/>
      <c r="CKE94" s="78"/>
      <c r="CKF94" s="78"/>
      <c r="CKG94" s="78"/>
      <c r="CKH94" s="78"/>
      <c r="CKI94" s="78"/>
      <c r="CKJ94" s="78"/>
      <c r="CKK94" s="78"/>
      <c r="CKL94" s="78"/>
      <c r="CKM94" s="78"/>
      <c r="CKN94" s="78"/>
      <c r="CKO94" s="78"/>
      <c r="CKP94" s="78"/>
      <c r="CKQ94" s="78"/>
      <c r="CKR94" s="78"/>
      <c r="CKS94" s="78"/>
      <c r="CKT94" s="78"/>
      <c r="CKU94" s="78"/>
      <c r="CKV94" s="78"/>
      <c r="CKW94" s="78"/>
      <c r="CKX94" s="78"/>
      <c r="CKY94" s="78"/>
      <c r="CKZ94" s="78"/>
      <c r="CLA94" s="78"/>
      <c r="CLB94" s="78"/>
      <c r="CLC94" s="78"/>
      <c r="CLD94" s="78"/>
      <c r="CLE94" s="78"/>
      <c r="CLF94" s="78"/>
      <c r="CLG94" s="78"/>
      <c r="CLH94" s="78"/>
      <c r="CLI94" s="78"/>
      <c r="CLJ94" s="78"/>
      <c r="CLK94" s="78"/>
      <c r="CLL94" s="78"/>
      <c r="CLM94" s="78"/>
      <c r="CLN94" s="78"/>
      <c r="CLO94" s="78"/>
      <c r="CLP94" s="78"/>
      <c r="CLQ94" s="78"/>
      <c r="CLR94" s="78"/>
      <c r="CLS94" s="78"/>
      <c r="CLT94" s="78"/>
      <c r="CLU94" s="78"/>
      <c r="CLV94" s="78"/>
      <c r="CLW94" s="78"/>
      <c r="CLX94" s="78"/>
      <c r="CLY94" s="78"/>
      <c r="CLZ94" s="78"/>
      <c r="CMA94" s="78"/>
      <c r="CMB94" s="78"/>
      <c r="CMC94" s="78"/>
      <c r="CMD94" s="78"/>
      <c r="CME94" s="78"/>
      <c r="CMF94" s="78"/>
      <c r="CMG94" s="78"/>
      <c r="CMH94" s="78"/>
      <c r="CMI94" s="78"/>
      <c r="CMJ94" s="78"/>
      <c r="CMK94" s="78"/>
      <c r="CML94" s="78"/>
      <c r="CMM94" s="78"/>
      <c r="CMN94" s="78"/>
      <c r="CMO94" s="78"/>
      <c r="CMP94" s="78"/>
      <c r="CMQ94" s="78"/>
      <c r="CMR94" s="78"/>
      <c r="CMS94" s="78"/>
      <c r="CMT94" s="78"/>
      <c r="CMU94" s="78"/>
      <c r="CMV94" s="78"/>
      <c r="CMW94" s="78"/>
      <c r="CMX94" s="78"/>
      <c r="CMY94" s="78"/>
      <c r="CMZ94" s="78"/>
      <c r="CNA94" s="78"/>
      <c r="CNB94" s="78"/>
      <c r="CNC94" s="78"/>
      <c r="CND94" s="78"/>
      <c r="CNE94" s="78"/>
      <c r="CNF94" s="78"/>
      <c r="CNG94" s="78"/>
      <c r="CNH94" s="78"/>
      <c r="CNI94" s="78"/>
      <c r="CNJ94" s="78"/>
      <c r="CNK94" s="78"/>
      <c r="CNL94" s="78"/>
      <c r="CNM94" s="78"/>
      <c r="CNN94" s="78"/>
      <c r="CNO94" s="78"/>
      <c r="CNP94" s="78"/>
      <c r="CNQ94" s="78"/>
      <c r="CNR94" s="78"/>
      <c r="CNS94" s="78"/>
      <c r="CNT94" s="78"/>
      <c r="CNU94" s="78"/>
      <c r="CNV94" s="78"/>
      <c r="CNW94" s="78"/>
      <c r="CNX94" s="78"/>
      <c r="CNY94" s="78"/>
      <c r="CNZ94" s="78"/>
      <c r="COA94" s="78"/>
      <c r="COB94" s="78"/>
      <c r="COC94" s="78"/>
      <c r="COD94" s="78"/>
      <c r="COE94" s="78"/>
      <c r="COF94" s="78"/>
      <c r="COG94" s="78"/>
      <c r="COH94" s="78"/>
      <c r="COI94" s="78"/>
      <c r="COJ94" s="78"/>
      <c r="COK94" s="78"/>
      <c r="COL94" s="78"/>
      <c r="COM94" s="78"/>
      <c r="CON94" s="78"/>
      <c r="COO94" s="78"/>
      <c r="COP94" s="78"/>
      <c r="COQ94" s="78"/>
      <c r="COR94" s="78"/>
      <c r="COS94" s="78"/>
      <c r="COT94" s="78"/>
      <c r="COU94" s="78"/>
      <c r="COV94" s="78"/>
      <c r="COW94" s="78"/>
      <c r="COX94" s="78"/>
      <c r="COY94" s="78"/>
      <c r="COZ94" s="78"/>
      <c r="CPA94" s="78"/>
      <c r="CPB94" s="78"/>
      <c r="CPC94" s="78"/>
      <c r="CPD94" s="78"/>
      <c r="CPE94" s="78"/>
      <c r="CPF94" s="78"/>
      <c r="CPG94" s="78"/>
      <c r="CPH94" s="78"/>
      <c r="CPI94" s="78"/>
      <c r="CPJ94" s="78"/>
      <c r="CPK94" s="78"/>
      <c r="CPL94" s="78"/>
      <c r="CPM94" s="78"/>
      <c r="CPN94" s="78"/>
      <c r="CPO94" s="78"/>
      <c r="CPP94" s="78"/>
      <c r="CPQ94" s="78"/>
      <c r="CPR94" s="78"/>
      <c r="CPS94" s="78"/>
      <c r="CPT94" s="78"/>
      <c r="CPU94" s="78"/>
      <c r="CPV94" s="78"/>
      <c r="CPW94" s="78"/>
      <c r="CPX94" s="78"/>
      <c r="CPY94" s="78"/>
      <c r="CPZ94" s="78"/>
      <c r="CQA94" s="78"/>
      <c r="CQB94" s="78"/>
      <c r="CQC94" s="78"/>
      <c r="CQD94" s="78"/>
      <c r="CQE94" s="78"/>
      <c r="CQF94" s="78"/>
      <c r="CQG94" s="78"/>
      <c r="CQH94" s="78"/>
      <c r="CQI94" s="78"/>
      <c r="CQJ94" s="78"/>
      <c r="CQK94" s="78"/>
      <c r="CQL94" s="78"/>
      <c r="CQM94" s="78"/>
      <c r="CQN94" s="78"/>
      <c r="CQO94" s="78"/>
      <c r="CQP94" s="78"/>
      <c r="CQQ94" s="78"/>
      <c r="CQR94" s="78"/>
      <c r="CQS94" s="78"/>
      <c r="CQT94" s="78"/>
      <c r="CQU94" s="78"/>
      <c r="CQV94" s="78"/>
      <c r="CQW94" s="78"/>
      <c r="CQX94" s="78"/>
      <c r="CQY94" s="78"/>
      <c r="CQZ94" s="78"/>
      <c r="CRA94" s="78"/>
      <c r="CRB94" s="78"/>
      <c r="CRC94" s="78"/>
      <c r="CRD94" s="78"/>
      <c r="CRE94" s="78"/>
      <c r="CRF94" s="78"/>
      <c r="CRG94" s="78"/>
      <c r="CRH94" s="78"/>
      <c r="CRI94" s="78"/>
      <c r="CRJ94" s="78"/>
      <c r="CRK94" s="78"/>
      <c r="CRL94" s="78"/>
      <c r="CRM94" s="78"/>
      <c r="CRN94" s="78"/>
      <c r="CRO94" s="78"/>
      <c r="CRP94" s="78"/>
      <c r="CRQ94" s="78"/>
      <c r="CRR94" s="78"/>
      <c r="CRS94" s="78"/>
      <c r="CRT94" s="78"/>
      <c r="CRU94" s="78"/>
      <c r="CRV94" s="78"/>
      <c r="CRW94" s="78"/>
      <c r="CRX94" s="78"/>
      <c r="CRY94" s="78"/>
      <c r="CRZ94" s="78"/>
      <c r="CSA94" s="78"/>
      <c r="CSB94" s="78"/>
      <c r="CSC94" s="78"/>
      <c r="CSD94" s="78"/>
      <c r="CSE94" s="78"/>
      <c r="CSF94" s="78"/>
      <c r="CSG94" s="78"/>
      <c r="CSH94" s="78"/>
      <c r="CSI94" s="78"/>
      <c r="CSJ94" s="78"/>
      <c r="CSK94" s="78"/>
      <c r="CSL94" s="78"/>
      <c r="CSM94" s="78"/>
      <c r="CSN94" s="78"/>
      <c r="CSO94" s="78"/>
      <c r="CSP94" s="78"/>
      <c r="CSQ94" s="78"/>
      <c r="CSR94" s="78"/>
      <c r="CSS94" s="78"/>
      <c r="CST94" s="78"/>
      <c r="CSU94" s="78"/>
      <c r="CSV94" s="78"/>
      <c r="CSW94" s="78"/>
      <c r="CSX94" s="78"/>
      <c r="CSY94" s="78"/>
      <c r="CSZ94" s="78"/>
      <c r="CTA94" s="78"/>
      <c r="CTB94" s="78"/>
      <c r="CTC94" s="78"/>
      <c r="CTD94" s="78"/>
      <c r="CTE94" s="78"/>
      <c r="CTF94" s="78"/>
      <c r="CTG94" s="78"/>
      <c r="CTH94" s="78"/>
      <c r="CTI94" s="78"/>
      <c r="CTJ94" s="78"/>
      <c r="CTK94" s="78"/>
      <c r="CTL94" s="78"/>
      <c r="CTM94" s="78"/>
      <c r="CTN94" s="78"/>
      <c r="CTO94" s="78"/>
      <c r="CTP94" s="78"/>
      <c r="CTQ94" s="78"/>
      <c r="CTR94" s="78"/>
      <c r="CTS94" s="78"/>
      <c r="CTT94" s="78"/>
      <c r="CTU94" s="78"/>
      <c r="CTV94" s="78"/>
      <c r="CTW94" s="78"/>
      <c r="CTX94" s="78"/>
      <c r="CTY94" s="78"/>
      <c r="CTZ94" s="78"/>
      <c r="CUA94" s="78"/>
      <c r="CUB94" s="78"/>
      <c r="CUC94" s="78"/>
      <c r="CUD94" s="78"/>
      <c r="CUE94" s="78"/>
      <c r="CUF94" s="78"/>
      <c r="CUG94" s="78"/>
      <c r="CUH94" s="78"/>
      <c r="CUI94" s="78"/>
      <c r="CUJ94" s="78"/>
      <c r="CUK94" s="78"/>
      <c r="CUL94" s="78"/>
      <c r="CUM94" s="78"/>
      <c r="CUN94" s="78"/>
      <c r="CUO94" s="78"/>
      <c r="CUP94" s="78"/>
      <c r="CUQ94" s="78"/>
      <c r="CUR94" s="78"/>
      <c r="CUS94" s="78"/>
      <c r="CUT94" s="78"/>
      <c r="CUU94" s="78"/>
      <c r="CUV94" s="78"/>
      <c r="CUW94" s="78"/>
      <c r="CUX94" s="78"/>
      <c r="CUY94" s="78"/>
      <c r="CUZ94" s="78"/>
      <c r="CVA94" s="78"/>
      <c r="CVB94" s="78"/>
      <c r="CVC94" s="78"/>
      <c r="CVD94" s="78"/>
      <c r="CVE94" s="78"/>
      <c r="CVF94" s="78"/>
      <c r="CVG94" s="78"/>
      <c r="CVH94" s="78"/>
      <c r="CVI94" s="78"/>
      <c r="CVJ94" s="78"/>
      <c r="CVK94" s="78"/>
      <c r="CVL94" s="78"/>
      <c r="CVM94" s="78"/>
      <c r="CVN94" s="78"/>
      <c r="CVO94" s="78"/>
      <c r="CVP94" s="78"/>
      <c r="CVQ94" s="78"/>
      <c r="CVR94" s="78"/>
      <c r="CVS94" s="78"/>
      <c r="CVT94" s="78"/>
      <c r="CVU94" s="78"/>
      <c r="CVV94" s="78"/>
      <c r="CVW94" s="78"/>
      <c r="CVX94" s="78"/>
      <c r="CVY94" s="78"/>
      <c r="CVZ94" s="78"/>
      <c r="CWA94" s="78"/>
      <c r="CWB94" s="78"/>
      <c r="CWC94" s="78"/>
      <c r="CWD94" s="78"/>
      <c r="CWE94" s="78"/>
      <c r="CWF94" s="78"/>
      <c r="CWG94" s="78"/>
      <c r="CWH94" s="78"/>
      <c r="CWI94" s="78"/>
      <c r="CWJ94" s="78"/>
      <c r="CWK94" s="78"/>
      <c r="CWL94" s="78"/>
      <c r="CWM94" s="78"/>
      <c r="CWN94" s="78"/>
      <c r="CWO94" s="78"/>
      <c r="CWP94" s="78"/>
      <c r="CWQ94" s="78"/>
      <c r="CWR94" s="78"/>
      <c r="CWS94" s="78"/>
      <c r="CWT94" s="78"/>
      <c r="CWU94" s="78"/>
      <c r="CWV94" s="78"/>
      <c r="CWW94" s="78"/>
      <c r="CWX94" s="78"/>
      <c r="CWY94" s="78"/>
      <c r="CWZ94" s="78"/>
      <c r="CXA94" s="78"/>
      <c r="CXB94" s="78"/>
      <c r="CXC94" s="78"/>
      <c r="CXD94" s="78"/>
      <c r="CXE94" s="78"/>
      <c r="CXF94" s="78"/>
      <c r="CXG94" s="78"/>
      <c r="CXH94" s="78"/>
      <c r="CXI94" s="78"/>
      <c r="CXJ94" s="78"/>
      <c r="CXK94" s="78"/>
      <c r="CXL94" s="78"/>
      <c r="CXM94" s="78"/>
      <c r="CXN94" s="78"/>
      <c r="CXO94" s="78"/>
      <c r="CXP94" s="78"/>
      <c r="CXQ94" s="78"/>
      <c r="CXR94" s="78"/>
      <c r="CXS94" s="78"/>
      <c r="CXT94" s="78"/>
      <c r="CXU94" s="78"/>
      <c r="CXV94" s="78"/>
      <c r="CXW94" s="78"/>
      <c r="CXX94" s="78"/>
      <c r="CXY94" s="78"/>
      <c r="CXZ94" s="78"/>
      <c r="CYA94" s="78"/>
      <c r="CYB94" s="78"/>
      <c r="CYC94" s="78"/>
      <c r="CYD94" s="78"/>
      <c r="CYE94" s="78"/>
      <c r="CYF94" s="78"/>
      <c r="CYG94" s="78"/>
      <c r="CYH94" s="78"/>
      <c r="CYI94" s="78"/>
      <c r="CYJ94" s="78"/>
      <c r="CYK94" s="78"/>
      <c r="CYL94" s="78"/>
      <c r="CYM94" s="78"/>
      <c r="CYN94" s="78"/>
      <c r="CYO94" s="78"/>
      <c r="CYP94" s="78"/>
      <c r="CYQ94" s="78"/>
      <c r="CYR94" s="78"/>
      <c r="CYS94" s="78"/>
      <c r="CYT94" s="78"/>
      <c r="CYU94" s="78"/>
      <c r="CYV94" s="78"/>
      <c r="CYW94" s="78"/>
      <c r="CYX94" s="78"/>
      <c r="CYY94" s="78"/>
      <c r="CYZ94" s="78"/>
      <c r="CZA94" s="78"/>
      <c r="CZB94" s="78"/>
      <c r="CZC94" s="78"/>
      <c r="CZD94" s="78"/>
      <c r="CZE94" s="78"/>
      <c r="CZF94" s="78"/>
      <c r="CZG94" s="78"/>
      <c r="CZH94" s="78"/>
      <c r="CZI94" s="78"/>
      <c r="CZJ94" s="78"/>
      <c r="CZK94" s="78"/>
      <c r="CZL94" s="78"/>
      <c r="CZM94" s="78"/>
      <c r="CZN94" s="78"/>
      <c r="CZO94" s="78"/>
      <c r="CZP94" s="78"/>
      <c r="CZQ94" s="78"/>
      <c r="CZR94" s="78"/>
      <c r="CZS94" s="78"/>
      <c r="CZT94" s="78"/>
      <c r="CZU94" s="78"/>
      <c r="CZV94" s="78"/>
      <c r="CZW94" s="78"/>
      <c r="CZX94" s="78"/>
      <c r="CZY94" s="78"/>
      <c r="CZZ94" s="78"/>
      <c r="DAA94" s="78"/>
      <c r="DAB94" s="78"/>
      <c r="DAC94" s="78"/>
      <c r="DAD94" s="78"/>
      <c r="DAE94" s="78"/>
      <c r="DAF94" s="78"/>
      <c r="DAG94" s="78"/>
      <c r="DAH94" s="78"/>
      <c r="DAI94" s="78"/>
      <c r="DAJ94" s="78"/>
      <c r="DAK94" s="78"/>
      <c r="DAL94" s="78"/>
      <c r="DAM94" s="78"/>
      <c r="DAN94" s="78"/>
      <c r="DAO94" s="78"/>
      <c r="DAP94" s="78"/>
      <c r="DAQ94" s="78"/>
      <c r="DAR94" s="78"/>
      <c r="DAS94" s="78"/>
      <c r="DAT94" s="78"/>
      <c r="DAU94" s="78"/>
      <c r="DAV94" s="78"/>
      <c r="DAW94" s="78"/>
      <c r="DAX94" s="78"/>
      <c r="DAY94" s="78"/>
      <c r="DAZ94" s="78"/>
      <c r="DBA94" s="78"/>
      <c r="DBB94" s="78"/>
      <c r="DBC94" s="78"/>
      <c r="DBD94" s="78"/>
      <c r="DBE94" s="78"/>
      <c r="DBF94" s="78"/>
      <c r="DBG94" s="78"/>
      <c r="DBH94" s="78"/>
      <c r="DBI94" s="78"/>
      <c r="DBJ94" s="78"/>
      <c r="DBK94" s="78"/>
      <c r="DBL94" s="78"/>
      <c r="DBM94" s="78"/>
      <c r="DBN94" s="78"/>
      <c r="DBO94" s="78"/>
      <c r="DBP94" s="78"/>
      <c r="DBQ94" s="78"/>
      <c r="DBR94" s="78"/>
      <c r="DBS94" s="78"/>
      <c r="DBT94" s="78"/>
      <c r="DBU94" s="78"/>
      <c r="DBV94" s="78"/>
      <c r="DBW94" s="78"/>
      <c r="DBX94" s="78"/>
      <c r="DBY94" s="78"/>
      <c r="DBZ94" s="78"/>
      <c r="DCA94" s="78"/>
      <c r="DCB94" s="78"/>
      <c r="DCC94" s="78"/>
      <c r="DCD94" s="78"/>
      <c r="DCE94" s="78"/>
      <c r="DCF94" s="78"/>
      <c r="DCG94" s="78"/>
      <c r="DCH94" s="78"/>
      <c r="DCI94" s="78"/>
      <c r="DCJ94" s="78"/>
      <c r="DCK94" s="78"/>
      <c r="DCL94" s="78"/>
      <c r="DCM94" s="78"/>
      <c r="DCN94" s="78"/>
      <c r="DCO94" s="78"/>
      <c r="DCP94" s="78"/>
      <c r="DCQ94" s="78"/>
      <c r="DCR94" s="78"/>
      <c r="DCS94" s="78"/>
      <c r="DCT94" s="78"/>
      <c r="DCU94" s="78"/>
      <c r="DCV94" s="78"/>
      <c r="DCW94" s="78"/>
      <c r="DCX94" s="78"/>
      <c r="DCY94" s="78"/>
      <c r="DCZ94" s="78"/>
      <c r="DDA94" s="78"/>
      <c r="DDB94" s="78"/>
      <c r="DDC94" s="78"/>
      <c r="DDD94" s="78"/>
      <c r="DDE94" s="78"/>
      <c r="DDF94" s="78"/>
      <c r="DDG94" s="78"/>
      <c r="DDH94" s="78"/>
      <c r="DDI94" s="78"/>
      <c r="DDJ94" s="78"/>
      <c r="DDK94" s="78"/>
      <c r="DDL94" s="78"/>
      <c r="DDM94" s="78"/>
      <c r="DDN94" s="78"/>
      <c r="DDO94" s="78"/>
      <c r="DDP94" s="78"/>
      <c r="DDQ94" s="78"/>
      <c r="DDR94" s="78"/>
      <c r="DDS94" s="78"/>
      <c r="DDT94" s="78"/>
      <c r="DDU94" s="78"/>
      <c r="DDV94" s="78"/>
      <c r="DDW94" s="78"/>
      <c r="DDX94" s="78"/>
      <c r="DDY94" s="78"/>
      <c r="DDZ94" s="78"/>
      <c r="DEA94" s="78"/>
      <c r="DEB94" s="78"/>
      <c r="DEC94" s="78"/>
      <c r="DED94" s="78"/>
      <c r="DEE94" s="78"/>
      <c r="DEF94" s="78"/>
      <c r="DEG94" s="78"/>
      <c r="DEH94" s="78"/>
      <c r="DEI94" s="78"/>
      <c r="DEJ94" s="78"/>
      <c r="DEK94" s="78"/>
      <c r="DEL94" s="78"/>
      <c r="DEM94" s="78"/>
      <c r="DEN94" s="78"/>
      <c r="DEO94" s="78"/>
      <c r="DEP94" s="78"/>
      <c r="DEQ94" s="78"/>
      <c r="DER94" s="78"/>
      <c r="DES94" s="78"/>
      <c r="DET94" s="78"/>
      <c r="DEU94" s="78"/>
      <c r="DEV94" s="78"/>
      <c r="DEW94" s="78"/>
      <c r="DEX94" s="78"/>
      <c r="DEY94" s="78"/>
      <c r="DEZ94" s="78"/>
      <c r="DFA94" s="78"/>
      <c r="DFB94" s="78"/>
      <c r="DFC94" s="78"/>
      <c r="DFD94" s="78"/>
      <c r="DFE94" s="78"/>
      <c r="DFF94" s="78"/>
      <c r="DFG94" s="78"/>
      <c r="DFH94" s="78"/>
      <c r="DFI94" s="78"/>
      <c r="DFJ94" s="78"/>
      <c r="DFK94" s="78"/>
      <c r="DFL94" s="78"/>
      <c r="DFM94" s="78"/>
      <c r="DFN94" s="78"/>
      <c r="DFO94" s="78"/>
      <c r="DFP94" s="78"/>
      <c r="DFQ94" s="78"/>
      <c r="DFR94" s="78"/>
      <c r="DFS94" s="78"/>
      <c r="DFT94" s="78"/>
      <c r="DFU94" s="78"/>
      <c r="DFV94" s="78"/>
      <c r="DFW94" s="78"/>
      <c r="DFX94" s="78"/>
      <c r="DFY94" s="78"/>
      <c r="DFZ94" s="78"/>
      <c r="DGA94" s="78"/>
      <c r="DGB94" s="78"/>
      <c r="DGC94" s="78"/>
      <c r="DGD94" s="78"/>
      <c r="DGE94" s="78"/>
      <c r="DGF94" s="78"/>
      <c r="DGG94" s="78"/>
      <c r="DGH94" s="78"/>
      <c r="DGI94" s="78"/>
      <c r="DGJ94" s="78"/>
      <c r="DGK94" s="78"/>
      <c r="DGL94" s="78"/>
      <c r="DGM94" s="78"/>
      <c r="DGN94" s="78"/>
      <c r="DGO94" s="78"/>
      <c r="DGP94" s="78"/>
      <c r="DGQ94" s="78"/>
      <c r="DGR94" s="78"/>
      <c r="DGS94" s="78"/>
      <c r="DGT94" s="78"/>
      <c r="DGU94" s="78"/>
      <c r="DGV94" s="78"/>
      <c r="DGW94" s="78"/>
      <c r="DGX94" s="78"/>
      <c r="DGY94" s="78"/>
      <c r="DGZ94" s="78"/>
      <c r="DHA94" s="78"/>
      <c r="DHB94" s="78"/>
      <c r="DHC94" s="78"/>
      <c r="DHD94" s="78"/>
      <c r="DHE94" s="78"/>
      <c r="DHF94" s="78"/>
      <c r="DHG94" s="78"/>
      <c r="DHH94" s="78"/>
      <c r="DHI94" s="78"/>
      <c r="DHJ94" s="78"/>
      <c r="DHK94" s="78"/>
      <c r="DHL94" s="78"/>
      <c r="DHM94" s="78"/>
      <c r="DHN94" s="78"/>
      <c r="DHO94" s="78"/>
      <c r="DHP94" s="78"/>
      <c r="DHQ94" s="78"/>
      <c r="DHR94" s="78"/>
      <c r="DHS94" s="78"/>
      <c r="DHT94" s="78"/>
      <c r="DHU94" s="78"/>
      <c r="DHV94" s="78"/>
      <c r="DHW94" s="78"/>
      <c r="DHX94" s="78"/>
      <c r="DHY94" s="78"/>
      <c r="DHZ94" s="78"/>
      <c r="DIA94" s="78"/>
      <c r="DIB94" s="78"/>
      <c r="DIC94" s="78"/>
      <c r="DID94" s="78"/>
      <c r="DIE94" s="78"/>
      <c r="DIF94" s="78"/>
      <c r="DIG94" s="78"/>
      <c r="DIH94" s="78"/>
      <c r="DII94" s="78"/>
      <c r="DIJ94" s="78"/>
      <c r="DIK94" s="78"/>
      <c r="DIL94" s="78"/>
      <c r="DIM94" s="78"/>
      <c r="DIN94" s="78"/>
      <c r="DIO94" s="78"/>
      <c r="DIP94" s="78"/>
      <c r="DIQ94" s="78"/>
      <c r="DIR94" s="78"/>
      <c r="DIS94" s="78"/>
      <c r="DIT94" s="78"/>
      <c r="DIU94" s="78"/>
      <c r="DIV94" s="78"/>
      <c r="DIW94" s="78"/>
      <c r="DIX94" s="78"/>
      <c r="DIY94" s="78"/>
      <c r="DIZ94" s="78"/>
      <c r="DJA94" s="78"/>
      <c r="DJB94" s="78"/>
      <c r="DJC94" s="78"/>
      <c r="DJD94" s="78"/>
      <c r="DJE94" s="78"/>
      <c r="DJF94" s="78"/>
      <c r="DJG94" s="78"/>
      <c r="DJH94" s="78"/>
      <c r="DJI94" s="78"/>
      <c r="DJJ94" s="78"/>
      <c r="DJK94" s="78"/>
      <c r="DJL94" s="78"/>
      <c r="DJM94" s="78"/>
      <c r="DJN94" s="78"/>
      <c r="DJO94" s="78"/>
      <c r="DJP94" s="78"/>
      <c r="DJQ94" s="78"/>
      <c r="DJR94" s="78"/>
      <c r="DJS94" s="78"/>
      <c r="DJT94" s="78"/>
      <c r="DJU94" s="78"/>
      <c r="DJV94" s="78"/>
      <c r="DJW94" s="78"/>
      <c r="DJX94" s="78"/>
      <c r="DJY94" s="78"/>
      <c r="DJZ94" s="78"/>
      <c r="DKA94" s="78"/>
      <c r="DKB94" s="78"/>
      <c r="DKC94" s="78"/>
      <c r="DKD94" s="78"/>
      <c r="DKE94" s="78"/>
      <c r="DKF94" s="78"/>
      <c r="DKG94" s="78"/>
      <c r="DKH94" s="78"/>
      <c r="DKI94" s="78"/>
      <c r="DKJ94" s="78"/>
      <c r="DKK94" s="78"/>
      <c r="DKL94" s="78"/>
      <c r="DKM94" s="78"/>
      <c r="DKN94" s="78"/>
      <c r="DKO94" s="78"/>
      <c r="DKP94" s="78"/>
      <c r="DKQ94" s="78"/>
      <c r="DKR94" s="78"/>
      <c r="DKS94" s="78"/>
      <c r="DKT94" s="78"/>
      <c r="DKU94" s="78"/>
      <c r="DKV94" s="78"/>
      <c r="DKW94" s="78"/>
      <c r="DKX94" s="78"/>
      <c r="DKY94" s="78"/>
      <c r="DKZ94" s="78"/>
      <c r="DLA94" s="78"/>
      <c r="DLB94" s="78"/>
      <c r="DLC94" s="78"/>
      <c r="DLD94" s="78"/>
      <c r="DLE94" s="78"/>
      <c r="DLF94" s="78"/>
      <c r="DLG94" s="78"/>
      <c r="DLH94" s="78"/>
      <c r="DLI94" s="78"/>
      <c r="DLJ94" s="78"/>
      <c r="DLK94" s="78"/>
      <c r="DLL94" s="78"/>
      <c r="DLM94" s="78"/>
      <c r="DLN94" s="78"/>
      <c r="DLO94" s="78"/>
      <c r="DLP94" s="78"/>
      <c r="DLQ94" s="78"/>
      <c r="DLR94" s="78"/>
      <c r="DLS94" s="78"/>
      <c r="DLT94" s="78"/>
      <c r="DLU94" s="78"/>
      <c r="DLV94" s="78"/>
      <c r="DLW94" s="78"/>
      <c r="DLX94" s="78"/>
      <c r="DLY94" s="78"/>
      <c r="DLZ94" s="78"/>
      <c r="DMA94" s="78"/>
      <c r="DMB94" s="78"/>
      <c r="DMC94" s="78"/>
      <c r="DMD94" s="78"/>
      <c r="DME94" s="78"/>
      <c r="DMF94" s="78"/>
      <c r="DMG94" s="78"/>
      <c r="DMH94" s="78"/>
      <c r="DMI94" s="78"/>
      <c r="DMJ94" s="78"/>
      <c r="DMK94" s="78"/>
      <c r="DML94" s="78"/>
      <c r="DMM94" s="78"/>
      <c r="DMN94" s="78"/>
      <c r="DMO94" s="78"/>
      <c r="DMP94" s="78"/>
      <c r="DMQ94" s="78"/>
      <c r="DMR94" s="78"/>
      <c r="DMS94" s="78"/>
      <c r="DMT94" s="78"/>
      <c r="DMU94" s="78"/>
      <c r="DMV94" s="78"/>
      <c r="DMW94" s="78"/>
      <c r="DMX94" s="78"/>
      <c r="DMY94" s="78"/>
      <c r="DMZ94" s="78"/>
      <c r="DNA94" s="78"/>
      <c r="DNB94" s="78"/>
      <c r="DNC94" s="78"/>
      <c r="DND94" s="78"/>
      <c r="DNE94" s="78"/>
      <c r="DNF94" s="78"/>
      <c r="DNG94" s="78"/>
      <c r="DNH94" s="78"/>
      <c r="DNI94" s="78"/>
      <c r="DNJ94" s="78"/>
      <c r="DNK94" s="78"/>
      <c r="DNL94" s="78"/>
      <c r="DNM94" s="78"/>
      <c r="DNN94" s="78"/>
      <c r="DNO94" s="78"/>
      <c r="DNP94" s="78"/>
      <c r="DNQ94" s="78"/>
      <c r="DNR94" s="78"/>
      <c r="DNS94" s="78"/>
      <c r="DNT94" s="78"/>
      <c r="DNU94" s="78"/>
      <c r="DNV94" s="78"/>
      <c r="DNW94" s="78"/>
      <c r="DNX94" s="78"/>
      <c r="DNY94" s="78"/>
      <c r="DNZ94" s="78"/>
      <c r="DOA94" s="78"/>
      <c r="DOB94" s="78"/>
      <c r="DOC94" s="78"/>
      <c r="DOD94" s="78"/>
      <c r="DOE94" s="78"/>
      <c r="DOF94" s="78"/>
      <c r="DOG94" s="78"/>
      <c r="DOH94" s="78"/>
      <c r="DOI94" s="78"/>
      <c r="DOJ94" s="78"/>
      <c r="DOK94" s="78"/>
      <c r="DOL94" s="78"/>
      <c r="DOM94" s="78"/>
      <c r="DON94" s="78"/>
      <c r="DOO94" s="78"/>
      <c r="DOP94" s="78"/>
      <c r="DOQ94" s="78"/>
      <c r="DOR94" s="78"/>
      <c r="DOS94" s="78"/>
      <c r="DOT94" s="78"/>
      <c r="DOU94" s="78"/>
      <c r="DOV94" s="78"/>
      <c r="DOW94" s="78"/>
      <c r="DOX94" s="78"/>
      <c r="DOY94" s="78"/>
      <c r="DOZ94" s="78"/>
      <c r="DPA94" s="78"/>
      <c r="DPB94" s="78"/>
      <c r="DPC94" s="78"/>
      <c r="DPD94" s="78"/>
      <c r="DPE94" s="78"/>
      <c r="DPF94" s="78"/>
      <c r="DPG94" s="78"/>
      <c r="DPH94" s="78"/>
      <c r="DPI94" s="78"/>
      <c r="DPJ94" s="78"/>
      <c r="DPK94" s="78"/>
      <c r="DPL94" s="78"/>
      <c r="DPM94" s="78"/>
      <c r="DPN94" s="78"/>
      <c r="DPO94" s="78"/>
      <c r="DPP94" s="78"/>
      <c r="DPQ94" s="78"/>
      <c r="DPR94" s="78"/>
      <c r="DPS94" s="78"/>
      <c r="DPT94" s="78"/>
      <c r="DPU94" s="78"/>
      <c r="DPV94" s="78"/>
      <c r="DPW94" s="78"/>
      <c r="DPX94" s="78"/>
      <c r="DPY94" s="78"/>
      <c r="DPZ94" s="78"/>
      <c r="DQA94" s="78"/>
      <c r="DQB94" s="78"/>
      <c r="DQC94" s="78"/>
      <c r="DQD94" s="78"/>
      <c r="DQE94" s="78"/>
      <c r="DQF94" s="78"/>
      <c r="DQG94" s="78"/>
      <c r="DQH94" s="78"/>
      <c r="DQI94" s="78"/>
      <c r="DQJ94" s="78"/>
      <c r="DQK94" s="78"/>
      <c r="DQL94" s="78"/>
      <c r="DQM94" s="78"/>
      <c r="DQN94" s="78"/>
      <c r="DQO94" s="78"/>
      <c r="DQP94" s="78"/>
      <c r="DQQ94" s="78"/>
      <c r="DQR94" s="78"/>
      <c r="DQS94" s="78"/>
      <c r="DQT94" s="78"/>
      <c r="DQU94" s="78"/>
      <c r="DQV94" s="78"/>
      <c r="DQW94" s="78"/>
      <c r="DQX94" s="78"/>
      <c r="DQY94" s="78"/>
      <c r="DQZ94" s="78"/>
      <c r="DRA94" s="78"/>
      <c r="DRB94" s="78"/>
      <c r="DRC94" s="78"/>
      <c r="DRD94" s="78"/>
      <c r="DRE94" s="78"/>
      <c r="DRF94" s="78"/>
      <c r="DRG94" s="78"/>
      <c r="DRH94" s="78"/>
      <c r="DRI94" s="78"/>
      <c r="DRJ94" s="78"/>
      <c r="DRK94" s="78"/>
      <c r="DRL94" s="78"/>
      <c r="DRM94" s="78"/>
      <c r="DRN94" s="78"/>
      <c r="DRO94" s="78"/>
      <c r="DRP94" s="78"/>
      <c r="DRQ94" s="78"/>
      <c r="DRR94" s="78"/>
      <c r="DRS94" s="78"/>
      <c r="DRT94" s="78"/>
      <c r="DRU94" s="78"/>
      <c r="DRV94" s="78"/>
      <c r="DRW94" s="78"/>
      <c r="DRX94" s="78"/>
      <c r="DRY94" s="78"/>
      <c r="DRZ94" s="78"/>
      <c r="DSA94" s="78"/>
      <c r="DSB94" s="78"/>
      <c r="DSC94" s="78"/>
      <c r="DSD94" s="78"/>
      <c r="DSE94" s="78"/>
      <c r="DSF94" s="78"/>
      <c r="DSG94" s="78"/>
      <c r="DSH94" s="78"/>
      <c r="DSI94" s="78"/>
      <c r="DSJ94" s="78"/>
      <c r="DSK94" s="78"/>
      <c r="DSL94" s="78"/>
      <c r="DSM94" s="78"/>
      <c r="DSN94" s="78"/>
      <c r="DSO94" s="78"/>
      <c r="DSP94" s="78"/>
      <c r="DSQ94" s="78"/>
      <c r="DSR94" s="78"/>
      <c r="DSS94" s="78"/>
      <c r="DST94" s="78"/>
      <c r="DSU94" s="78"/>
      <c r="DSV94" s="78"/>
      <c r="DSW94" s="78"/>
      <c r="DSX94" s="78"/>
      <c r="DSY94" s="78"/>
      <c r="DSZ94" s="78"/>
      <c r="DTA94" s="78"/>
      <c r="DTB94" s="78"/>
      <c r="DTC94" s="78"/>
      <c r="DTD94" s="78"/>
      <c r="DTE94" s="78"/>
      <c r="DTF94" s="78"/>
      <c r="DTG94" s="78"/>
      <c r="DTH94" s="78"/>
      <c r="DTI94" s="78"/>
      <c r="DTJ94" s="78"/>
      <c r="DTK94" s="78"/>
      <c r="DTL94" s="78"/>
      <c r="DTM94" s="78"/>
      <c r="DTN94" s="78"/>
      <c r="DTO94" s="78"/>
      <c r="DTP94" s="78"/>
      <c r="DTQ94" s="78"/>
      <c r="DTR94" s="78"/>
      <c r="DTS94" s="78"/>
      <c r="DTT94" s="78"/>
      <c r="DTU94" s="78"/>
      <c r="DTV94" s="78"/>
      <c r="DTW94" s="78"/>
      <c r="DTX94" s="78"/>
      <c r="DTY94" s="78"/>
      <c r="DTZ94" s="78"/>
      <c r="DUA94" s="78"/>
      <c r="DUB94" s="78"/>
      <c r="DUC94" s="78"/>
      <c r="DUD94" s="78"/>
      <c r="DUE94" s="78"/>
      <c r="DUF94" s="78"/>
      <c r="DUG94" s="78"/>
      <c r="DUH94" s="78"/>
      <c r="DUI94" s="78"/>
      <c r="DUJ94" s="78"/>
      <c r="DUK94" s="78"/>
      <c r="DUL94" s="78"/>
      <c r="DUM94" s="78"/>
      <c r="DUN94" s="78"/>
      <c r="DUO94" s="78"/>
      <c r="DUP94" s="78"/>
      <c r="DUQ94" s="78"/>
      <c r="DUR94" s="78"/>
      <c r="DUS94" s="78"/>
      <c r="DUT94" s="78"/>
      <c r="DUU94" s="78"/>
      <c r="DUV94" s="78"/>
      <c r="DUW94" s="78"/>
      <c r="DUX94" s="78"/>
      <c r="DUY94" s="78"/>
      <c r="DUZ94" s="78"/>
      <c r="DVA94" s="78"/>
      <c r="DVB94" s="78"/>
      <c r="DVC94" s="78"/>
      <c r="DVD94" s="78"/>
      <c r="DVE94" s="78"/>
      <c r="DVF94" s="78"/>
      <c r="DVG94" s="78"/>
      <c r="DVH94" s="78"/>
      <c r="DVI94" s="78"/>
      <c r="DVJ94" s="78"/>
      <c r="DVK94" s="78"/>
      <c r="DVL94" s="78"/>
      <c r="DVM94" s="78"/>
      <c r="DVN94" s="78"/>
      <c r="DVO94" s="78"/>
      <c r="DVP94" s="78"/>
      <c r="DVQ94" s="78"/>
      <c r="DVR94" s="78"/>
      <c r="DVS94" s="78"/>
      <c r="DVT94" s="78"/>
      <c r="DVU94" s="78"/>
      <c r="DVV94" s="78"/>
      <c r="DVW94" s="78"/>
      <c r="DVX94" s="78"/>
      <c r="DVY94" s="78"/>
      <c r="DVZ94" s="78"/>
      <c r="DWA94" s="78"/>
      <c r="DWB94" s="78"/>
      <c r="DWC94" s="78"/>
      <c r="DWD94" s="78"/>
      <c r="DWE94" s="78"/>
      <c r="DWF94" s="78"/>
      <c r="DWG94" s="78"/>
      <c r="DWH94" s="78"/>
      <c r="DWI94" s="78"/>
      <c r="DWJ94" s="78"/>
      <c r="DWK94" s="78"/>
      <c r="DWL94" s="78"/>
      <c r="DWM94" s="78"/>
      <c r="DWN94" s="78"/>
      <c r="DWO94" s="78"/>
      <c r="DWP94" s="78"/>
      <c r="DWQ94" s="78"/>
      <c r="DWR94" s="78"/>
      <c r="DWS94" s="78"/>
      <c r="DWT94" s="78"/>
      <c r="DWU94" s="78"/>
      <c r="DWV94" s="78"/>
      <c r="DWW94" s="78"/>
      <c r="DWX94" s="78"/>
      <c r="DWY94" s="78"/>
      <c r="DWZ94" s="78"/>
      <c r="DXA94" s="78"/>
      <c r="DXB94" s="78"/>
      <c r="DXC94" s="78"/>
      <c r="DXD94" s="78"/>
      <c r="DXE94" s="78"/>
      <c r="DXF94" s="78"/>
      <c r="DXG94" s="78"/>
      <c r="DXH94" s="78"/>
      <c r="DXI94" s="78"/>
      <c r="DXJ94" s="78"/>
      <c r="DXK94" s="78"/>
      <c r="DXL94" s="78"/>
      <c r="DXM94" s="78"/>
      <c r="DXN94" s="78"/>
      <c r="DXO94" s="78"/>
      <c r="DXP94" s="78"/>
      <c r="DXQ94" s="78"/>
      <c r="DXR94" s="78"/>
      <c r="DXS94" s="78"/>
      <c r="DXT94" s="78"/>
      <c r="DXU94" s="78"/>
      <c r="DXV94" s="78"/>
      <c r="DXW94" s="78"/>
      <c r="DXX94" s="78"/>
      <c r="DXY94" s="78"/>
      <c r="DXZ94" s="78"/>
      <c r="DYA94" s="78"/>
      <c r="DYB94" s="78"/>
      <c r="DYC94" s="78"/>
      <c r="DYD94" s="78"/>
      <c r="DYE94" s="78"/>
      <c r="DYF94" s="78"/>
      <c r="DYG94" s="78"/>
      <c r="DYH94" s="78"/>
      <c r="DYI94" s="78"/>
      <c r="DYJ94" s="78"/>
      <c r="DYK94" s="78"/>
      <c r="DYL94" s="78"/>
      <c r="DYM94" s="78"/>
      <c r="DYN94" s="78"/>
      <c r="DYO94" s="78"/>
      <c r="DYP94" s="78"/>
      <c r="DYQ94" s="78"/>
      <c r="DYR94" s="78"/>
      <c r="DYS94" s="78"/>
      <c r="DYT94" s="78"/>
      <c r="DYU94" s="78"/>
      <c r="DYV94" s="78"/>
      <c r="DYW94" s="78"/>
      <c r="DYX94" s="78"/>
      <c r="DYY94" s="78"/>
      <c r="DYZ94" s="78"/>
      <c r="DZA94" s="78"/>
      <c r="DZB94" s="78"/>
      <c r="DZC94" s="78"/>
      <c r="DZD94" s="78"/>
      <c r="DZE94" s="78"/>
      <c r="DZF94" s="78"/>
      <c r="DZG94" s="78"/>
      <c r="DZH94" s="78"/>
      <c r="DZI94" s="78"/>
      <c r="DZJ94" s="78"/>
      <c r="DZK94" s="78"/>
      <c r="DZL94" s="78"/>
      <c r="DZM94" s="78"/>
      <c r="DZN94" s="78"/>
      <c r="DZO94" s="78"/>
      <c r="DZP94" s="78"/>
      <c r="DZQ94" s="78"/>
      <c r="DZR94" s="78"/>
      <c r="DZS94" s="78"/>
      <c r="DZT94" s="78"/>
      <c r="DZU94" s="78"/>
      <c r="DZV94" s="78"/>
      <c r="DZW94" s="78"/>
      <c r="DZX94" s="78"/>
      <c r="DZY94" s="78"/>
      <c r="DZZ94" s="78"/>
      <c r="EAA94" s="78"/>
      <c r="EAB94" s="78"/>
      <c r="EAC94" s="78"/>
      <c r="EAD94" s="78"/>
      <c r="EAE94" s="78"/>
      <c r="EAF94" s="78"/>
      <c r="EAG94" s="78"/>
      <c r="EAH94" s="78"/>
      <c r="EAI94" s="78"/>
      <c r="EAJ94" s="78"/>
      <c r="EAK94" s="78"/>
      <c r="EAL94" s="78"/>
      <c r="EAM94" s="78"/>
      <c r="EAN94" s="78"/>
      <c r="EAO94" s="78"/>
      <c r="EAP94" s="78"/>
      <c r="EAQ94" s="78"/>
      <c r="EAR94" s="78"/>
      <c r="EAS94" s="78"/>
      <c r="EAT94" s="78"/>
      <c r="EAU94" s="78"/>
      <c r="EAV94" s="78"/>
      <c r="EAW94" s="78"/>
      <c r="EAX94" s="78"/>
      <c r="EAY94" s="78"/>
      <c r="EAZ94" s="78"/>
      <c r="EBA94" s="78"/>
      <c r="EBB94" s="78"/>
      <c r="EBC94" s="78"/>
      <c r="EBD94" s="78"/>
      <c r="EBE94" s="78"/>
      <c r="EBF94" s="78"/>
      <c r="EBG94" s="78"/>
      <c r="EBH94" s="78"/>
      <c r="EBI94" s="78"/>
      <c r="EBJ94" s="78"/>
      <c r="EBK94" s="78"/>
      <c r="EBL94" s="78"/>
      <c r="EBM94" s="78"/>
      <c r="EBN94" s="78"/>
      <c r="EBO94" s="78"/>
      <c r="EBP94" s="78"/>
      <c r="EBQ94" s="78"/>
      <c r="EBR94" s="78"/>
      <c r="EBS94" s="78"/>
      <c r="EBT94" s="78"/>
      <c r="EBU94" s="78"/>
      <c r="EBV94" s="78"/>
      <c r="EBW94" s="78"/>
      <c r="EBX94" s="78"/>
      <c r="EBY94" s="78"/>
      <c r="EBZ94" s="78"/>
      <c r="ECA94" s="78"/>
      <c r="ECB94" s="78"/>
      <c r="ECC94" s="78"/>
      <c r="ECD94" s="78"/>
      <c r="ECE94" s="78"/>
      <c r="ECF94" s="78"/>
      <c r="ECG94" s="78"/>
      <c r="ECH94" s="78"/>
      <c r="ECI94" s="78"/>
      <c r="ECJ94" s="78"/>
      <c r="ECK94" s="78"/>
      <c r="ECL94" s="78"/>
      <c r="ECM94" s="78"/>
      <c r="ECN94" s="78"/>
      <c r="ECO94" s="78"/>
      <c r="ECP94" s="78"/>
      <c r="ECQ94" s="78"/>
      <c r="ECR94" s="78"/>
      <c r="ECS94" s="78"/>
      <c r="ECT94" s="78"/>
      <c r="ECU94" s="78"/>
      <c r="ECV94" s="78"/>
      <c r="ECW94" s="78"/>
      <c r="ECX94" s="78"/>
      <c r="ECY94" s="78"/>
      <c r="ECZ94" s="78"/>
      <c r="EDA94" s="78"/>
      <c r="EDB94" s="78"/>
      <c r="EDC94" s="78"/>
      <c r="EDD94" s="78"/>
      <c r="EDE94" s="78"/>
      <c r="EDF94" s="78"/>
      <c r="EDG94" s="78"/>
      <c r="EDH94" s="78"/>
      <c r="EDI94" s="78"/>
      <c r="EDJ94" s="78"/>
      <c r="EDK94" s="78"/>
      <c r="EDL94" s="78"/>
      <c r="EDM94" s="78"/>
      <c r="EDN94" s="78"/>
      <c r="EDO94" s="78"/>
      <c r="EDP94" s="78"/>
      <c r="EDQ94" s="78"/>
      <c r="EDR94" s="78"/>
      <c r="EDS94" s="78"/>
      <c r="EDT94" s="78"/>
      <c r="EDU94" s="78"/>
      <c r="EDV94" s="78"/>
      <c r="EDW94" s="78"/>
      <c r="EDX94" s="78"/>
      <c r="EDY94" s="78"/>
      <c r="EDZ94" s="78"/>
      <c r="EEA94" s="78"/>
      <c r="EEB94" s="78"/>
      <c r="EEC94" s="78"/>
      <c r="EED94" s="78"/>
      <c r="EEE94" s="78"/>
      <c r="EEF94" s="78"/>
      <c r="EEG94" s="78"/>
      <c r="EEH94" s="78"/>
      <c r="EEI94" s="78"/>
      <c r="EEJ94" s="78"/>
      <c r="EEK94" s="78"/>
      <c r="EEL94" s="78"/>
      <c r="EEM94" s="78"/>
      <c r="EEN94" s="78"/>
      <c r="EEO94" s="78"/>
      <c r="EEP94" s="78"/>
      <c r="EEQ94" s="78"/>
      <c r="EER94" s="78"/>
      <c r="EES94" s="78"/>
      <c r="EET94" s="78"/>
      <c r="EEU94" s="78"/>
      <c r="EEV94" s="78"/>
      <c r="EEW94" s="78"/>
      <c r="EEX94" s="78"/>
      <c r="EEY94" s="78"/>
      <c r="EEZ94" s="78"/>
      <c r="EFA94" s="78"/>
      <c r="EFB94" s="78"/>
      <c r="EFC94" s="78"/>
      <c r="EFD94" s="78"/>
      <c r="EFE94" s="78"/>
      <c r="EFF94" s="78"/>
      <c r="EFG94" s="78"/>
      <c r="EFH94" s="78"/>
      <c r="EFI94" s="78"/>
      <c r="EFJ94" s="78"/>
      <c r="EFK94" s="78"/>
      <c r="EFL94" s="78"/>
      <c r="EFM94" s="78"/>
      <c r="EFN94" s="78"/>
      <c r="EFO94" s="78"/>
      <c r="EFP94" s="78"/>
      <c r="EFQ94" s="78"/>
      <c r="EFR94" s="78"/>
      <c r="EFS94" s="78"/>
      <c r="EFT94" s="78"/>
      <c r="EFU94" s="78"/>
      <c r="EFV94" s="78"/>
      <c r="EFW94" s="78"/>
      <c r="EFX94" s="78"/>
      <c r="EFY94" s="78"/>
      <c r="EFZ94" s="78"/>
      <c r="EGA94" s="78"/>
      <c r="EGB94" s="78"/>
      <c r="EGC94" s="78"/>
      <c r="EGD94" s="78"/>
      <c r="EGE94" s="78"/>
      <c r="EGF94" s="78"/>
      <c r="EGG94" s="78"/>
      <c r="EGH94" s="78"/>
      <c r="EGI94" s="78"/>
      <c r="EGJ94" s="78"/>
      <c r="EGK94" s="78"/>
      <c r="EGL94" s="78"/>
      <c r="EGM94" s="78"/>
      <c r="EGN94" s="78"/>
      <c r="EGO94" s="78"/>
      <c r="EGP94" s="78"/>
      <c r="EGQ94" s="78"/>
      <c r="EGR94" s="78"/>
      <c r="EGS94" s="78"/>
      <c r="EGT94" s="78"/>
      <c r="EGU94" s="78"/>
      <c r="EGV94" s="78"/>
      <c r="EGW94" s="78"/>
      <c r="EGX94" s="78"/>
      <c r="EGY94" s="78"/>
      <c r="EGZ94" s="78"/>
      <c r="EHA94" s="78"/>
      <c r="EHB94" s="78"/>
      <c r="EHC94" s="78"/>
      <c r="EHD94" s="78"/>
      <c r="EHE94" s="78"/>
      <c r="EHF94" s="78"/>
      <c r="EHG94" s="78"/>
      <c r="EHH94" s="78"/>
      <c r="EHI94" s="78"/>
      <c r="EHJ94" s="78"/>
      <c r="EHK94" s="78"/>
      <c r="EHL94" s="78"/>
      <c r="EHM94" s="78"/>
      <c r="EHN94" s="78"/>
      <c r="EHO94" s="78"/>
      <c r="EHP94" s="78"/>
      <c r="EHQ94" s="78"/>
      <c r="EHR94" s="78"/>
      <c r="EHS94" s="78"/>
      <c r="EHT94" s="78"/>
      <c r="EHU94" s="78"/>
      <c r="EHV94" s="78"/>
      <c r="EHW94" s="78"/>
      <c r="EHX94" s="78"/>
      <c r="EHY94" s="78"/>
      <c r="EHZ94" s="78"/>
      <c r="EIA94" s="78"/>
      <c r="EIB94" s="78"/>
      <c r="EIC94" s="78"/>
      <c r="EID94" s="78"/>
      <c r="EIE94" s="78"/>
      <c r="EIF94" s="78"/>
      <c r="EIG94" s="78"/>
      <c r="EIH94" s="78"/>
      <c r="EII94" s="78"/>
      <c r="EIJ94" s="78"/>
      <c r="EIK94" s="78"/>
      <c r="EIL94" s="78"/>
      <c r="EIM94" s="78"/>
      <c r="EIN94" s="78"/>
      <c r="EIO94" s="78"/>
      <c r="EIP94" s="78"/>
      <c r="EIQ94" s="78"/>
      <c r="EIR94" s="78"/>
      <c r="EIS94" s="78"/>
      <c r="EIT94" s="78"/>
      <c r="EIU94" s="78"/>
      <c r="EIV94" s="78"/>
      <c r="EIW94" s="78"/>
      <c r="EIX94" s="78"/>
      <c r="EIY94" s="78"/>
      <c r="EIZ94" s="78"/>
      <c r="EJA94" s="78"/>
      <c r="EJB94" s="78"/>
      <c r="EJC94" s="78"/>
      <c r="EJD94" s="78"/>
      <c r="EJE94" s="78"/>
      <c r="EJF94" s="78"/>
      <c r="EJG94" s="78"/>
      <c r="EJH94" s="78"/>
      <c r="EJI94" s="78"/>
      <c r="EJJ94" s="78"/>
      <c r="EJK94" s="78"/>
      <c r="EJL94" s="78"/>
      <c r="EJM94" s="78"/>
      <c r="EJN94" s="78"/>
      <c r="EJO94" s="78"/>
      <c r="EJP94" s="78"/>
      <c r="EJQ94" s="78"/>
      <c r="EJR94" s="78"/>
      <c r="EJS94" s="78"/>
      <c r="EJT94" s="78"/>
      <c r="EJU94" s="78"/>
      <c r="EJV94" s="78"/>
      <c r="EJW94" s="78"/>
      <c r="EJX94" s="78"/>
      <c r="EJY94" s="78"/>
      <c r="EJZ94" s="78"/>
      <c r="EKA94" s="78"/>
      <c r="EKB94" s="78"/>
      <c r="EKC94" s="78"/>
      <c r="EKD94" s="78"/>
      <c r="EKE94" s="78"/>
      <c r="EKF94" s="78"/>
      <c r="EKG94" s="78"/>
      <c r="EKH94" s="78"/>
      <c r="EKI94" s="78"/>
      <c r="EKJ94" s="78"/>
      <c r="EKK94" s="78"/>
      <c r="EKL94" s="78"/>
      <c r="EKM94" s="78"/>
      <c r="EKN94" s="78"/>
      <c r="EKO94" s="78"/>
      <c r="EKP94" s="78"/>
      <c r="EKQ94" s="78"/>
      <c r="EKR94" s="78"/>
      <c r="EKS94" s="78"/>
      <c r="EKT94" s="78"/>
      <c r="EKU94" s="78"/>
      <c r="EKV94" s="78"/>
      <c r="EKW94" s="78"/>
      <c r="EKX94" s="78"/>
      <c r="EKY94" s="78"/>
      <c r="EKZ94" s="78"/>
      <c r="ELA94" s="78"/>
      <c r="ELB94" s="78"/>
      <c r="ELC94" s="78"/>
      <c r="ELD94" s="78"/>
      <c r="ELE94" s="78"/>
      <c r="ELF94" s="78"/>
      <c r="ELG94" s="78"/>
      <c r="ELH94" s="78"/>
      <c r="ELI94" s="78"/>
      <c r="ELJ94" s="78"/>
      <c r="ELK94" s="78"/>
      <c r="ELL94" s="78"/>
      <c r="ELM94" s="78"/>
      <c r="ELN94" s="78"/>
      <c r="ELO94" s="78"/>
      <c r="ELP94" s="78"/>
      <c r="ELQ94" s="78"/>
      <c r="ELR94" s="78"/>
      <c r="ELS94" s="78"/>
      <c r="ELT94" s="78"/>
      <c r="ELU94" s="78"/>
      <c r="ELV94" s="78"/>
      <c r="ELW94" s="78"/>
      <c r="ELX94" s="78"/>
      <c r="ELY94" s="78"/>
      <c r="ELZ94" s="78"/>
      <c r="EMA94" s="78"/>
      <c r="EMB94" s="78"/>
      <c r="EMC94" s="78"/>
      <c r="EMD94" s="78"/>
      <c r="EME94" s="78"/>
      <c r="EMF94" s="78"/>
      <c r="EMG94" s="78"/>
      <c r="EMH94" s="78"/>
      <c r="EMI94" s="78"/>
      <c r="EMJ94" s="78"/>
      <c r="EMK94" s="78"/>
      <c r="EML94" s="78"/>
      <c r="EMM94" s="78"/>
      <c r="EMN94" s="78"/>
      <c r="EMO94" s="78"/>
      <c r="EMP94" s="78"/>
      <c r="EMQ94" s="78"/>
      <c r="EMR94" s="78"/>
      <c r="EMS94" s="78"/>
      <c r="EMT94" s="78"/>
      <c r="EMU94" s="78"/>
      <c r="EMV94" s="78"/>
      <c r="EMW94" s="78"/>
      <c r="EMX94" s="78"/>
      <c r="EMY94" s="78"/>
      <c r="EMZ94" s="78"/>
      <c r="ENA94" s="78"/>
      <c r="ENB94" s="78"/>
      <c r="ENC94" s="78"/>
      <c r="END94" s="78"/>
      <c r="ENE94" s="78"/>
      <c r="ENF94" s="78"/>
      <c r="ENG94" s="78"/>
      <c r="ENH94" s="78"/>
      <c r="ENI94" s="78"/>
      <c r="ENJ94" s="78"/>
      <c r="ENK94" s="78"/>
      <c r="ENL94" s="78"/>
      <c r="ENM94" s="78"/>
      <c r="ENN94" s="78"/>
      <c r="ENO94" s="78"/>
      <c r="ENP94" s="78"/>
      <c r="ENQ94" s="78"/>
      <c r="ENR94" s="78"/>
      <c r="ENS94" s="78"/>
      <c r="ENT94" s="78"/>
      <c r="ENU94" s="78"/>
      <c r="ENV94" s="78"/>
      <c r="ENW94" s="78"/>
      <c r="ENX94" s="78"/>
      <c r="ENY94" s="78"/>
      <c r="ENZ94" s="78"/>
      <c r="EOA94" s="78"/>
      <c r="EOB94" s="78"/>
      <c r="EOC94" s="78"/>
      <c r="EOD94" s="78"/>
      <c r="EOE94" s="78"/>
      <c r="EOF94" s="78"/>
      <c r="EOG94" s="78"/>
      <c r="EOH94" s="78"/>
      <c r="EOI94" s="78"/>
      <c r="EOJ94" s="78"/>
      <c r="EOK94" s="78"/>
      <c r="EOL94" s="78"/>
      <c r="EOM94" s="78"/>
      <c r="EON94" s="78"/>
      <c r="EOO94" s="78"/>
      <c r="EOP94" s="78"/>
      <c r="EOQ94" s="78"/>
      <c r="EOR94" s="78"/>
      <c r="EOS94" s="78"/>
      <c r="EOT94" s="78"/>
      <c r="EOU94" s="78"/>
      <c r="EOV94" s="78"/>
      <c r="EOW94" s="78"/>
      <c r="EOX94" s="78"/>
      <c r="EOY94" s="78"/>
      <c r="EOZ94" s="78"/>
      <c r="EPA94" s="78"/>
      <c r="EPB94" s="78"/>
      <c r="EPC94" s="78"/>
      <c r="EPD94" s="78"/>
      <c r="EPE94" s="78"/>
      <c r="EPF94" s="78"/>
      <c r="EPG94" s="78"/>
      <c r="EPH94" s="78"/>
      <c r="EPI94" s="78"/>
      <c r="EPJ94" s="78"/>
      <c r="EPK94" s="78"/>
      <c r="EPL94" s="78"/>
      <c r="EPM94" s="78"/>
      <c r="EPN94" s="78"/>
      <c r="EPO94" s="78"/>
      <c r="EPP94" s="78"/>
      <c r="EPQ94" s="78"/>
      <c r="EPR94" s="78"/>
      <c r="EPS94" s="78"/>
      <c r="EPT94" s="78"/>
      <c r="EPU94" s="78"/>
      <c r="EPV94" s="78"/>
      <c r="EPW94" s="78"/>
      <c r="EPX94" s="78"/>
      <c r="EPY94" s="78"/>
      <c r="EPZ94" s="78"/>
      <c r="EQA94" s="78"/>
      <c r="EQB94" s="78"/>
      <c r="EQC94" s="78"/>
      <c r="EQD94" s="78"/>
      <c r="EQE94" s="78"/>
      <c r="EQF94" s="78"/>
      <c r="EQG94" s="78"/>
      <c r="EQH94" s="78"/>
      <c r="EQI94" s="78"/>
      <c r="EQJ94" s="78"/>
      <c r="EQK94" s="78"/>
      <c r="EQL94" s="78"/>
      <c r="EQM94" s="78"/>
      <c r="EQN94" s="78"/>
      <c r="EQO94" s="78"/>
      <c r="EQP94" s="78"/>
      <c r="EQQ94" s="78"/>
      <c r="EQR94" s="78"/>
      <c r="EQS94" s="78"/>
      <c r="EQT94" s="78"/>
      <c r="EQU94" s="78"/>
      <c r="EQV94" s="78"/>
      <c r="EQW94" s="78"/>
      <c r="EQX94" s="78"/>
      <c r="EQY94" s="78"/>
      <c r="EQZ94" s="78"/>
      <c r="ERA94" s="78"/>
      <c r="ERB94" s="78"/>
      <c r="ERC94" s="78"/>
      <c r="ERD94" s="78"/>
      <c r="ERE94" s="78"/>
      <c r="ERF94" s="78"/>
      <c r="ERG94" s="78"/>
      <c r="ERH94" s="78"/>
      <c r="ERI94" s="78"/>
      <c r="ERJ94" s="78"/>
      <c r="ERK94" s="78"/>
      <c r="ERL94" s="78"/>
      <c r="ERM94" s="78"/>
      <c r="ERN94" s="78"/>
      <c r="ERO94" s="78"/>
      <c r="ERP94" s="78"/>
      <c r="ERQ94" s="78"/>
      <c r="ERR94" s="78"/>
      <c r="ERS94" s="78"/>
      <c r="ERT94" s="78"/>
      <c r="ERU94" s="78"/>
      <c r="ERV94" s="78"/>
      <c r="ERW94" s="78"/>
      <c r="ERX94" s="78"/>
      <c r="ERY94" s="78"/>
      <c r="ERZ94" s="78"/>
      <c r="ESA94" s="78"/>
      <c r="ESB94" s="78"/>
      <c r="ESC94" s="78"/>
      <c r="ESD94" s="78"/>
      <c r="ESE94" s="78"/>
      <c r="ESF94" s="78"/>
      <c r="ESG94" s="78"/>
      <c r="ESH94" s="78"/>
      <c r="ESI94" s="78"/>
      <c r="ESJ94" s="78"/>
      <c r="ESK94" s="78"/>
      <c r="ESL94" s="78"/>
      <c r="ESM94" s="78"/>
      <c r="ESN94" s="78"/>
      <c r="ESO94" s="78"/>
      <c r="ESP94" s="78"/>
      <c r="ESQ94" s="78"/>
      <c r="ESR94" s="78"/>
      <c r="ESS94" s="78"/>
      <c r="EST94" s="78"/>
      <c r="ESU94" s="78"/>
      <c r="ESV94" s="78"/>
      <c r="ESW94" s="78"/>
      <c r="ESX94" s="78"/>
      <c r="ESY94" s="78"/>
      <c r="ESZ94" s="78"/>
      <c r="ETA94" s="78"/>
      <c r="ETB94" s="78"/>
      <c r="ETC94" s="78"/>
      <c r="ETD94" s="78"/>
      <c r="ETE94" s="78"/>
      <c r="ETF94" s="78"/>
      <c r="ETG94" s="78"/>
      <c r="ETH94" s="78"/>
      <c r="ETI94" s="78"/>
      <c r="ETJ94" s="78"/>
      <c r="ETK94" s="78"/>
      <c r="ETL94" s="78"/>
      <c r="ETM94" s="78"/>
      <c r="ETN94" s="78"/>
      <c r="ETO94" s="78"/>
      <c r="ETP94" s="78"/>
      <c r="ETQ94" s="78"/>
      <c r="ETR94" s="78"/>
      <c r="ETS94" s="78"/>
      <c r="ETT94" s="78"/>
      <c r="ETU94" s="78"/>
      <c r="ETV94" s="78"/>
      <c r="ETW94" s="78"/>
      <c r="ETX94" s="78"/>
      <c r="ETY94" s="78"/>
      <c r="ETZ94" s="78"/>
      <c r="EUA94" s="78"/>
      <c r="EUB94" s="78"/>
      <c r="EUC94" s="78"/>
      <c r="EUD94" s="78"/>
      <c r="EUE94" s="78"/>
      <c r="EUF94" s="78"/>
      <c r="EUG94" s="78"/>
      <c r="EUH94" s="78"/>
      <c r="EUI94" s="78"/>
      <c r="EUJ94" s="78"/>
      <c r="EUK94" s="78"/>
      <c r="EUL94" s="78"/>
      <c r="EUM94" s="78"/>
      <c r="EUN94" s="78"/>
      <c r="EUO94" s="78"/>
      <c r="EUP94" s="78"/>
      <c r="EUQ94" s="78"/>
      <c r="EUR94" s="78"/>
      <c r="EUS94" s="78"/>
      <c r="EUT94" s="78"/>
      <c r="EUU94" s="78"/>
      <c r="EUV94" s="78"/>
      <c r="EUW94" s="78"/>
      <c r="EUX94" s="78"/>
      <c r="EUY94" s="78"/>
      <c r="EUZ94" s="78"/>
      <c r="EVA94" s="78"/>
      <c r="EVB94" s="78"/>
      <c r="EVC94" s="78"/>
      <c r="EVD94" s="78"/>
      <c r="EVE94" s="78"/>
      <c r="EVF94" s="78"/>
      <c r="EVG94" s="78"/>
      <c r="EVH94" s="78"/>
      <c r="EVI94" s="78"/>
      <c r="EVJ94" s="78"/>
      <c r="EVK94" s="78"/>
      <c r="EVL94" s="78"/>
      <c r="EVM94" s="78"/>
      <c r="EVN94" s="78"/>
      <c r="EVO94" s="78"/>
      <c r="EVP94" s="78"/>
      <c r="EVQ94" s="78"/>
      <c r="EVR94" s="78"/>
      <c r="EVS94" s="78"/>
      <c r="EVT94" s="78"/>
      <c r="EVU94" s="78"/>
      <c r="EVV94" s="78"/>
      <c r="EVW94" s="78"/>
      <c r="EVX94" s="78"/>
      <c r="EVY94" s="78"/>
      <c r="EVZ94" s="78"/>
      <c r="EWA94" s="78"/>
      <c r="EWB94" s="78"/>
      <c r="EWC94" s="78"/>
      <c r="EWD94" s="78"/>
      <c r="EWE94" s="78"/>
      <c r="EWF94" s="78"/>
      <c r="EWG94" s="78"/>
      <c r="EWH94" s="78"/>
      <c r="EWI94" s="78"/>
      <c r="EWJ94" s="78"/>
      <c r="EWK94" s="78"/>
      <c r="EWL94" s="78"/>
      <c r="EWM94" s="78"/>
      <c r="EWN94" s="78"/>
      <c r="EWO94" s="78"/>
      <c r="EWP94" s="78"/>
      <c r="EWQ94" s="78"/>
      <c r="EWR94" s="78"/>
      <c r="EWS94" s="78"/>
      <c r="EWT94" s="78"/>
      <c r="EWU94" s="78"/>
      <c r="EWV94" s="78"/>
      <c r="EWW94" s="78"/>
      <c r="EWX94" s="78"/>
      <c r="EWY94" s="78"/>
      <c r="EWZ94" s="78"/>
      <c r="EXA94" s="78"/>
      <c r="EXB94" s="78"/>
      <c r="EXC94" s="78"/>
      <c r="EXD94" s="78"/>
      <c r="EXE94" s="78"/>
      <c r="EXF94" s="78"/>
      <c r="EXG94" s="78"/>
      <c r="EXH94" s="78"/>
      <c r="EXI94" s="78"/>
      <c r="EXJ94" s="78"/>
      <c r="EXK94" s="78"/>
      <c r="EXL94" s="78"/>
      <c r="EXM94" s="78"/>
      <c r="EXN94" s="78"/>
      <c r="EXO94" s="78"/>
      <c r="EXP94" s="78"/>
      <c r="EXQ94" s="78"/>
      <c r="EXR94" s="78"/>
      <c r="EXS94" s="78"/>
      <c r="EXT94" s="78"/>
      <c r="EXU94" s="78"/>
      <c r="EXV94" s="78"/>
      <c r="EXW94" s="78"/>
      <c r="EXX94" s="78"/>
      <c r="EXY94" s="78"/>
      <c r="EXZ94" s="78"/>
      <c r="EYA94" s="78"/>
      <c r="EYB94" s="78"/>
      <c r="EYC94" s="78"/>
      <c r="EYD94" s="78"/>
      <c r="EYE94" s="78"/>
      <c r="EYF94" s="78"/>
      <c r="EYG94" s="78"/>
      <c r="EYH94" s="78"/>
      <c r="EYI94" s="78"/>
      <c r="EYJ94" s="78"/>
      <c r="EYK94" s="78"/>
      <c r="EYL94" s="78"/>
      <c r="EYM94" s="78"/>
      <c r="EYN94" s="78"/>
      <c r="EYO94" s="78"/>
      <c r="EYP94" s="78"/>
      <c r="EYQ94" s="78"/>
      <c r="EYR94" s="78"/>
      <c r="EYS94" s="78"/>
      <c r="EYT94" s="78"/>
      <c r="EYU94" s="78"/>
      <c r="EYV94" s="78"/>
      <c r="EYW94" s="78"/>
      <c r="EYX94" s="78"/>
      <c r="EYY94" s="78"/>
      <c r="EYZ94" s="78"/>
      <c r="EZA94" s="78"/>
      <c r="EZB94" s="78"/>
      <c r="EZC94" s="78"/>
      <c r="EZD94" s="78"/>
      <c r="EZE94" s="78"/>
      <c r="EZF94" s="78"/>
      <c r="EZG94" s="78"/>
      <c r="EZH94" s="78"/>
      <c r="EZI94" s="78"/>
      <c r="EZJ94" s="78"/>
      <c r="EZK94" s="78"/>
      <c r="EZL94" s="78"/>
      <c r="EZM94" s="78"/>
      <c r="EZN94" s="78"/>
      <c r="EZO94" s="78"/>
      <c r="EZP94" s="78"/>
      <c r="EZQ94" s="78"/>
      <c r="EZR94" s="78"/>
      <c r="EZS94" s="78"/>
      <c r="EZT94" s="78"/>
      <c r="EZU94" s="78"/>
      <c r="EZV94" s="78"/>
      <c r="EZW94" s="78"/>
      <c r="EZX94" s="78"/>
      <c r="EZY94" s="78"/>
      <c r="EZZ94" s="78"/>
      <c r="FAA94" s="78"/>
      <c r="FAB94" s="78"/>
      <c r="FAC94" s="78"/>
      <c r="FAD94" s="78"/>
      <c r="FAE94" s="78"/>
      <c r="FAF94" s="78"/>
      <c r="FAG94" s="78"/>
      <c r="FAH94" s="78"/>
      <c r="FAI94" s="78"/>
      <c r="FAJ94" s="78"/>
      <c r="FAK94" s="78"/>
      <c r="FAL94" s="78"/>
      <c r="FAM94" s="78"/>
      <c r="FAN94" s="78"/>
      <c r="FAO94" s="78"/>
      <c r="FAP94" s="78"/>
      <c r="FAQ94" s="78"/>
      <c r="FAR94" s="78"/>
      <c r="FAS94" s="78"/>
      <c r="FAT94" s="78"/>
      <c r="FAU94" s="78"/>
      <c r="FAV94" s="78"/>
      <c r="FAW94" s="78"/>
      <c r="FAX94" s="78"/>
      <c r="FAY94" s="78"/>
      <c r="FAZ94" s="78"/>
      <c r="FBA94" s="78"/>
      <c r="FBB94" s="78"/>
      <c r="FBC94" s="78"/>
      <c r="FBD94" s="78"/>
      <c r="FBE94" s="78"/>
      <c r="FBF94" s="78"/>
      <c r="FBG94" s="78"/>
      <c r="FBH94" s="78"/>
      <c r="FBI94" s="78"/>
      <c r="FBJ94" s="78"/>
      <c r="FBK94" s="78"/>
      <c r="FBL94" s="78"/>
      <c r="FBM94" s="78"/>
      <c r="FBN94" s="78"/>
      <c r="FBO94" s="78"/>
      <c r="FBP94" s="78"/>
      <c r="FBQ94" s="78"/>
      <c r="FBR94" s="78"/>
      <c r="FBS94" s="78"/>
      <c r="FBT94" s="78"/>
      <c r="FBU94" s="78"/>
      <c r="FBV94" s="78"/>
      <c r="FBW94" s="78"/>
      <c r="FBX94" s="78"/>
      <c r="FBY94" s="78"/>
      <c r="FBZ94" s="78"/>
      <c r="FCA94" s="78"/>
      <c r="FCB94" s="78"/>
      <c r="FCC94" s="78"/>
      <c r="FCD94" s="78"/>
      <c r="FCE94" s="78"/>
      <c r="FCF94" s="78"/>
      <c r="FCG94" s="78"/>
      <c r="FCH94" s="78"/>
      <c r="FCI94" s="78"/>
      <c r="FCJ94" s="78"/>
      <c r="FCK94" s="78"/>
      <c r="FCL94" s="78"/>
      <c r="FCM94" s="78"/>
      <c r="FCN94" s="78"/>
      <c r="FCO94" s="78"/>
      <c r="FCP94" s="78"/>
      <c r="FCQ94" s="78"/>
      <c r="FCR94" s="78"/>
      <c r="FCS94" s="78"/>
      <c r="FCT94" s="78"/>
      <c r="FCU94" s="78"/>
      <c r="FCV94" s="78"/>
      <c r="FCW94" s="78"/>
      <c r="FCX94" s="78"/>
      <c r="FCY94" s="78"/>
      <c r="FCZ94" s="78"/>
      <c r="FDA94" s="78"/>
      <c r="FDB94" s="78"/>
      <c r="FDC94" s="78"/>
      <c r="FDD94" s="78"/>
      <c r="FDE94" s="78"/>
      <c r="FDF94" s="78"/>
      <c r="FDG94" s="78"/>
      <c r="FDH94" s="78"/>
      <c r="FDI94" s="78"/>
      <c r="FDJ94" s="78"/>
      <c r="FDK94" s="78"/>
      <c r="FDL94" s="78"/>
      <c r="FDM94" s="78"/>
      <c r="FDN94" s="78"/>
      <c r="FDO94" s="78"/>
      <c r="FDP94" s="78"/>
      <c r="FDQ94" s="78"/>
      <c r="FDR94" s="78"/>
      <c r="FDS94" s="78"/>
      <c r="FDT94" s="78"/>
      <c r="FDU94" s="78"/>
      <c r="FDV94" s="78"/>
      <c r="FDW94" s="78"/>
      <c r="FDX94" s="78"/>
      <c r="FDY94" s="78"/>
      <c r="FDZ94" s="78"/>
      <c r="FEA94" s="78"/>
      <c r="FEB94" s="78"/>
      <c r="FEC94" s="78"/>
      <c r="FED94" s="78"/>
      <c r="FEE94" s="78"/>
      <c r="FEF94" s="78"/>
      <c r="FEG94" s="78"/>
      <c r="FEH94" s="78"/>
      <c r="FEI94" s="78"/>
      <c r="FEJ94" s="78"/>
      <c r="FEK94" s="78"/>
      <c r="FEL94" s="78"/>
      <c r="FEM94" s="78"/>
      <c r="FEN94" s="78"/>
      <c r="FEO94" s="78"/>
      <c r="FEP94" s="78"/>
      <c r="FEQ94" s="78"/>
      <c r="FER94" s="78"/>
      <c r="FES94" s="78"/>
      <c r="FET94" s="78"/>
      <c r="FEU94" s="78"/>
      <c r="FEV94" s="78"/>
      <c r="FEW94" s="78"/>
      <c r="FEX94" s="78"/>
      <c r="FEY94" s="78"/>
      <c r="FEZ94" s="78"/>
      <c r="FFA94" s="78"/>
      <c r="FFB94" s="78"/>
      <c r="FFC94" s="78"/>
      <c r="FFD94" s="78"/>
      <c r="FFE94" s="78"/>
      <c r="FFF94" s="78"/>
      <c r="FFG94" s="78"/>
      <c r="FFH94" s="78"/>
      <c r="FFI94" s="78"/>
      <c r="FFJ94" s="78"/>
      <c r="FFK94" s="78"/>
      <c r="FFL94" s="78"/>
      <c r="FFM94" s="78"/>
      <c r="FFN94" s="78"/>
      <c r="FFO94" s="78"/>
      <c r="FFP94" s="78"/>
      <c r="FFQ94" s="78"/>
      <c r="FFR94" s="78"/>
      <c r="FFS94" s="78"/>
      <c r="FFT94" s="78"/>
      <c r="FFU94" s="78"/>
      <c r="FFV94" s="78"/>
      <c r="FFW94" s="78"/>
      <c r="FFX94" s="78"/>
      <c r="FFY94" s="78"/>
      <c r="FFZ94" s="78"/>
      <c r="FGA94" s="78"/>
      <c r="FGB94" s="78"/>
      <c r="FGC94" s="78"/>
      <c r="FGD94" s="78"/>
      <c r="FGE94" s="78"/>
      <c r="FGF94" s="78"/>
      <c r="FGG94" s="78"/>
      <c r="FGH94" s="78"/>
      <c r="FGI94" s="78"/>
      <c r="FGJ94" s="78"/>
      <c r="FGK94" s="78"/>
      <c r="FGL94" s="78"/>
      <c r="FGM94" s="78"/>
      <c r="FGN94" s="78"/>
      <c r="FGO94" s="78"/>
      <c r="FGP94" s="78"/>
      <c r="FGQ94" s="78"/>
      <c r="FGR94" s="78"/>
      <c r="FGS94" s="78"/>
      <c r="FGT94" s="78"/>
      <c r="FGU94" s="78"/>
      <c r="FGV94" s="78"/>
      <c r="FGW94" s="78"/>
      <c r="FGX94" s="78"/>
      <c r="FGY94" s="78"/>
      <c r="FGZ94" s="78"/>
      <c r="FHA94" s="78"/>
      <c r="FHB94" s="78"/>
      <c r="FHC94" s="78"/>
      <c r="FHD94" s="78"/>
      <c r="FHE94" s="78"/>
      <c r="FHF94" s="78"/>
      <c r="FHG94" s="78"/>
      <c r="FHH94" s="78"/>
      <c r="FHI94" s="78"/>
      <c r="FHJ94" s="78"/>
      <c r="FHK94" s="78"/>
      <c r="FHL94" s="78"/>
      <c r="FHM94" s="78"/>
      <c r="FHN94" s="78"/>
      <c r="FHO94" s="78"/>
      <c r="FHP94" s="78"/>
      <c r="FHQ94" s="78"/>
      <c r="FHR94" s="78"/>
      <c r="FHS94" s="78"/>
      <c r="FHT94" s="78"/>
      <c r="FHU94" s="78"/>
      <c r="FHV94" s="78"/>
      <c r="FHW94" s="78"/>
      <c r="FHX94" s="78"/>
      <c r="FHY94" s="78"/>
      <c r="FHZ94" s="78"/>
      <c r="FIA94" s="78"/>
      <c r="FIB94" s="78"/>
      <c r="FIC94" s="78"/>
      <c r="FID94" s="78"/>
      <c r="FIE94" s="78"/>
      <c r="FIF94" s="78"/>
      <c r="FIG94" s="78"/>
      <c r="FIH94" s="78"/>
      <c r="FII94" s="78"/>
      <c r="FIJ94" s="78"/>
      <c r="FIK94" s="78"/>
      <c r="FIL94" s="78"/>
      <c r="FIM94" s="78"/>
      <c r="FIN94" s="78"/>
      <c r="FIO94" s="78"/>
      <c r="FIP94" s="78"/>
      <c r="FIQ94" s="78"/>
      <c r="FIR94" s="78"/>
      <c r="FIS94" s="78"/>
      <c r="FIT94" s="78"/>
      <c r="FIU94" s="78"/>
      <c r="FIV94" s="78"/>
      <c r="FIW94" s="78"/>
      <c r="FIX94" s="78"/>
      <c r="FIY94" s="78"/>
      <c r="FIZ94" s="78"/>
      <c r="FJA94" s="78"/>
      <c r="FJB94" s="78"/>
      <c r="FJC94" s="78"/>
      <c r="FJD94" s="78"/>
      <c r="FJE94" s="78"/>
      <c r="FJF94" s="78"/>
      <c r="FJG94" s="78"/>
      <c r="FJH94" s="78"/>
      <c r="FJI94" s="78"/>
      <c r="FJJ94" s="78"/>
      <c r="FJK94" s="78"/>
      <c r="FJL94" s="78"/>
      <c r="FJM94" s="78"/>
      <c r="FJN94" s="78"/>
      <c r="FJO94" s="78"/>
      <c r="FJP94" s="78"/>
      <c r="FJQ94" s="78"/>
      <c r="FJR94" s="78"/>
      <c r="FJS94" s="78"/>
      <c r="FJT94" s="78"/>
      <c r="FJU94" s="78"/>
      <c r="FJV94" s="78"/>
      <c r="FJW94" s="78"/>
      <c r="FJX94" s="78"/>
      <c r="FJY94" s="78"/>
      <c r="FJZ94" s="78"/>
      <c r="FKA94" s="78"/>
      <c r="FKB94" s="78"/>
      <c r="FKC94" s="78"/>
      <c r="FKD94" s="78"/>
      <c r="FKE94" s="78"/>
      <c r="FKF94" s="78"/>
      <c r="FKG94" s="78"/>
      <c r="FKH94" s="78"/>
      <c r="FKI94" s="78"/>
      <c r="FKJ94" s="78"/>
      <c r="FKK94" s="78"/>
      <c r="FKL94" s="78"/>
      <c r="FKM94" s="78"/>
      <c r="FKN94" s="78"/>
      <c r="FKO94" s="78"/>
      <c r="FKP94" s="78"/>
      <c r="FKQ94" s="78"/>
      <c r="FKR94" s="78"/>
      <c r="FKS94" s="78"/>
      <c r="FKT94" s="78"/>
      <c r="FKU94" s="78"/>
      <c r="FKV94" s="78"/>
      <c r="FKW94" s="78"/>
      <c r="FKX94" s="78"/>
      <c r="FKY94" s="78"/>
      <c r="FKZ94" s="78"/>
      <c r="FLA94" s="78"/>
      <c r="FLB94" s="78"/>
      <c r="FLC94" s="78"/>
      <c r="FLD94" s="78"/>
      <c r="FLE94" s="78"/>
      <c r="FLF94" s="78"/>
      <c r="FLG94" s="78"/>
      <c r="FLH94" s="78"/>
      <c r="FLI94" s="78"/>
      <c r="FLJ94" s="78"/>
      <c r="FLK94" s="78"/>
      <c r="FLL94" s="78"/>
      <c r="FLM94" s="78"/>
      <c r="FLN94" s="78"/>
      <c r="FLO94" s="78"/>
      <c r="FLP94" s="78"/>
      <c r="FLQ94" s="78"/>
      <c r="FLR94" s="78"/>
      <c r="FLS94" s="78"/>
      <c r="FLT94" s="78"/>
      <c r="FLU94" s="78"/>
      <c r="FLV94" s="78"/>
      <c r="FLW94" s="78"/>
      <c r="FLX94" s="78"/>
      <c r="FLY94" s="78"/>
      <c r="FLZ94" s="78"/>
      <c r="FMA94" s="78"/>
      <c r="FMB94" s="78"/>
      <c r="FMC94" s="78"/>
      <c r="FMD94" s="78"/>
      <c r="FME94" s="78"/>
      <c r="FMF94" s="78"/>
      <c r="FMG94" s="78"/>
      <c r="FMH94" s="78"/>
      <c r="FMI94" s="78"/>
      <c r="FMJ94" s="78"/>
      <c r="FMK94" s="78"/>
      <c r="FML94" s="78"/>
      <c r="FMM94" s="78"/>
      <c r="FMN94" s="78"/>
      <c r="FMO94" s="78"/>
      <c r="FMP94" s="78"/>
      <c r="FMQ94" s="78"/>
      <c r="FMR94" s="78"/>
      <c r="FMS94" s="78"/>
      <c r="FMT94" s="78"/>
      <c r="FMU94" s="78"/>
      <c r="FMV94" s="78"/>
      <c r="FMW94" s="78"/>
      <c r="FMX94" s="78"/>
      <c r="FMY94" s="78"/>
      <c r="FMZ94" s="78"/>
      <c r="FNA94" s="78"/>
      <c r="FNB94" s="78"/>
      <c r="FNC94" s="78"/>
      <c r="FND94" s="78"/>
      <c r="FNE94" s="78"/>
      <c r="FNF94" s="78"/>
      <c r="FNG94" s="78"/>
      <c r="FNH94" s="78"/>
      <c r="FNI94" s="78"/>
      <c r="FNJ94" s="78"/>
      <c r="FNK94" s="78"/>
      <c r="FNL94" s="78"/>
      <c r="FNM94" s="78"/>
      <c r="FNN94" s="78"/>
      <c r="FNO94" s="78"/>
      <c r="FNP94" s="78"/>
      <c r="FNQ94" s="78"/>
      <c r="FNR94" s="78"/>
      <c r="FNS94" s="78"/>
      <c r="FNT94" s="78"/>
      <c r="FNU94" s="78"/>
      <c r="FNV94" s="78"/>
      <c r="FNW94" s="78"/>
      <c r="FNX94" s="78"/>
      <c r="FNY94" s="78"/>
      <c r="FNZ94" s="78"/>
      <c r="FOA94" s="78"/>
      <c r="FOB94" s="78"/>
      <c r="FOC94" s="78"/>
      <c r="FOD94" s="78"/>
      <c r="FOE94" s="78"/>
      <c r="FOF94" s="78"/>
      <c r="FOG94" s="78"/>
      <c r="FOH94" s="78"/>
      <c r="FOI94" s="78"/>
      <c r="FOJ94" s="78"/>
      <c r="FOK94" s="78"/>
      <c r="FOL94" s="78"/>
      <c r="FOM94" s="78"/>
      <c r="FON94" s="78"/>
      <c r="FOO94" s="78"/>
      <c r="FOP94" s="78"/>
      <c r="FOQ94" s="78"/>
      <c r="FOR94" s="78"/>
      <c r="FOS94" s="78"/>
      <c r="FOT94" s="78"/>
      <c r="FOU94" s="78"/>
      <c r="FOV94" s="78"/>
      <c r="FOW94" s="78"/>
      <c r="FOX94" s="78"/>
      <c r="FOY94" s="78"/>
      <c r="FOZ94" s="78"/>
      <c r="FPA94" s="78"/>
      <c r="FPB94" s="78"/>
      <c r="FPC94" s="78"/>
      <c r="FPD94" s="78"/>
      <c r="FPE94" s="78"/>
      <c r="FPF94" s="78"/>
      <c r="FPG94" s="78"/>
      <c r="FPH94" s="78"/>
      <c r="FPI94" s="78"/>
      <c r="FPJ94" s="78"/>
      <c r="FPK94" s="78"/>
      <c r="FPL94" s="78"/>
      <c r="FPM94" s="78"/>
      <c r="FPN94" s="78"/>
      <c r="FPO94" s="78"/>
      <c r="FPP94" s="78"/>
      <c r="FPQ94" s="78"/>
      <c r="FPR94" s="78"/>
      <c r="FPS94" s="78"/>
      <c r="FPT94" s="78"/>
      <c r="FPU94" s="78"/>
      <c r="FPV94" s="78"/>
      <c r="FPW94" s="78"/>
      <c r="FPX94" s="78"/>
      <c r="FPY94" s="78"/>
      <c r="FPZ94" s="78"/>
      <c r="FQA94" s="78"/>
      <c r="FQB94" s="78"/>
      <c r="FQC94" s="78"/>
      <c r="FQD94" s="78"/>
      <c r="FQE94" s="78"/>
      <c r="FQF94" s="78"/>
      <c r="FQG94" s="78"/>
      <c r="FQH94" s="78"/>
      <c r="FQI94" s="78"/>
      <c r="FQJ94" s="78"/>
      <c r="FQK94" s="78"/>
      <c r="FQL94" s="78"/>
      <c r="FQM94" s="78"/>
      <c r="FQN94" s="78"/>
      <c r="FQO94" s="78"/>
      <c r="FQP94" s="78"/>
      <c r="FQQ94" s="78"/>
      <c r="FQR94" s="78"/>
      <c r="FQS94" s="78"/>
      <c r="FQT94" s="78"/>
      <c r="FQU94" s="78"/>
      <c r="FQV94" s="78"/>
      <c r="FQW94" s="78"/>
      <c r="FQX94" s="78"/>
      <c r="FQY94" s="78"/>
      <c r="FQZ94" s="78"/>
      <c r="FRA94" s="78"/>
      <c r="FRB94" s="78"/>
      <c r="FRC94" s="78"/>
      <c r="FRD94" s="78"/>
      <c r="FRE94" s="78"/>
      <c r="FRF94" s="78"/>
      <c r="FRG94" s="78"/>
      <c r="FRH94" s="78"/>
      <c r="FRI94" s="78"/>
      <c r="FRJ94" s="78"/>
      <c r="FRK94" s="78"/>
      <c r="FRL94" s="78"/>
      <c r="FRM94" s="78"/>
      <c r="FRN94" s="78"/>
      <c r="FRO94" s="78"/>
      <c r="FRP94" s="78"/>
      <c r="FRQ94" s="78"/>
      <c r="FRR94" s="78"/>
      <c r="FRS94" s="78"/>
      <c r="FRT94" s="78"/>
      <c r="FRU94" s="78"/>
      <c r="FRV94" s="78"/>
      <c r="FRW94" s="78"/>
      <c r="FRX94" s="78"/>
      <c r="FRY94" s="78"/>
      <c r="FRZ94" s="78"/>
      <c r="FSA94" s="78"/>
      <c r="FSB94" s="78"/>
      <c r="FSC94" s="78"/>
      <c r="FSD94" s="78"/>
      <c r="FSE94" s="78"/>
      <c r="FSF94" s="78"/>
      <c r="FSG94" s="78"/>
      <c r="FSH94" s="78"/>
      <c r="FSI94" s="78"/>
      <c r="FSJ94" s="78"/>
      <c r="FSK94" s="78"/>
      <c r="FSL94" s="78"/>
      <c r="FSM94" s="78"/>
      <c r="FSN94" s="78"/>
      <c r="FSO94" s="78"/>
      <c r="FSP94" s="78"/>
      <c r="FSQ94" s="78"/>
      <c r="FSR94" s="78"/>
      <c r="FSS94" s="78"/>
      <c r="FST94" s="78"/>
      <c r="FSU94" s="78"/>
      <c r="FSV94" s="78"/>
      <c r="FSW94" s="78"/>
      <c r="FSX94" s="78"/>
      <c r="FSY94" s="78"/>
      <c r="FSZ94" s="78"/>
      <c r="FTA94" s="78"/>
      <c r="FTB94" s="78"/>
      <c r="FTC94" s="78"/>
      <c r="FTD94" s="78"/>
      <c r="FTE94" s="78"/>
      <c r="FTF94" s="78"/>
      <c r="FTG94" s="78"/>
      <c r="FTH94" s="78"/>
      <c r="FTI94" s="78"/>
      <c r="FTJ94" s="78"/>
      <c r="FTK94" s="78"/>
      <c r="FTL94" s="78"/>
      <c r="FTM94" s="78"/>
      <c r="FTN94" s="78"/>
      <c r="FTO94" s="78"/>
      <c r="FTP94" s="78"/>
      <c r="FTQ94" s="78"/>
      <c r="FTR94" s="78"/>
      <c r="FTS94" s="78"/>
      <c r="FTT94" s="78"/>
      <c r="FTU94" s="78"/>
      <c r="FTV94" s="78"/>
      <c r="FTW94" s="78"/>
      <c r="FTX94" s="78"/>
      <c r="FTY94" s="78"/>
      <c r="FTZ94" s="78"/>
      <c r="FUA94" s="78"/>
      <c r="FUB94" s="78"/>
      <c r="FUC94" s="78"/>
      <c r="FUD94" s="78"/>
      <c r="FUE94" s="78"/>
      <c r="FUF94" s="78"/>
      <c r="FUG94" s="78"/>
      <c r="FUH94" s="78"/>
      <c r="FUI94" s="78"/>
      <c r="FUJ94" s="78"/>
      <c r="FUK94" s="78"/>
      <c r="FUL94" s="78"/>
      <c r="FUM94" s="78"/>
      <c r="FUN94" s="78"/>
      <c r="FUO94" s="78"/>
      <c r="FUP94" s="78"/>
      <c r="FUQ94" s="78"/>
      <c r="FUR94" s="78"/>
      <c r="FUS94" s="78"/>
      <c r="FUT94" s="78"/>
      <c r="FUU94" s="78"/>
      <c r="FUV94" s="78"/>
      <c r="FUW94" s="78"/>
      <c r="FUX94" s="78"/>
      <c r="FUY94" s="78"/>
      <c r="FUZ94" s="78"/>
      <c r="FVA94" s="78"/>
      <c r="FVB94" s="78"/>
      <c r="FVC94" s="78"/>
      <c r="FVD94" s="78"/>
      <c r="FVE94" s="78"/>
      <c r="FVF94" s="78"/>
      <c r="FVG94" s="78"/>
      <c r="FVH94" s="78"/>
      <c r="FVI94" s="78"/>
      <c r="FVJ94" s="78"/>
      <c r="FVK94" s="78"/>
      <c r="FVL94" s="78"/>
      <c r="FVM94" s="78"/>
      <c r="FVN94" s="78"/>
      <c r="FVO94" s="78"/>
      <c r="FVP94" s="78"/>
      <c r="FVQ94" s="78"/>
      <c r="FVR94" s="78"/>
      <c r="FVS94" s="78"/>
      <c r="FVT94" s="78"/>
      <c r="FVU94" s="78"/>
      <c r="FVV94" s="78"/>
      <c r="FVW94" s="78"/>
      <c r="FVX94" s="78"/>
      <c r="FVY94" s="78"/>
      <c r="FVZ94" s="78"/>
      <c r="FWA94" s="78"/>
      <c r="FWB94" s="78"/>
      <c r="FWC94" s="78"/>
      <c r="FWD94" s="78"/>
      <c r="FWE94" s="78"/>
      <c r="FWF94" s="78"/>
      <c r="FWG94" s="78"/>
      <c r="FWH94" s="78"/>
      <c r="FWI94" s="78"/>
      <c r="FWJ94" s="78"/>
      <c r="FWK94" s="78"/>
      <c r="FWL94" s="78"/>
      <c r="FWM94" s="78"/>
      <c r="FWN94" s="78"/>
      <c r="FWO94" s="78"/>
      <c r="FWP94" s="78"/>
      <c r="FWQ94" s="78"/>
      <c r="FWR94" s="78"/>
      <c r="FWS94" s="78"/>
      <c r="FWT94" s="78"/>
      <c r="FWU94" s="78"/>
      <c r="FWV94" s="78"/>
      <c r="FWW94" s="78"/>
      <c r="FWX94" s="78"/>
      <c r="FWY94" s="78"/>
      <c r="FWZ94" s="78"/>
      <c r="FXA94" s="78"/>
      <c r="FXB94" s="78"/>
      <c r="FXC94" s="78"/>
      <c r="FXD94" s="78"/>
      <c r="FXE94" s="78"/>
      <c r="FXF94" s="78"/>
      <c r="FXG94" s="78"/>
      <c r="FXH94" s="78"/>
      <c r="FXI94" s="78"/>
      <c r="FXJ94" s="78"/>
      <c r="FXK94" s="78"/>
      <c r="FXL94" s="78"/>
      <c r="FXM94" s="78"/>
      <c r="FXN94" s="78"/>
      <c r="FXO94" s="78"/>
      <c r="FXP94" s="78"/>
      <c r="FXQ94" s="78"/>
      <c r="FXR94" s="78"/>
      <c r="FXS94" s="78"/>
      <c r="FXT94" s="78"/>
      <c r="FXU94" s="78"/>
      <c r="FXV94" s="78"/>
      <c r="FXW94" s="78"/>
      <c r="FXX94" s="78"/>
      <c r="FXY94" s="78"/>
      <c r="FXZ94" s="78"/>
      <c r="FYA94" s="78"/>
      <c r="FYB94" s="78"/>
      <c r="FYC94" s="78"/>
      <c r="FYD94" s="78"/>
      <c r="FYE94" s="78"/>
      <c r="FYF94" s="78"/>
      <c r="FYG94" s="78"/>
      <c r="FYH94" s="78"/>
      <c r="FYI94" s="78"/>
      <c r="FYJ94" s="78"/>
      <c r="FYK94" s="78"/>
      <c r="FYL94" s="78"/>
      <c r="FYM94" s="78"/>
      <c r="FYN94" s="78"/>
      <c r="FYO94" s="78"/>
      <c r="FYP94" s="78"/>
      <c r="FYQ94" s="78"/>
      <c r="FYR94" s="78"/>
      <c r="FYS94" s="78"/>
      <c r="FYT94" s="78"/>
      <c r="FYU94" s="78"/>
      <c r="FYV94" s="78"/>
      <c r="FYW94" s="78"/>
      <c r="FYX94" s="78"/>
      <c r="FYY94" s="78"/>
      <c r="FYZ94" s="78"/>
      <c r="FZA94" s="78"/>
      <c r="FZB94" s="78"/>
      <c r="FZC94" s="78"/>
      <c r="FZD94" s="78"/>
      <c r="FZE94" s="78"/>
      <c r="FZF94" s="78"/>
      <c r="FZG94" s="78"/>
      <c r="FZH94" s="78"/>
      <c r="FZI94" s="78"/>
      <c r="FZJ94" s="78"/>
      <c r="FZK94" s="78"/>
      <c r="FZL94" s="78"/>
      <c r="FZM94" s="78"/>
      <c r="FZN94" s="78"/>
      <c r="FZO94" s="78"/>
      <c r="FZP94" s="78"/>
      <c r="FZQ94" s="78"/>
      <c r="FZR94" s="78"/>
      <c r="FZS94" s="78"/>
      <c r="FZT94" s="78"/>
      <c r="FZU94" s="78"/>
      <c r="FZV94" s="78"/>
      <c r="FZW94" s="78"/>
      <c r="FZX94" s="78"/>
      <c r="FZY94" s="78"/>
      <c r="FZZ94" s="78"/>
      <c r="GAA94" s="78"/>
      <c r="GAB94" s="78"/>
      <c r="GAC94" s="78"/>
      <c r="GAD94" s="78"/>
      <c r="GAE94" s="78"/>
      <c r="GAF94" s="78"/>
      <c r="GAG94" s="78"/>
      <c r="GAH94" s="78"/>
      <c r="GAI94" s="78"/>
      <c r="GAJ94" s="78"/>
      <c r="GAK94" s="78"/>
      <c r="GAL94" s="78"/>
      <c r="GAM94" s="78"/>
      <c r="GAN94" s="78"/>
      <c r="GAO94" s="78"/>
      <c r="GAP94" s="78"/>
      <c r="GAQ94" s="78"/>
      <c r="GAR94" s="78"/>
      <c r="GAS94" s="78"/>
      <c r="GAT94" s="78"/>
      <c r="GAU94" s="78"/>
      <c r="GAV94" s="78"/>
      <c r="GAW94" s="78"/>
      <c r="GAX94" s="78"/>
      <c r="GAY94" s="78"/>
      <c r="GAZ94" s="78"/>
      <c r="GBA94" s="78"/>
      <c r="GBB94" s="78"/>
      <c r="GBC94" s="78"/>
      <c r="GBD94" s="78"/>
      <c r="GBE94" s="78"/>
      <c r="GBF94" s="78"/>
      <c r="GBG94" s="78"/>
      <c r="GBH94" s="78"/>
      <c r="GBI94" s="78"/>
      <c r="GBJ94" s="78"/>
      <c r="GBK94" s="78"/>
      <c r="GBL94" s="78"/>
      <c r="GBM94" s="78"/>
      <c r="GBN94" s="78"/>
      <c r="GBO94" s="78"/>
      <c r="GBP94" s="78"/>
      <c r="GBQ94" s="78"/>
      <c r="GBR94" s="78"/>
      <c r="GBS94" s="78"/>
      <c r="GBT94" s="78"/>
      <c r="GBU94" s="78"/>
      <c r="GBV94" s="78"/>
      <c r="GBW94" s="78"/>
      <c r="GBX94" s="78"/>
      <c r="GBY94" s="78"/>
      <c r="GBZ94" s="78"/>
      <c r="GCA94" s="78"/>
      <c r="GCB94" s="78"/>
      <c r="GCC94" s="78"/>
      <c r="GCD94" s="78"/>
      <c r="GCE94" s="78"/>
      <c r="GCF94" s="78"/>
      <c r="GCG94" s="78"/>
      <c r="GCH94" s="78"/>
      <c r="GCI94" s="78"/>
      <c r="GCJ94" s="78"/>
      <c r="GCK94" s="78"/>
      <c r="GCL94" s="78"/>
      <c r="GCM94" s="78"/>
      <c r="GCN94" s="78"/>
      <c r="GCO94" s="78"/>
      <c r="GCP94" s="78"/>
      <c r="GCQ94" s="78"/>
      <c r="GCR94" s="78"/>
      <c r="GCS94" s="78"/>
      <c r="GCT94" s="78"/>
      <c r="GCU94" s="78"/>
      <c r="GCV94" s="78"/>
      <c r="GCW94" s="78"/>
      <c r="GCX94" s="78"/>
      <c r="GCY94" s="78"/>
      <c r="GCZ94" s="78"/>
      <c r="GDA94" s="78"/>
      <c r="GDB94" s="78"/>
      <c r="GDC94" s="78"/>
      <c r="GDD94" s="78"/>
      <c r="GDE94" s="78"/>
      <c r="GDF94" s="78"/>
      <c r="GDG94" s="78"/>
      <c r="GDH94" s="78"/>
      <c r="GDI94" s="78"/>
      <c r="GDJ94" s="78"/>
      <c r="GDK94" s="78"/>
      <c r="GDL94" s="78"/>
      <c r="GDM94" s="78"/>
      <c r="GDN94" s="78"/>
      <c r="GDO94" s="78"/>
      <c r="GDP94" s="78"/>
      <c r="GDQ94" s="78"/>
      <c r="GDR94" s="78"/>
      <c r="GDS94" s="78"/>
      <c r="GDT94" s="78"/>
      <c r="GDU94" s="78"/>
      <c r="GDV94" s="78"/>
      <c r="GDW94" s="78"/>
      <c r="GDX94" s="78"/>
      <c r="GDY94" s="78"/>
      <c r="GDZ94" s="78"/>
      <c r="GEA94" s="78"/>
      <c r="GEB94" s="78"/>
      <c r="GEC94" s="78"/>
      <c r="GED94" s="78"/>
      <c r="GEE94" s="78"/>
      <c r="GEF94" s="78"/>
      <c r="GEG94" s="78"/>
      <c r="GEH94" s="78"/>
      <c r="GEI94" s="78"/>
      <c r="GEJ94" s="78"/>
      <c r="GEK94" s="78"/>
      <c r="GEL94" s="78"/>
      <c r="GEM94" s="78"/>
      <c r="GEN94" s="78"/>
      <c r="GEO94" s="78"/>
      <c r="GEP94" s="78"/>
      <c r="GEQ94" s="78"/>
      <c r="GER94" s="78"/>
      <c r="GES94" s="78"/>
      <c r="GET94" s="78"/>
      <c r="GEU94" s="78"/>
      <c r="GEV94" s="78"/>
      <c r="GEW94" s="78"/>
      <c r="GEX94" s="78"/>
      <c r="GEY94" s="78"/>
      <c r="GEZ94" s="78"/>
      <c r="GFA94" s="78"/>
      <c r="GFB94" s="78"/>
      <c r="GFC94" s="78"/>
      <c r="GFD94" s="78"/>
      <c r="GFE94" s="78"/>
      <c r="GFF94" s="78"/>
      <c r="GFG94" s="78"/>
      <c r="GFH94" s="78"/>
      <c r="GFI94" s="78"/>
      <c r="GFJ94" s="78"/>
      <c r="GFK94" s="78"/>
      <c r="GFL94" s="78"/>
      <c r="GFM94" s="78"/>
      <c r="GFN94" s="78"/>
      <c r="GFO94" s="78"/>
      <c r="GFP94" s="78"/>
      <c r="GFQ94" s="78"/>
      <c r="GFR94" s="78"/>
      <c r="GFS94" s="78"/>
      <c r="GFT94" s="78"/>
      <c r="GFU94" s="78"/>
      <c r="GFV94" s="78"/>
      <c r="GFW94" s="78"/>
      <c r="GFX94" s="78"/>
      <c r="GFY94" s="78"/>
      <c r="GFZ94" s="78"/>
      <c r="GGA94" s="78"/>
      <c r="GGB94" s="78"/>
      <c r="GGC94" s="78"/>
      <c r="GGD94" s="78"/>
      <c r="GGE94" s="78"/>
      <c r="GGF94" s="78"/>
      <c r="GGG94" s="78"/>
      <c r="GGH94" s="78"/>
      <c r="GGI94" s="78"/>
      <c r="GGJ94" s="78"/>
      <c r="GGK94" s="78"/>
      <c r="GGL94" s="78"/>
      <c r="GGM94" s="78"/>
      <c r="GGN94" s="78"/>
      <c r="GGO94" s="78"/>
      <c r="GGP94" s="78"/>
      <c r="GGQ94" s="78"/>
      <c r="GGR94" s="78"/>
      <c r="GGS94" s="78"/>
      <c r="GGT94" s="78"/>
      <c r="GGU94" s="78"/>
      <c r="GGV94" s="78"/>
      <c r="GGW94" s="78"/>
      <c r="GGX94" s="78"/>
      <c r="GGY94" s="78"/>
      <c r="GGZ94" s="78"/>
      <c r="GHA94" s="78"/>
      <c r="GHB94" s="78"/>
      <c r="GHC94" s="78"/>
      <c r="GHD94" s="78"/>
      <c r="GHE94" s="78"/>
      <c r="GHF94" s="78"/>
      <c r="GHG94" s="78"/>
      <c r="GHH94" s="78"/>
      <c r="GHI94" s="78"/>
      <c r="GHJ94" s="78"/>
      <c r="GHK94" s="78"/>
      <c r="GHL94" s="78"/>
      <c r="GHM94" s="78"/>
      <c r="GHN94" s="78"/>
      <c r="GHO94" s="78"/>
      <c r="GHP94" s="78"/>
      <c r="GHQ94" s="78"/>
      <c r="GHR94" s="78"/>
      <c r="GHS94" s="78"/>
      <c r="GHT94" s="78"/>
      <c r="GHU94" s="78"/>
      <c r="GHV94" s="78"/>
      <c r="GHW94" s="78"/>
      <c r="GHX94" s="78"/>
      <c r="GHY94" s="78"/>
      <c r="GHZ94" s="78"/>
      <c r="GIA94" s="78"/>
      <c r="GIB94" s="78"/>
      <c r="GIC94" s="78"/>
      <c r="GID94" s="78"/>
      <c r="GIE94" s="78"/>
      <c r="GIF94" s="78"/>
      <c r="GIG94" s="78"/>
      <c r="GIH94" s="78"/>
      <c r="GII94" s="78"/>
      <c r="GIJ94" s="78"/>
      <c r="GIK94" s="78"/>
      <c r="GIL94" s="78"/>
      <c r="GIM94" s="78"/>
      <c r="GIN94" s="78"/>
      <c r="GIO94" s="78"/>
      <c r="GIP94" s="78"/>
      <c r="GIQ94" s="78"/>
      <c r="GIR94" s="78"/>
      <c r="GIS94" s="78"/>
      <c r="GIT94" s="78"/>
      <c r="GIU94" s="78"/>
      <c r="GIV94" s="78"/>
      <c r="GIW94" s="78"/>
      <c r="GIX94" s="78"/>
      <c r="GIY94" s="78"/>
      <c r="GIZ94" s="78"/>
      <c r="GJA94" s="78"/>
      <c r="GJB94" s="78"/>
      <c r="GJC94" s="78"/>
      <c r="GJD94" s="78"/>
      <c r="GJE94" s="78"/>
      <c r="GJF94" s="78"/>
      <c r="GJG94" s="78"/>
      <c r="GJH94" s="78"/>
      <c r="GJI94" s="78"/>
      <c r="GJJ94" s="78"/>
      <c r="GJK94" s="78"/>
      <c r="GJL94" s="78"/>
      <c r="GJM94" s="78"/>
      <c r="GJN94" s="78"/>
      <c r="GJO94" s="78"/>
      <c r="GJP94" s="78"/>
      <c r="GJQ94" s="78"/>
      <c r="GJR94" s="78"/>
      <c r="GJS94" s="78"/>
      <c r="GJT94" s="78"/>
      <c r="GJU94" s="78"/>
      <c r="GJV94" s="78"/>
      <c r="GJW94" s="78"/>
      <c r="GJX94" s="78"/>
      <c r="GJY94" s="78"/>
      <c r="GJZ94" s="78"/>
      <c r="GKA94" s="78"/>
      <c r="GKB94" s="78"/>
      <c r="GKC94" s="78"/>
      <c r="GKD94" s="78"/>
      <c r="GKE94" s="78"/>
      <c r="GKF94" s="78"/>
      <c r="GKG94" s="78"/>
      <c r="GKH94" s="78"/>
      <c r="GKI94" s="78"/>
      <c r="GKJ94" s="78"/>
      <c r="GKK94" s="78"/>
      <c r="GKL94" s="78"/>
      <c r="GKM94" s="78"/>
      <c r="GKN94" s="78"/>
      <c r="GKO94" s="78"/>
      <c r="GKP94" s="78"/>
      <c r="GKQ94" s="78"/>
      <c r="GKR94" s="78"/>
      <c r="GKS94" s="78"/>
      <c r="GKT94" s="78"/>
      <c r="GKU94" s="78"/>
      <c r="GKV94" s="78"/>
      <c r="GKW94" s="78"/>
      <c r="GKX94" s="78"/>
      <c r="GKY94" s="78"/>
      <c r="GKZ94" s="78"/>
      <c r="GLA94" s="78"/>
      <c r="GLB94" s="78"/>
      <c r="GLC94" s="78"/>
      <c r="GLD94" s="78"/>
      <c r="GLE94" s="78"/>
      <c r="GLF94" s="78"/>
      <c r="GLG94" s="78"/>
      <c r="GLH94" s="78"/>
      <c r="GLI94" s="78"/>
      <c r="GLJ94" s="78"/>
      <c r="GLK94" s="78"/>
      <c r="GLL94" s="78"/>
      <c r="GLM94" s="78"/>
      <c r="GLN94" s="78"/>
      <c r="GLO94" s="78"/>
      <c r="GLP94" s="78"/>
      <c r="GLQ94" s="78"/>
      <c r="GLR94" s="78"/>
      <c r="GLS94" s="78"/>
      <c r="GLT94" s="78"/>
      <c r="GLU94" s="78"/>
      <c r="GLV94" s="78"/>
      <c r="GLW94" s="78"/>
      <c r="GLX94" s="78"/>
      <c r="GLY94" s="78"/>
      <c r="GLZ94" s="78"/>
      <c r="GMA94" s="78"/>
      <c r="GMB94" s="78"/>
      <c r="GMC94" s="78"/>
      <c r="GMD94" s="78"/>
      <c r="GME94" s="78"/>
      <c r="GMF94" s="78"/>
      <c r="GMG94" s="78"/>
      <c r="GMH94" s="78"/>
      <c r="GMI94" s="78"/>
      <c r="GMJ94" s="78"/>
      <c r="GMK94" s="78"/>
      <c r="GML94" s="78"/>
      <c r="GMM94" s="78"/>
      <c r="GMN94" s="78"/>
      <c r="GMO94" s="78"/>
      <c r="GMP94" s="78"/>
      <c r="GMQ94" s="78"/>
      <c r="GMR94" s="78"/>
      <c r="GMS94" s="78"/>
      <c r="GMT94" s="78"/>
      <c r="GMU94" s="78"/>
      <c r="GMV94" s="78"/>
      <c r="GMW94" s="78"/>
      <c r="GMX94" s="78"/>
      <c r="GMY94" s="78"/>
      <c r="GMZ94" s="78"/>
      <c r="GNA94" s="78"/>
      <c r="GNB94" s="78"/>
      <c r="GNC94" s="78"/>
      <c r="GND94" s="78"/>
      <c r="GNE94" s="78"/>
      <c r="GNF94" s="78"/>
      <c r="GNG94" s="78"/>
      <c r="GNH94" s="78"/>
      <c r="GNI94" s="78"/>
      <c r="GNJ94" s="78"/>
      <c r="GNK94" s="78"/>
      <c r="GNL94" s="78"/>
      <c r="GNM94" s="78"/>
      <c r="GNN94" s="78"/>
      <c r="GNO94" s="78"/>
      <c r="GNP94" s="78"/>
      <c r="GNQ94" s="78"/>
      <c r="GNR94" s="78"/>
      <c r="GNS94" s="78"/>
      <c r="GNT94" s="78"/>
      <c r="GNU94" s="78"/>
      <c r="GNV94" s="78"/>
      <c r="GNW94" s="78"/>
      <c r="GNX94" s="78"/>
      <c r="GNY94" s="78"/>
      <c r="GNZ94" s="78"/>
      <c r="GOA94" s="78"/>
      <c r="GOB94" s="78"/>
      <c r="GOC94" s="78"/>
      <c r="GOD94" s="78"/>
      <c r="GOE94" s="78"/>
      <c r="GOF94" s="78"/>
      <c r="GOG94" s="78"/>
      <c r="GOH94" s="78"/>
      <c r="GOI94" s="78"/>
      <c r="GOJ94" s="78"/>
      <c r="GOK94" s="78"/>
      <c r="GOL94" s="78"/>
      <c r="GOM94" s="78"/>
      <c r="GON94" s="78"/>
      <c r="GOO94" s="78"/>
      <c r="GOP94" s="78"/>
      <c r="GOQ94" s="78"/>
      <c r="GOR94" s="78"/>
      <c r="GOS94" s="78"/>
      <c r="GOT94" s="78"/>
      <c r="GOU94" s="78"/>
      <c r="GOV94" s="78"/>
      <c r="GOW94" s="78"/>
      <c r="GOX94" s="78"/>
      <c r="GOY94" s="78"/>
      <c r="GOZ94" s="78"/>
      <c r="GPA94" s="78"/>
      <c r="GPB94" s="78"/>
      <c r="GPC94" s="78"/>
      <c r="GPD94" s="78"/>
      <c r="GPE94" s="78"/>
      <c r="GPF94" s="78"/>
      <c r="GPG94" s="78"/>
      <c r="GPH94" s="78"/>
      <c r="GPI94" s="78"/>
      <c r="GPJ94" s="78"/>
      <c r="GPK94" s="78"/>
      <c r="GPL94" s="78"/>
      <c r="GPM94" s="78"/>
      <c r="GPN94" s="78"/>
      <c r="GPO94" s="78"/>
      <c r="GPP94" s="78"/>
      <c r="GPQ94" s="78"/>
      <c r="GPR94" s="78"/>
      <c r="GPS94" s="78"/>
      <c r="GPT94" s="78"/>
      <c r="GPU94" s="78"/>
      <c r="GPV94" s="78"/>
      <c r="GPW94" s="78"/>
      <c r="GPX94" s="78"/>
      <c r="GPY94" s="78"/>
      <c r="GPZ94" s="78"/>
      <c r="GQA94" s="78"/>
      <c r="GQB94" s="78"/>
      <c r="GQC94" s="78"/>
      <c r="GQD94" s="78"/>
      <c r="GQE94" s="78"/>
      <c r="GQF94" s="78"/>
      <c r="GQG94" s="78"/>
      <c r="GQH94" s="78"/>
      <c r="GQI94" s="78"/>
      <c r="GQJ94" s="78"/>
      <c r="GQK94" s="78"/>
      <c r="GQL94" s="78"/>
      <c r="GQM94" s="78"/>
      <c r="GQN94" s="78"/>
      <c r="GQO94" s="78"/>
      <c r="GQP94" s="78"/>
      <c r="GQQ94" s="78"/>
      <c r="GQR94" s="78"/>
      <c r="GQS94" s="78"/>
      <c r="GQT94" s="78"/>
      <c r="GQU94" s="78"/>
      <c r="GQV94" s="78"/>
      <c r="GQW94" s="78"/>
      <c r="GQX94" s="78"/>
      <c r="GQY94" s="78"/>
      <c r="GQZ94" s="78"/>
      <c r="GRA94" s="78"/>
      <c r="GRB94" s="78"/>
      <c r="GRC94" s="78"/>
      <c r="GRD94" s="78"/>
      <c r="GRE94" s="78"/>
      <c r="GRF94" s="78"/>
      <c r="GRG94" s="78"/>
      <c r="GRH94" s="78"/>
      <c r="GRI94" s="78"/>
      <c r="GRJ94" s="78"/>
      <c r="GRK94" s="78"/>
      <c r="GRL94" s="78"/>
      <c r="GRM94" s="78"/>
      <c r="GRN94" s="78"/>
      <c r="GRO94" s="78"/>
      <c r="GRP94" s="78"/>
      <c r="GRQ94" s="78"/>
      <c r="GRR94" s="78"/>
      <c r="GRS94" s="78"/>
      <c r="GRT94" s="78"/>
      <c r="GRU94" s="78"/>
      <c r="GRV94" s="78"/>
      <c r="GRW94" s="78"/>
      <c r="GRX94" s="78"/>
      <c r="GRY94" s="78"/>
      <c r="GRZ94" s="78"/>
      <c r="GSA94" s="78"/>
      <c r="GSB94" s="78"/>
      <c r="GSC94" s="78"/>
      <c r="GSD94" s="78"/>
      <c r="GSE94" s="78"/>
      <c r="GSF94" s="78"/>
      <c r="GSG94" s="78"/>
      <c r="GSH94" s="78"/>
      <c r="GSI94" s="78"/>
      <c r="GSJ94" s="78"/>
      <c r="GSK94" s="78"/>
      <c r="GSL94" s="78"/>
      <c r="GSM94" s="78"/>
      <c r="GSN94" s="78"/>
      <c r="GSO94" s="78"/>
      <c r="GSP94" s="78"/>
      <c r="GSQ94" s="78"/>
      <c r="GSR94" s="78"/>
      <c r="GSS94" s="78"/>
      <c r="GST94" s="78"/>
      <c r="GSU94" s="78"/>
      <c r="GSV94" s="78"/>
      <c r="GSW94" s="78"/>
      <c r="GSX94" s="78"/>
      <c r="GSY94" s="78"/>
      <c r="GSZ94" s="78"/>
      <c r="GTA94" s="78"/>
      <c r="GTB94" s="78"/>
      <c r="GTC94" s="78"/>
      <c r="GTD94" s="78"/>
      <c r="GTE94" s="78"/>
      <c r="GTF94" s="78"/>
      <c r="GTG94" s="78"/>
      <c r="GTH94" s="78"/>
      <c r="GTI94" s="78"/>
      <c r="GTJ94" s="78"/>
      <c r="GTK94" s="78"/>
      <c r="GTL94" s="78"/>
      <c r="GTM94" s="78"/>
      <c r="GTN94" s="78"/>
      <c r="GTO94" s="78"/>
      <c r="GTP94" s="78"/>
      <c r="GTQ94" s="78"/>
      <c r="GTR94" s="78"/>
      <c r="GTS94" s="78"/>
      <c r="GTT94" s="78"/>
      <c r="GTU94" s="78"/>
      <c r="GTV94" s="78"/>
      <c r="GTW94" s="78"/>
      <c r="GTX94" s="78"/>
      <c r="GTY94" s="78"/>
      <c r="GTZ94" s="78"/>
      <c r="GUA94" s="78"/>
      <c r="GUB94" s="78"/>
      <c r="GUC94" s="78"/>
      <c r="GUD94" s="78"/>
      <c r="GUE94" s="78"/>
      <c r="GUF94" s="78"/>
      <c r="GUG94" s="78"/>
      <c r="GUH94" s="78"/>
      <c r="GUI94" s="78"/>
      <c r="GUJ94" s="78"/>
      <c r="GUK94" s="78"/>
      <c r="GUL94" s="78"/>
      <c r="GUM94" s="78"/>
      <c r="GUN94" s="78"/>
      <c r="GUO94" s="78"/>
      <c r="GUP94" s="78"/>
      <c r="GUQ94" s="78"/>
      <c r="GUR94" s="78"/>
      <c r="GUS94" s="78"/>
      <c r="GUT94" s="78"/>
      <c r="GUU94" s="78"/>
      <c r="GUV94" s="78"/>
      <c r="GUW94" s="78"/>
      <c r="GUX94" s="78"/>
      <c r="GUY94" s="78"/>
      <c r="GUZ94" s="78"/>
      <c r="GVA94" s="78"/>
      <c r="GVB94" s="78"/>
      <c r="GVC94" s="78"/>
      <c r="GVD94" s="78"/>
      <c r="GVE94" s="78"/>
      <c r="GVF94" s="78"/>
      <c r="GVG94" s="78"/>
      <c r="GVH94" s="78"/>
      <c r="GVI94" s="78"/>
      <c r="GVJ94" s="78"/>
      <c r="GVK94" s="78"/>
      <c r="GVL94" s="78"/>
      <c r="GVM94" s="78"/>
      <c r="GVN94" s="78"/>
      <c r="GVO94" s="78"/>
      <c r="GVP94" s="78"/>
      <c r="GVQ94" s="78"/>
      <c r="GVR94" s="78"/>
      <c r="GVS94" s="78"/>
      <c r="GVT94" s="78"/>
      <c r="GVU94" s="78"/>
      <c r="GVV94" s="78"/>
      <c r="GVW94" s="78"/>
      <c r="GVX94" s="78"/>
      <c r="GVY94" s="78"/>
      <c r="GVZ94" s="78"/>
      <c r="GWA94" s="78"/>
      <c r="GWB94" s="78"/>
      <c r="GWC94" s="78"/>
      <c r="GWD94" s="78"/>
      <c r="GWE94" s="78"/>
      <c r="GWF94" s="78"/>
      <c r="GWG94" s="78"/>
      <c r="GWH94" s="78"/>
      <c r="GWI94" s="78"/>
      <c r="GWJ94" s="78"/>
      <c r="GWK94" s="78"/>
      <c r="GWL94" s="78"/>
      <c r="GWM94" s="78"/>
      <c r="GWN94" s="78"/>
      <c r="GWO94" s="78"/>
      <c r="GWP94" s="78"/>
      <c r="GWQ94" s="78"/>
      <c r="GWR94" s="78"/>
      <c r="GWS94" s="78"/>
      <c r="GWT94" s="78"/>
      <c r="GWU94" s="78"/>
      <c r="GWV94" s="78"/>
      <c r="GWW94" s="78"/>
      <c r="GWX94" s="78"/>
      <c r="GWY94" s="78"/>
      <c r="GWZ94" s="78"/>
      <c r="GXA94" s="78"/>
      <c r="GXB94" s="78"/>
      <c r="GXC94" s="78"/>
      <c r="GXD94" s="78"/>
      <c r="GXE94" s="78"/>
      <c r="GXF94" s="78"/>
      <c r="GXG94" s="78"/>
      <c r="GXH94" s="78"/>
      <c r="GXI94" s="78"/>
      <c r="GXJ94" s="78"/>
      <c r="GXK94" s="78"/>
      <c r="GXL94" s="78"/>
      <c r="GXM94" s="78"/>
      <c r="GXN94" s="78"/>
      <c r="GXO94" s="78"/>
      <c r="GXP94" s="78"/>
      <c r="GXQ94" s="78"/>
      <c r="GXR94" s="78"/>
      <c r="GXS94" s="78"/>
      <c r="GXT94" s="78"/>
      <c r="GXU94" s="78"/>
      <c r="GXV94" s="78"/>
      <c r="GXW94" s="78"/>
      <c r="GXX94" s="78"/>
      <c r="GXY94" s="78"/>
      <c r="GXZ94" s="78"/>
      <c r="GYA94" s="78"/>
      <c r="GYB94" s="78"/>
      <c r="GYC94" s="78"/>
      <c r="GYD94" s="78"/>
      <c r="GYE94" s="78"/>
      <c r="GYF94" s="78"/>
      <c r="GYG94" s="78"/>
      <c r="GYH94" s="78"/>
      <c r="GYI94" s="78"/>
      <c r="GYJ94" s="78"/>
      <c r="GYK94" s="78"/>
      <c r="GYL94" s="78"/>
      <c r="GYM94" s="78"/>
      <c r="GYN94" s="78"/>
      <c r="GYO94" s="78"/>
      <c r="GYP94" s="78"/>
      <c r="GYQ94" s="78"/>
      <c r="GYR94" s="78"/>
      <c r="GYS94" s="78"/>
      <c r="GYT94" s="78"/>
      <c r="GYU94" s="78"/>
      <c r="GYV94" s="78"/>
      <c r="GYW94" s="78"/>
      <c r="GYX94" s="78"/>
      <c r="GYY94" s="78"/>
      <c r="GYZ94" s="78"/>
      <c r="GZA94" s="78"/>
      <c r="GZB94" s="78"/>
      <c r="GZC94" s="78"/>
      <c r="GZD94" s="78"/>
      <c r="GZE94" s="78"/>
      <c r="GZF94" s="78"/>
      <c r="GZG94" s="78"/>
      <c r="GZH94" s="78"/>
      <c r="GZI94" s="78"/>
      <c r="GZJ94" s="78"/>
      <c r="GZK94" s="78"/>
      <c r="GZL94" s="78"/>
      <c r="GZM94" s="78"/>
      <c r="GZN94" s="78"/>
      <c r="GZO94" s="78"/>
      <c r="GZP94" s="78"/>
      <c r="GZQ94" s="78"/>
      <c r="GZR94" s="78"/>
      <c r="GZS94" s="78"/>
      <c r="GZT94" s="78"/>
      <c r="GZU94" s="78"/>
      <c r="GZV94" s="78"/>
      <c r="GZW94" s="78"/>
      <c r="GZX94" s="78"/>
      <c r="GZY94" s="78"/>
      <c r="GZZ94" s="78"/>
      <c r="HAA94" s="78"/>
      <c r="HAB94" s="78"/>
      <c r="HAC94" s="78"/>
      <c r="HAD94" s="78"/>
      <c r="HAE94" s="78"/>
      <c r="HAF94" s="78"/>
      <c r="HAG94" s="78"/>
      <c r="HAH94" s="78"/>
      <c r="HAI94" s="78"/>
      <c r="HAJ94" s="78"/>
      <c r="HAK94" s="78"/>
      <c r="HAL94" s="78"/>
      <c r="HAM94" s="78"/>
      <c r="HAN94" s="78"/>
      <c r="HAO94" s="78"/>
      <c r="HAP94" s="78"/>
      <c r="HAQ94" s="78"/>
      <c r="HAR94" s="78"/>
      <c r="HAS94" s="78"/>
      <c r="HAT94" s="78"/>
      <c r="HAU94" s="78"/>
      <c r="HAV94" s="78"/>
      <c r="HAW94" s="78"/>
      <c r="HAX94" s="78"/>
      <c r="HAY94" s="78"/>
      <c r="HAZ94" s="78"/>
      <c r="HBA94" s="78"/>
      <c r="HBB94" s="78"/>
      <c r="HBC94" s="78"/>
      <c r="HBD94" s="78"/>
      <c r="HBE94" s="78"/>
      <c r="HBF94" s="78"/>
      <c r="HBG94" s="78"/>
      <c r="HBH94" s="78"/>
      <c r="HBI94" s="78"/>
      <c r="HBJ94" s="78"/>
      <c r="HBK94" s="78"/>
      <c r="HBL94" s="78"/>
      <c r="HBM94" s="78"/>
      <c r="HBN94" s="78"/>
      <c r="HBO94" s="78"/>
      <c r="HBP94" s="78"/>
      <c r="HBQ94" s="78"/>
      <c r="HBR94" s="78"/>
      <c r="HBS94" s="78"/>
      <c r="HBT94" s="78"/>
      <c r="HBU94" s="78"/>
      <c r="HBV94" s="78"/>
      <c r="HBW94" s="78"/>
      <c r="HBX94" s="78"/>
      <c r="HBY94" s="78"/>
      <c r="HBZ94" s="78"/>
      <c r="HCA94" s="78"/>
      <c r="HCB94" s="78"/>
      <c r="HCC94" s="78"/>
      <c r="HCD94" s="78"/>
      <c r="HCE94" s="78"/>
      <c r="HCF94" s="78"/>
      <c r="HCG94" s="78"/>
      <c r="HCH94" s="78"/>
      <c r="HCI94" s="78"/>
      <c r="HCJ94" s="78"/>
      <c r="HCK94" s="78"/>
      <c r="HCL94" s="78"/>
      <c r="HCM94" s="78"/>
      <c r="HCN94" s="78"/>
      <c r="HCO94" s="78"/>
      <c r="HCP94" s="78"/>
      <c r="HCQ94" s="78"/>
      <c r="HCR94" s="78"/>
      <c r="HCS94" s="78"/>
      <c r="HCT94" s="78"/>
      <c r="HCU94" s="78"/>
      <c r="HCV94" s="78"/>
      <c r="HCW94" s="78"/>
      <c r="HCX94" s="78"/>
      <c r="HCY94" s="78"/>
      <c r="HCZ94" s="78"/>
      <c r="HDA94" s="78"/>
      <c r="HDB94" s="78"/>
      <c r="HDC94" s="78"/>
      <c r="HDD94" s="78"/>
      <c r="HDE94" s="78"/>
      <c r="HDF94" s="78"/>
      <c r="HDG94" s="78"/>
      <c r="HDH94" s="78"/>
      <c r="HDI94" s="78"/>
      <c r="HDJ94" s="78"/>
      <c r="HDK94" s="78"/>
      <c r="HDL94" s="78"/>
      <c r="HDM94" s="78"/>
      <c r="HDN94" s="78"/>
      <c r="HDO94" s="78"/>
      <c r="HDP94" s="78"/>
      <c r="HDQ94" s="78"/>
      <c r="HDR94" s="78"/>
      <c r="HDS94" s="78"/>
      <c r="HDT94" s="78"/>
      <c r="HDU94" s="78"/>
      <c r="HDV94" s="78"/>
      <c r="HDW94" s="78"/>
      <c r="HDX94" s="78"/>
      <c r="HDY94" s="78"/>
      <c r="HDZ94" s="78"/>
      <c r="HEA94" s="78"/>
      <c r="HEB94" s="78"/>
      <c r="HEC94" s="78"/>
      <c r="HED94" s="78"/>
      <c r="HEE94" s="78"/>
      <c r="HEF94" s="78"/>
      <c r="HEG94" s="78"/>
      <c r="HEH94" s="78"/>
      <c r="HEI94" s="78"/>
      <c r="HEJ94" s="78"/>
      <c r="HEK94" s="78"/>
      <c r="HEL94" s="78"/>
      <c r="HEM94" s="78"/>
      <c r="HEN94" s="78"/>
      <c r="HEO94" s="78"/>
      <c r="HEP94" s="78"/>
      <c r="HEQ94" s="78"/>
      <c r="HER94" s="78"/>
      <c r="HES94" s="78"/>
      <c r="HET94" s="78"/>
      <c r="HEU94" s="78"/>
      <c r="HEV94" s="78"/>
      <c r="HEW94" s="78"/>
      <c r="HEX94" s="78"/>
      <c r="HEY94" s="78"/>
      <c r="HEZ94" s="78"/>
      <c r="HFA94" s="78"/>
      <c r="HFB94" s="78"/>
      <c r="HFC94" s="78"/>
      <c r="HFD94" s="78"/>
      <c r="HFE94" s="78"/>
      <c r="HFF94" s="78"/>
      <c r="HFG94" s="78"/>
      <c r="HFH94" s="78"/>
      <c r="HFI94" s="78"/>
      <c r="HFJ94" s="78"/>
      <c r="HFK94" s="78"/>
      <c r="HFL94" s="78"/>
      <c r="HFM94" s="78"/>
      <c r="HFN94" s="78"/>
      <c r="HFO94" s="78"/>
      <c r="HFP94" s="78"/>
      <c r="HFQ94" s="78"/>
      <c r="HFR94" s="78"/>
      <c r="HFS94" s="78"/>
      <c r="HFT94" s="78"/>
      <c r="HFU94" s="78"/>
      <c r="HFV94" s="78"/>
      <c r="HFW94" s="78"/>
      <c r="HFX94" s="78"/>
      <c r="HFY94" s="78"/>
      <c r="HFZ94" s="78"/>
      <c r="HGA94" s="78"/>
      <c r="HGB94" s="78"/>
      <c r="HGC94" s="78"/>
      <c r="HGD94" s="78"/>
      <c r="HGE94" s="78"/>
      <c r="HGF94" s="78"/>
      <c r="HGG94" s="78"/>
      <c r="HGH94" s="78"/>
      <c r="HGI94" s="78"/>
      <c r="HGJ94" s="78"/>
      <c r="HGK94" s="78"/>
      <c r="HGL94" s="78"/>
      <c r="HGM94" s="78"/>
      <c r="HGN94" s="78"/>
      <c r="HGO94" s="78"/>
      <c r="HGP94" s="78"/>
      <c r="HGQ94" s="78"/>
      <c r="HGR94" s="78"/>
      <c r="HGS94" s="78"/>
      <c r="HGT94" s="78"/>
      <c r="HGU94" s="78"/>
      <c r="HGV94" s="78"/>
      <c r="HGW94" s="78"/>
      <c r="HGX94" s="78"/>
      <c r="HGY94" s="78"/>
      <c r="HGZ94" s="78"/>
      <c r="HHA94" s="78"/>
      <c r="HHB94" s="78"/>
      <c r="HHC94" s="78"/>
      <c r="HHD94" s="78"/>
      <c r="HHE94" s="78"/>
      <c r="HHF94" s="78"/>
      <c r="HHG94" s="78"/>
      <c r="HHH94" s="78"/>
      <c r="HHI94" s="78"/>
      <c r="HHJ94" s="78"/>
      <c r="HHK94" s="78"/>
      <c r="HHL94" s="78"/>
      <c r="HHM94" s="78"/>
      <c r="HHN94" s="78"/>
      <c r="HHO94" s="78"/>
      <c r="HHP94" s="78"/>
      <c r="HHQ94" s="78"/>
      <c r="HHR94" s="78"/>
      <c r="HHS94" s="78"/>
      <c r="HHT94" s="78"/>
      <c r="HHU94" s="78"/>
      <c r="HHV94" s="78"/>
      <c r="HHW94" s="78"/>
      <c r="HHX94" s="78"/>
      <c r="HHY94" s="78"/>
      <c r="HHZ94" s="78"/>
      <c r="HIA94" s="78"/>
      <c r="HIB94" s="78"/>
      <c r="HIC94" s="78"/>
      <c r="HID94" s="78"/>
      <c r="HIE94" s="78"/>
      <c r="HIF94" s="78"/>
      <c r="HIG94" s="78"/>
      <c r="HIH94" s="78"/>
      <c r="HII94" s="78"/>
      <c r="HIJ94" s="78"/>
      <c r="HIK94" s="78"/>
      <c r="HIL94" s="78"/>
      <c r="HIM94" s="78"/>
      <c r="HIN94" s="78"/>
      <c r="HIO94" s="78"/>
      <c r="HIP94" s="78"/>
      <c r="HIQ94" s="78"/>
      <c r="HIR94" s="78"/>
      <c r="HIS94" s="78"/>
      <c r="HIT94" s="78"/>
      <c r="HIU94" s="78"/>
      <c r="HIV94" s="78"/>
      <c r="HIW94" s="78"/>
      <c r="HIX94" s="78"/>
      <c r="HIY94" s="78"/>
      <c r="HIZ94" s="78"/>
      <c r="HJA94" s="78"/>
      <c r="HJB94" s="78"/>
      <c r="HJC94" s="78"/>
      <c r="HJD94" s="78"/>
      <c r="HJE94" s="78"/>
      <c r="HJF94" s="78"/>
      <c r="HJG94" s="78"/>
      <c r="HJH94" s="78"/>
      <c r="HJI94" s="78"/>
      <c r="HJJ94" s="78"/>
      <c r="HJK94" s="78"/>
      <c r="HJL94" s="78"/>
      <c r="HJM94" s="78"/>
      <c r="HJN94" s="78"/>
      <c r="HJO94" s="78"/>
      <c r="HJP94" s="78"/>
      <c r="HJQ94" s="78"/>
      <c r="HJR94" s="78"/>
      <c r="HJS94" s="78"/>
      <c r="HJT94" s="78"/>
      <c r="HJU94" s="78"/>
      <c r="HJV94" s="78"/>
      <c r="HJW94" s="78"/>
      <c r="HJX94" s="78"/>
      <c r="HJY94" s="78"/>
      <c r="HJZ94" s="78"/>
      <c r="HKA94" s="78"/>
      <c r="HKB94" s="78"/>
      <c r="HKC94" s="78"/>
      <c r="HKD94" s="78"/>
      <c r="HKE94" s="78"/>
      <c r="HKF94" s="78"/>
      <c r="HKG94" s="78"/>
      <c r="HKH94" s="78"/>
      <c r="HKI94" s="78"/>
      <c r="HKJ94" s="78"/>
      <c r="HKK94" s="78"/>
      <c r="HKL94" s="78"/>
      <c r="HKM94" s="78"/>
      <c r="HKN94" s="78"/>
      <c r="HKO94" s="78"/>
      <c r="HKP94" s="78"/>
      <c r="HKQ94" s="78"/>
      <c r="HKR94" s="78"/>
      <c r="HKS94" s="78"/>
      <c r="HKT94" s="78"/>
      <c r="HKU94" s="78"/>
      <c r="HKV94" s="78"/>
      <c r="HKW94" s="78"/>
      <c r="HKX94" s="78"/>
      <c r="HKY94" s="78"/>
      <c r="HKZ94" s="78"/>
      <c r="HLA94" s="78"/>
      <c r="HLB94" s="78"/>
      <c r="HLC94" s="78"/>
      <c r="HLD94" s="78"/>
      <c r="HLE94" s="78"/>
      <c r="HLF94" s="78"/>
      <c r="HLG94" s="78"/>
      <c r="HLH94" s="78"/>
      <c r="HLI94" s="78"/>
      <c r="HLJ94" s="78"/>
      <c r="HLK94" s="78"/>
      <c r="HLL94" s="78"/>
      <c r="HLM94" s="78"/>
      <c r="HLN94" s="78"/>
      <c r="HLO94" s="78"/>
      <c r="HLP94" s="78"/>
      <c r="HLQ94" s="78"/>
      <c r="HLR94" s="78"/>
      <c r="HLS94" s="78"/>
      <c r="HLT94" s="78"/>
      <c r="HLU94" s="78"/>
      <c r="HLV94" s="78"/>
      <c r="HLW94" s="78"/>
      <c r="HLX94" s="78"/>
      <c r="HLY94" s="78"/>
      <c r="HLZ94" s="78"/>
      <c r="HMA94" s="78"/>
      <c r="HMB94" s="78"/>
      <c r="HMC94" s="78"/>
      <c r="HMD94" s="78"/>
      <c r="HME94" s="78"/>
      <c r="HMF94" s="78"/>
      <c r="HMG94" s="78"/>
      <c r="HMH94" s="78"/>
      <c r="HMI94" s="78"/>
      <c r="HMJ94" s="78"/>
      <c r="HMK94" s="78"/>
      <c r="HML94" s="78"/>
      <c r="HMM94" s="78"/>
      <c r="HMN94" s="78"/>
      <c r="HMO94" s="78"/>
      <c r="HMP94" s="78"/>
      <c r="HMQ94" s="78"/>
      <c r="HMR94" s="78"/>
      <c r="HMS94" s="78"/>
      <c r="HMT94" s="78"/>
      <c r="HMU94" s="78"/>
      <c r="HMV94" s="78"/>
      <c r="HMW94" s="78"/>
      <c r="HMX94" s="78"/>
      <c r="HMY94" s="78"/>
      <c r="HMZ94" s="78"/>
      <c r="HNA94" s="78"/>
      <c r="HNB94" s="78"/>
      <c r="HNC94" s="78"/>
      <c r="HND94" s="78"/>
      <c r="HNE94" s="78"/>
      <c r="HNF94" s="78"/>
      <c r="HNG94" s="78"/>
      <c r="HNH94" s="78"/>
      <c r="HNI94" s="78"/>
      <c r="HNJ94" s="78"/>
      <c r="HNK94" s="78"/>
      <c r="HNL94" s="78"/>
      <c r="HNM94" s="78"/>
      <c r="HNN94" s="78"/>
      <c r="HNO94" s="78"/>
      <c r="HNP94" s="78"/>
      <c r="HNQ94" s="78"/>
      <c r="HNR94" s="78"/>
      <c r="HNS94" s="78"/>
      <c r="HNT94" s="78"/>
      <c r="HNU94" s="78"/>
      <c r="HNV94" s="78"/>
      <c r="HNW94" s="78"/>
      <c r="HNX94" s="78"/>
      <c r="HNY94" s="78"/>
      <c r="HNZ94" s="78"/>
      <c r="HOA94" s="78"/>
      <c r="HOB94" s="78"/>
      <c r="HOC94" s="78"/>
      <c r="HOD94" s="78"/>
      <c r="HOE94" s="78"/>
      <c r="HOF94" s="78"/>
      <c r="HOG94" s="78"/>
      <c r="HOH94" s="78"/>
      <c r="HOI94" s="78"/>
      <c r="HOJ94" s="78"/>
      <c r="HOK94" s="78"/>
      <c r="HOL94" s="78"/>
      <c r="HOM94" s="78"/>
      <c r="HON94" s="78"/>
      <c r="HOO94" s="78"/>
      <c r="HOP94" s="78"/>
      <c r="HOQ94" s="78"/>
      <c r="HOR94" s="78"/>
      <c r="HOS94" s="78"/>
      <c r="HOT94" s="78"/>
      <c r="HOU94" s="78"/>
      <c r="HOV94" s="78"/>
      <c r="HOW94" s="78"/>
      <c r="HOX94" s="78"/>
      <c r="HOY94" s="78"/>
      <c r="HOZ94" s="78"/>
      <c r="HPA94" s="78"/>
      <c r="HPB94" s="78"/>
      <c r="HPC94" s="78"/>
      <c r="HPD94" s="78"/>
      <c r="HPE94" s="78"/>
      <c r="HPF94" s="78"/>
      <c r="HPG94" s="78"/>
      <c r="HPH94" s="78"/>
      <c r="HPI94" s="78"/>
      <c r="HPJ94" s="78"/>
      <c r="HPK94" s="78"/>
      <c r="HPL94" s="78"/>
      <c r="HPM94" s="78"/>
      <c r="HPN94" s="78"/>
      <c r="HPO94" s="78"/>
      <c r="HPP94" s="78"/>
      <c r="HPQ94" s="78"/>
      <c r="HPR94" s="78"/>
      <c r="HPS94" s="78"/>
      <c r="HPT94" s="78"/>
      <c r="HPU94" s="78"/>
      <c r="HPV94" s="78"/>
      <c r="HPW94" s="78"/>
      <c r="HPX94" s="78"/>
      <c r="HPY94" s="78"/>
      <c r="HPZ94" s="78"/>
      <c r="HQA94" s="78"/>
      <c r="HQB94" s="78"/>
      <c r="HQC94" s="78"/>
      <c r="HQD94" s="78"/>
      <c r="HQE94" s="78"/>
      <c r="HQF94" s="78"/>
      <c r="HQG94" s="78"/>
      <c r="HQH94" s="78"/>
      <c r="HQI94" s="78"/>
      <c r="HQJ94" s="78"/>
      <c r="HQK94" s="78"/>
      <c r="HQL94" s="78"/>
      <c r="HQM94" s="78"/>
      <c r="HQN94" s="78"/>
      <c r="HQO94" s="78"/>
      <c r="HQP94" s="78"/>
      <c r="HQQ94" s="78"/>
      <c r="HQR94" s="78"/>
      <c r="HQS94" s="78"/>
      <c r="HQT94" s="78"/>
      <c r="HQU94" s="78"/>
      <c r="HQV94" s="78"/>
      <c r="HQW94" s="78"/>
      <c r="HQX94" s="78"/>
      <c r="HQY94" s="78"/>
      <c r="HQZ94" s="78"/>
      <c r="HRA94" s="78"/>
      <c r="HRB94" s="78"/>
      <c r="HRC94" s="78"/>
      <c r="HRD94" s="78"/>
      <c r="HRE94" s="78"/>
      <c r="HRF94" s="78"/>
      <c r="HRG94" s="78"/>
      <c r="HRH94" s="78"/>
      <c r="HRI94" s="78"/>
      <c r="HRJ94" s="78"/>
      <c r="HRK94" s="78"/>
      <c r="HRL94" s="78"/>
      <c r="HRM94" s="78"/>
      <c r="HRN94" s="78"/>
      <c r="HRO94" s="78"/>
      <c r="HRP94" s="78"/>
      <c r="HRQ94" s="78"/>
      <c r="HRR94" s="78"/>
      <c r="HRS94" s="78"/>
      <c r="HRT94" s="78"/>
      <c r="HRU94" s="78"/>
      <c r="HRV94" s="78"/>
      <c r="HRW94" s="78"/>
      <c r="HRX94" s="78"/>
      <c r="HRY94" s="78"/>
      <c r="HRZ94" s="78"/>
      <c r="HSA94" s="78"/>
      <c r="HSB94" s="78"/>
      <c r="HSC94" s="78"/>
      <c r="HSD94" s="78"/>
      <c r="HSE94" s="78"/>
      <c r="HSF94" s="78"/>
      <c r="HSG94" s="78"/>
      <c r="HSH94" s="78"/>
      <c r="HSI94" s="78"/>
      <c r="HSJ94" s="78"/>
      <c r="HSK94" s="78"/>
      <c r="HSL94" s="78"/>
      <c r="HSM94" s="78"/>
      <c r="HSN94" s="78"/>
      <c r="HSO94" s="78"/>
      <c r="HSP94" s="78"/>
      <c r="HSQ94" s="78"/>
      <c r="HSR94" s="78"/>
      <c r="HSS94" s="78"/>
      <c r="HST94" s="78"/>
      <c r="HSU94" s="78"/>
      <c r="HSV94" s="78"/>
      <c r="HSW94" s="78"/>
      <c r="HSX94" s="78"/>
      <c r="HSY94" s="78"/>
      <c r="HSZ94" s="78"/>
      <c r="HTA94" s="78"/>
      <c r="HTB94" s="78"/>
      <c r="HTC94" s="78"/>
      <c r="HTD94" s="78"/>
      <c r="HTE94" s="78"/>
      <c r="HTF94" s="78"/>
      <c r="HTG94" s="78"/>
      <c r="HTH94" s="78"/>
      <c r="HTI94" s="78"/>
      <c r="HTJ94" s="78"/>
      <c r="HTK94" s="78"/>
      <c r="HTL94" s="78"/>
      <c r="HTM94" s="78"/>
      <c r="HTN94" s="78"/>
      <c r="HTO94" s="78"/>
      <c r="HTP94" s="78"/>
      <c r="HTQ94" s="78"/>
      <c r="HTR94" s="78"/>
      <c r="HTS94" s="78"/>
      <c r="HTT94" s="78"/>
      <c r="HTU94" s="78"/>
      <c r="HTV94" s="78"/>
      <c r="HTW94" s="78"/>
      <c r="HTX94" s="78"/>
      <c r="HTY94" s="78"/>
      <c r="HTZ94" s="78"/>
      <c r="HUA94" s="78"/>
      <c r="HUB94" s="78"/>
      <c r="HUC94" s="78"/>
      <c r="HUD94" s="78"/>
      <c r="HUE94" s="78"/>
      <c r="HUF94" s="78"/>
      <c r="HUG94" s="78"/>
      <c r="HUH94" s="78"/>
      <c r="HUI94" s="78"/>
      <c r="HUJ94" s="78"/>
      <c r="HUK94" s="78"/>
      <c r="HUL94" s="78"/>
      <c r="HUM94" s="78"/>
      <c r="HUN94" s="78"/>
      <c r="HUO94" s="78"/>
      <c r="HUP94" s="78"/>
      <c r="HUQ94" s="78"/>
      <c r="HUR94" s="78"/>
      <c r="HUS94" s="78"/>
      <c r="HUT94" s="78"/>
      <c r="HUU94" s="78"/>
      <c r="HUV94" s="78"/>
      <c r="HUW94" s="78"/>
      <c r="HUX94" s="78"/>
      <c r="HUY94" s="78"/>
      <c r="HUZ94" s="78"/>
      <c r="HVA94" s="78"/>
      <c r="HVB94" s="78"/>
      <c r="HVC94" s="78"/>
      <c r="HVD94" s="78"/>
      <c r="HVE94" s="78"/>
      <c r="HVF94" s="78"/>
      <c r="HVG94" s="78"/>
      <c r="HVH94" s="78"/>
      <c r="HVI94" s="78"/>
      <c r="HVJ94" s="78"/>
      <c r="HVK94" s="78"/>
      <c r="HVL94" s="78"/>
      <c r="HVM94" s="78"/>
      <c r="HVN94" s="78"/>
      <c r="HVO94" s="78"/>
      <c r="HVP94" s="78"/>
      <c r="HVQ94" s="78"/>
      <c r="HVR94" s="78"/>
      <c r="HVS94" s="78"/>
      <c r="HVT94" s="78"/>
      <c r="HVU94" s="78"/>
      <c r="HVV94" s="78"/>
      <c r="HVW94" s="78"/>
      <c r="HVX94" s="78"/>
      <c r="HVY94" s="78"/>
      <c r="HVZ94" s="78"/>
      <c r="HWA94" s="78"/>
      <c r="HWB94" s="78"/>
      <c r="HWC94" s="78"/>
      <c r="HWD94" s="78"/>
      <c r="HWE94" s="78"/>
      <c r="HWF94" s="78"/>
      <c r="HWG94" s="78"/>
      <c r="HWH94" s="78"/>
      <c r="HWI94" s="78"/>
      <c r="HWJ94" s="78"/>
      <c r="HWK94" s="78"/>
      <c r="HWL94" s="78"/>
      <c r="HWM94" s="78"/>
      <c r="HWN94" s="78"/>
      <c r="HWO94" s="78"/>
      <c r="HWP94" s="78"/>
      <c r="HWQ94" s="78"/>
      <c r="HWR94" s="78"/>
      <c r="HWS94" s="78"/>
      <c r="HWT94" s="78"/>
      <c r="HWU94" s="78"/>
      <c r="HWV94" s="78"/>
      <c r="HWW94" s="78"/>
      <c r="HWX94" s="78"/>
      <c r="HWY94" s="78"/>
      <c r="HWZ94" s="78"/>
      <c r="HXA94" s="78"/>
      <c r="HXB94" s="78"/>
      <c r="HXC94" s="78"/>
      <c r="HXD94" s="78"/>
      <c r="HXE94" s="78"/>
      <c r="HXF94" s="78"/>
      <c r="HXG94" s="78"/>
      <c r="HXH94" s="78"/>
      <c r="HXI94" s="78"/>
      <c r="HXJ94" s="78"/>
      <c r="HXK94" s="78"/>
      <c r="HXL94" s="78"/>
      <c r="HXM94" s="78"/>
      <c r="HXN94" s="78"/>
      <c r="HXO94" s="78"/>
      <c r="HXP94" s="78"/>
      <c r="HXQ94" s="78"/>
      <c r="HXR94" s="78"/>
      <c r="HXS94" s="78"/>
      <c r="HXT94" s="78"/>
      <c r="HXU94" s="78"/>
      <c r="HXV94" s="78"/>
      <c r="HXW94" s="78"/>
      <c r="HXX94" s="78"/>
      <c r="HXY94" s="78"/>
      <c r="HXZ94" s="78"/>
      <c r="HYA94" s="78"/>
      <c r="HYB94" s="78"/>
      <c r="HYC94" s="78"/>
      <c r="HYD94" s="78"/>
      <c r="HYE94" s="78"/>
      <c r="HYF94" s="78"/>
      <c r="HYG94" s="78"/>
      <c r="HYH94" s="78"/>
      <c r="HYI94" s="78"/>
      <c r="HYJ94" s="78"/>
      <c r="HYK94" s="78"/>
      <c r="HYL94" s="78"/>
      <c r="HYM94" s="78"/>
      <c r="HYN94" s="78"/>
      <c r="HYO94" s="78"/>
      <c r="HYP94" s="78"/>
      <c r="HYQ94" s="78"/>
      <c r="HYR94" s="78"/>
      <c r="HYS94" s="78"/>
      <c r="HYT94" s="78"/>
      <c r="HYU94" s="78"/>
      <c r="HYV94" s="78"/>
      <c r="HYW94" s="78"/>
      <c r="HYX94" s="78"/>
      <c r="HYY94" s="78"/>
      <c r="HYZ94" s="78"/>
      <c r="HZA94" s="78"/>
      <c r="HZB94" s="78"/>
      <c r="HZC94" s="78"/>
      <c r="HZD94" s="78"/>
      <c r="HZE94" s="78"/>
      <c r="HZF94" s="78"/>
      <c r="HZG94" s="78"/>
      <c r="HZH94" s="78"/>
      <c r="HZI94" s="78"/>
      <c r="HZJ94" s="78"/>
      <c r="HZK94" s="78"/>
      <c r="HZL94" s="78"/>
      <c r="HZM94" s="78"/>
      <c r="HZN94" s="78"/>
      <c r="HZO94" s="78"/>
      <c r="HZP94" s="78"/>
      <c r="HZQ94" s="78"/>
      <c r="HZR94" s="78"/>
      <c r="HZS94" s="78"/>
      <c r="HZT94" s="78"/>
      <c r="HZU94" s="78"/>
      <c r="HZV94" s="78"/>
      <c r="HZW94" s="78"/>
      <c r="HZX94" s="78"/>
      <c r="HZY94" s="78"/>
      <c r="HZZ94" s="78"/>
      <c r="IAA94" s="78"/>
      <c r="IAB94" s="78"/>
      <c r="IAC94" s="78"/>
      <c r="IAD94" s="78"/>
      <c r="IAE94" s="78"/>
      <c r="IAF94" s="78"/>
      <c r="IAG94" s="78"/>
      <c r="IAH94" s="78"/>
      <c r="IAI94" s="78"/>
      <c r="IAJ94" s="78"/>
      <c r="IAK94" s="78"/>
      <c r="IAL94" s="78"/>
      <c r="IAM94" s="78"/>
      <c r="IAN94" s="78"/>
      <c r="IAO94" s="78"/>
      <c r="IAP94" s="78"/>
      <c r="IAQ94" s="78"/>
      <c r="IAR94" s="78"/>
      <c r="IAS94" s="78"/>
      <c r="IAT94" s="78"/>
      <c r="IAU94" s="78"/>
      <c r="IAV94" s="78"/>
      <c r="IAW94" s="78"/>
      <c r="IAX94" s="78"/>
      <c r="IAY94" s="78"/>
      <c r="IAZ94" s="78"/>
      <c r="IBA94" s="78"/>
      <c r="IBB94" s="78"/>
      <c r="IBC94" s="78"/>
      <c r="IBD94" s="78"/>
      <c r="IBE94" s="78"/>
      <c r="IBF94" s="78"/>
      <c r="IBG94" s="78"/>
      <c r="IBH94" s="78"/>
      <c r="IBI94" s="78"/>
      <c r="IBJ94" s="78"/>
      <c r="IBK94" s="78"/>
      <c r="IBL94" s="78"/>
      <c r="IBM94" s="78"/>
      <c r="IBN94" s="78"/>
      <c r="IBO94" s="78"/>
      <c r="IBP94" s="78"/>
      <c r="IBQ94" s="78"/>
      <c r="IBR94" s="78"/>
      <c r="IBS94" s="78"/>
      <c r="IBT94" s="78"/>
      <c r="IBU94" s="78"/>
      <c r="IBV94" s="78"/>
      <c r="IBW94" s="78"/>
      <c r="IBX94" s="78"/>
      <c r="IBY94" s="78"/>
      <c r="IBZ94" s="78"/>
      <c r="ICA94" s="78"/>
      <c r="ICB94" s="78"/>
      <c r="ICC94" s="78"/>
      <c r="ICD94" s="78"/>
      <c r="ICE94" s="78"/>
      <c r="ICF94" s="78"/>
      <c r="ICG94" s="78"/>
      <c r="ICH94" s="78"/>
      <c r="ICI94" s="78"/>
      <c r="ICJ94" s="78"/>
      <c r="ICK94" s="78"/>
      <c r="ICL94" s="78"/>
      <c r="ICM94" s="78"/>
      <c r="ICN94" s="78"/>
      <c r="ICO94" s="78"/>
      <c r="ICP94" s="78"/>
      <c r="ICQ94" s="78"/>
      <c r="ICR94" s="78"/>
      <c r="ICS94" s="78"/>
      <c r="ICT94" s="78"/>
      <c r="ICU94" s="78"/>
      <c r="ICV94" s="78"/>
      <c r="ICW94" s="78"/>
      <c r="ICX94" s="78"/>
      <c r="ICY94" s="78"/>
      <c r="ICZ94" s="78"/>
      <c r="IDA94" s="78"/>
      <c r="IDB94" s="78"/>
      <c r="IDC94" s="78"/>
      <c r="IDD94" s="78"/>
      <c r="IDE94" s="78"/>
      <c r="IDF94" s="78"/>
      <c r="IDG94" s="78"/>
      <c r="IDH94" s="78"/>
      <c r="IDI94" s="78"/>
      <c r="IDJ94" s="78"/>
      <c r="IDK94" s="78"/>
      <c r="IDL94" s="78"/>
      <c r="IDM94" s="78"/>
      <c r="IDN94" s="78"/>
      <c r="IDO94" s="78"/>
      <c r="IDP94" s="78"/>
      <c r="IDQ94" s="78"/>
      <c r="IDR94" s="78"/>
      <c r="IDS94" s="78"/>
      <c r="IDT94" s="78"/>
      <c r="IDU94" s="78"/>
      <c r="IDV94" s="78"/>
      <c r="IDW94" s="78"/>
      <c r="IDX94" s="78"/>
      <c r="IDY94" s="78"/>
      <c r="IDZ94" s="78"/>
      <c r="IEA94" s="78"/>
      <c r="IEB94" s="78"/>
      <c r="IEC94" s="78"/>
      <c r="IED94" s="78"/>
      <c r="IEE94" s="78"/>
      <c r="IEF94" s="78"/>
      <c r="IEG94" s="78"/>
      <c r="IEH94" s="78"/>
      <c r="IEI94" s="78"/>
      <c r="IEJ94" s="78"/>
      <c r="IEK94" s="78"/>
      <c r="IEL94" s="78"/>
      <c r="IEM94" s="78"/>
      <c r="IEN94" s="78"/>
      <c r="IEO94" s="78"/>
      <c r="IEP94" s="78"/>
      <c r="IEQ94" s="78"/>
      <c r="IER94" s="78"/>
      <c r="IES94" s="78"/>
      <c r="IET94" s="78"/>
      <c r="IEU94" s="78"/>
      <c r="IEV94" s="78"/>
      <c r="IEW94" s="78"/>
      <c r="IEX94" s="78"/>
      <c r="IEY94" s="78"/>
      <c r="IEZ94" s="78"/>
      <c r="IFA94" s="78"/>
      <c r="IFB94" s="78"/>
      <c r="IFC94" s="78"/>
      <c r="IFD94" s="78"/>
      <c r="IFE94" s="78"/>
      <c r="IFF94" s="78"/>
      <c r="IFG94" s="78"/>
      <c r="IFH94" s="78"/>
      <c r="IFI94" s="78"/>
      <c r="IFJ94" s="78"/>
      <c r="IFK94" s="78"/>
      <c r="IFL94" s="78"/>
      <c r="IFM94" s="78"/>
      <c r="IFN94" s="78"/>
      <c r="IFO94" s="78"/>
      <c r="IFP94" s="78"/>
      <c r="IFQ94" s="78"/>
      <c r="IFR94" s="78"/>
      <c r="IFS94" s="78"/>
      <c r="IFT94" s="78"/>
      <c r="IFU94" s="78"/>
      <c r="IFV94" s="78"/>
      <c r="IFW94" s="78"/>
      <c r="IFX94" s="78"/>
      <c r="IFY94" s="78"/>
      <c r="IFZ94" s="78"/>
      <c r="IGA94" s="78"/>
      <c r="IGB94" s="78"/>
      <c r="IGC94" s="78"/>
      <c r="IGD94" s="78"/>
      <c r="IGE94" s="78"/>
      <c r="IGF94" s="78"/>
      <c r="IGG94" s="78"/>
      <c r="IGH94" s="78"/>
      <c r="IGI94" s="78"/>
      <c r="IGJ94" s="78"/>
      <c r="IGK94" s="78"/>
      <c r="IGL94" s="78"/>
      <c r="IGM94" s="78"/>
      <c r="IGN94" s="78"/>
      <c r="IGO94" s="78"/>
      <c r="IGP94" s="78"/>
      <c r="IGQ94" s="78"/>
      <c r="IGR94" s="78"/>
      <c r="IGS94" s="78"/>
      <c r="IGT94" s="78"/>
      <c r="IGU94" s="78"/>
      <c r="IGV94" s="78"/>
      <c r="IGW94" s="78"/>
      <c r="IGX94" s="78"/>
      <c r="IGY94" s="78"/>
      <c r="IGZ94" s="78"/>
      <c r="IHA94" s="78"/>
      <c r="IHB94" s="78"/>
      <c r="IHC94" s="78"/>
      <c r="IHD94" s="78"/>
      <c r="IHE94" s="78"/>
      <c r="IHF94" s="78"/>
      <c r="IHG94" s="78"/>
      <c r="IHH94" s="78"/>
      <c r="IHI94" s="78"/>
      <c r="IHJ94" s="78"/>
      <c r="IHK94" s="78"/>
      <c r="IHL94" s="78"/>
      <c r="IHM94" s="78"/>
      <c r="IHN94" s="78"/>
      <c r="IHO94" s="78"/>
      <c r="IHP94" s="78"/>
      <c r="IHQ94" s="78"/>
      <c r="IHR94" s="78"/>
      <c r="IHS94" s="78"/>
      <c r="IHT94" s="78"/>
      <c r="IHU94" s="78"/>
      <c r="IHV94" s="78"/>
      <c r="IHW94" s="78"/>
      <c r="IHX94" s="78"/>
      <c r="IHY94" s="78"/>
      <c r="IHZ94" s="78"/>
      <c r="IIA94" s="78"/>
      <c r="IIB94" s="78"/>
      <c r="IIC94" s="78"/>
      <c r="IID94" s="78"/>
      <c r="IIE94" s="78"/>
      <c r="IIF94" s="78"/>
      <c r="IIG94" s="78"/>
      <c r="IIH94" s="78"/>
      <c r="III94" s="78"/>
      <c r="IIJ94" s="78"/>
      <c r="IIK94" s="78"/>
      <c r="IIL94" s="78"/>
      <c r="IIM94" s="78"/>
      <c r="IIN94" s="78"/>
      <c r="IIO94" s="78"/>
      <c r="IIP94" s="78"/>
      <c r="IIQ94" s="78"/>
      <c r="IIR94" s="78"/>
      <c r="IIS94" s="78"/>
      <c r="IIT94" s="78"/>
      <c r="IIU94" s="78"/>
      <c r="IIV94" s="78"/>
      <c r="IIW94" s="78"/>
      <c r="IIX94" s="78"/>
      <c r="IIY94" s="78"/>
      <c r="IIZ94" s="78"/>
      <c r="IJA94" s="78"/>
      <c r="IJB94" s="78"/>
      <c r="IJC94" s="78"/>
      <c r="IJD94" s="78"/>
      <c r="IJE94" s="78"/>
      <c r="IJF94" s="78"/>
      <c r="IJG94" s="78"/>
      <c r="IJH94" s="78"/>
      <c r="IJI94" s="78"/>
      <c r="IJJ94" s="78"/>
      <c r="IJK94" s="78"/>
      <c r="IJL94" s="78"/>
      <c r="IJM94" s="78"/>
      <c r="IJN94" s="78"/>
      <c r="IJO94" s="78"/>
      <c r="IJP94" s="78"/>
      <c r="IJQ94" s="78"/>
      <c r="IJR94" s="78"/>
      <c r="IJS94" s="78"/>
      <c r="IJT94" s="78"/>
      <c r="IJU94" s="78"/>
      <c r="IJV94" s="78"/>
      <c r="IJW94" s="78"/>
      <c r="IJX94" s="78"/>
      <c r="IJY94" s="78"/>
      <c r="IJZ94" s="78"/>
      <c r="IKA94" s="78"/>
      <c r="IKB94" s="78"/>
      <c r="IKC94" s="78"/>
      <c r="IKD94" s="78"/>
      <c r="IKE94" s="78"/>
      <c r="IKF94" s="78"/>
      <c r="IKG94" s="78"/>
      <c r="IKH94" s="78"/>
      <c r="IKI94" s="78"/>
      <c r="IKJ94" s="78"/>
      <c r="IKK94" s="78"/>
      <c r="IKL94" s="78"/>
      <c r="IKM94" s="78"/>
      <c r="IKN94" s="78"/>
      <c r="IKO94" s="78"/>
      <c r="IKP94" s="78"/>
      <c r="IKQ94" s="78"/>
      <c r="IKR94" s="78"/>
      <c r="IKS94" s="78"/>
      <c r="IKT94" s="78"/>
      <c r="IKU94" s="78"/>
      <c r="IKV94" s="78"/>
      <c r="IKW94" s="78"/>
      <c r="IKX94" s="78"/>
      <c r="IKY94" s="78"/>
      <c r="IKZ94" s="78"/>
      <c r="ILA94" s="78"/>
      <c r="ILB94" s="78"/>
      <c r="ILC94" s="78"/>
      <c r="ILD94" s="78"/>
      <c r="ILE94" s="78"/>
      <c r="ILF94" s="78"/>
      <c r="ILG94" s="78"/>
      <c r="ILH94" s="78"/>
      <c r="ILI94" s="78"/>
      <c r="ILJ94" s="78"/>
      <c r="ILK94" s="78"/>
      <c r="ILL94" s="78"/>
      <c r="ILM94" s="78"/>
      <c r="ILN94" s="78"/>
      <c r="ILO94" s="78"/>
      <c r="ILP94" s="78"/>
      <c r="ILQ94" s="78"/>
      <c r="ILR94" s="78"/>
      <c r="ILS94" s="78"/>
      <c r="ILT94" s="78"/>
      <c r="ILU94" s="78"/>
      <c r="ILV94" s="78"/>
      <c r="ILW94" s="78"/>
      <c r="ILX94" s="78"/>
      <c r="ILY94" s="78"/>
      <c r="ILZ94" s="78"/>
      <c r="IMA94" s="78"/>
      <c r="IMB94" s="78"/>
      <c r="IMC94" s="78"/>
      <c r="IMD94" s="78"/>
      <c r="IME94" s="78"/>
      <c r="IMF94" s="78"/>
      <c r="IMG94" s="78"/>
      <c r="IMH94" s="78"/>
      <c r="IMI94" s="78"/>
      <c r="IMJ94" s="78"/>
      <c r="IMK94" s="78"/>
      <c r="IML94" s="78"/>
      <c r="IMM94" s="78"/>
      <c r="IMN94" s="78"/>
      <c r="IMO94" s="78"/>
      <c r="IMP94" s="78"/>
      <c r="IMQ94" s="78"/>
      <c r="IMR94" s="78"/>
      <c r="IMS94" s="78"/>
      <c r="IMT94" s="78"/>
      <c r="IMU94" s="78"/>
      <c r="IMV94" s="78"/>
      <c r="IMW94" s="78"/>
      <c r="IMX94" s="78"/>
      <c r="IMY94" s="78"/>
      <c r="IMZ94" s="78"/>
      <c r="INA94" s="78"/>
      <c r="INB94" s="78"/>
      <c r="INC94" s="78"/>
      <c r="IND94" s="78"/>
      <c r="INE94" s="78"/>
      <c r="INF94" s="78"/>
      <c r="ING94" s="78"/>
      <c r="INH94" s="78"/>
      <c r="INI94" s="78"/>
      <c r="INJ94" s="78"/>
      <c r="INK94" s="78"/>
      <c r="INL94" s="78"/>
      <c r="INM94" s="78"/>
      <c r="INN94" s="78"/>
      <c r="INO94" s="78"/>
      <c r="INP94" s="78"/>
      <c r="INQ94" s="78"/>
      <c r="INR94" s="78"/>
      <c r="INS94" s="78"/>
      <c r="INT94" s="78"/>
      <c r="INU94" s="78"/>
      <c r="INV94" s="78"/>
      <c r="INW94" s="78"/>
      <c r="INX94" s="78"/>
      <c r="INY94" s="78"/>
      <c r="INZ94" s="78"/>
      <c r="IOA94" s="78"/>
      <c r="IOB94" s="78"/>
      <c r="IOC94" s="78"/>
      <c r="IOD94" s="78"/>
      <c r="IOE94" s="78"/>
      <c r="IOF94" s="78"/>
      <c r="IOG94" s="78"/>
      <c r="IOH94" s="78"/>
      <c r="IOI94" s="78"/>
      <c r="IOJ94" s="78"/>
      <c r="IOK94" s="78"/>
      <c r="IOL94" s="78"/>
      <c r="IOM94" s="78"/>
      <c r="ION94" s="78"/>
      <c r="IOO94" s="78"/>
      <c r="IOP94" s="78"/>
      <c r="IOQ94" s="78"/>
      <c r="IOR94" s="78"/>
      <c r="IOS94" s="78"/>
      <c r="IOT94" s="78"/>
      <c r="IOU94" s="78"/>
      <c r="IOV94" s="78"/>
      <c r="IOW94" s="78"/>
      <c r="IOX94" s="78"/>
      <c r="IOY94" s="78"/>
      <c r="IOZ94" s="78"/>
      <c r="IPA94" s="78"/>
      <c r="IPB94" s="78"/>
      <c r="IPC94" s="78"/>
      <c r="IPD94" s="78"/>
      <c r="IPE94" s="78"/>
      <c r="IPF94" s="78"/>
      <c r="IPG94" s="78"/>
      <c r="IPH94" s="78"/>
      <c r="IPI94" s="78"/>
      <c r="IPJ94" s="78"/>
      <c r="IPK94" s="78"/>
      <c r="IPL94" s="78"/>
      <c r="IPM94" s="78"/>
      <c r="IPN94" s="78"/>
      <c r="IPO94" s="78"/>
      <c r="IPP94" s="78"/>
      <c r="IPQ94" s="78"/>
      <c r="IPR94" s="78"/>
      <c r="IPS94" s="78"/>
      <c r="IPT94" s="78"/>
      <c r="IPU94" s="78"/>
      <c r="IPV94" s="78"/>
      <c r="IPW94" s="78"/>
      <c r="IPX94" s="78"/>
      <c r="IPY94" s="78"/>
      <c r="IPZ94" s="78"/>
      <c r="IQA94" s="78"/>
      <c r="IQB94" s="78"/>
      <c r="IQC94" s="78"/>
      <c r="IQD94" s="78"/>
      <c r="IQE94" s="78"/>
      <c r="IQF94" s="78"/>
      <c r="IQG94" s="78"/>
      <c r="IQH94" s="78"/>
      <c r="IQI94" s="78"/>
      <c r="IQJ94" s="78"/>
      <c r="IQK94" s="78"/>
      <c r="IQL94" s="78"/>
      <c r="IQM94" s="78"/>
      <c r="IQN94" s="78"/>
      <c r="IQO94" s="78"/>
      <c r="IQP94" s="78"/>
      <c r="IQQ94" s="78"/>
      <c r="IQR94" s="78"/>
      <c r="IQS94" s="78"/>
      <c r="IQT94" s="78"/>
      <c r="IQU94" s="78"/>
      <c r="IQV94" s="78"/>
      <c r="IQW94" s="78"/>
      <c r="IQX94" s="78"/>
      <c r="IQY94" s="78"/>
      <c r="IQZ94" s="78"/>
      <c r="IRA94" s="78"/>
      <c r="IRB94" s="78"/>
      <c r="IRC94" s="78"/>
      <c r="IRD94" s="78"/>
      <c r="IRE94" s="78"/>
      <c r="IRF94" s="78"/>
      <c r="IRG94" s="78"/>
      <c r="IRH94" s="78"/>
      <c r="IRI94" s="78"/>
      <c r="IRJ94" s="78"/>
      <c r="IRK94" s="78"/>
      <c r="IRL94" s="78"/>
      <c r="IRM94" s="78"/>
      <c r="IRN94" s="78"/>
      <c r="IRO94" s="78"/>
      <c r="IRP94" s="78"/>
      <c r="IRQ94" s="78"/>
      <c r="IRR94" s="78"/>
      <c r="IRS94" s="78"/>
      <c r="IRT94" s="78"/>
      <c r="IRU94" s="78"/>
      <c r="IRV94" s="78"/>
      <c r="IRW94" s="78"/>
      <c r="IRX94" s="78"/>
      <c r="IRY94" s="78"/>
      <c r="IRZ94" s="78"/>
      <c r="ISA94" s="78"/>
      <c r="ISB94" s="78"/>
      <c r="ISC94" s="78"/>
      <c r="ISD94" s="78"/>
      <c r="ISE94" s="78"/>
      <c r="ISF94" s="78"/>
      <c r="ISG94" s="78"/>
      <c r="ISH94" s="78"/>
      <c r="ISI94" s="78"/>
      <c r="ISJ94" s="78"/>
      <c r="ISK94" s="78"/>
      <c r="ISL94" s="78"/>
      <c r="ISM94" s="78"/>
      <c r="ISN94" s="78"/>
      <c r="ISO94" s="78"/>
      <c r="ISP94" s="78"/>
      <c r="ISQ94" s="78"/>
      <c r="ISR94" s="78"/>
      <c r="ISS94" s="78"/>
      <c r="IST94" s="78"/>
      <c r="ISU94" s="78"/>
      <c r="ISV94" s="78"/>
      <c r="ISW94" s="78"/>
      <c r="ISX94" s="78"/>
      <c r="ISY94" s="78"/>
      <c r="ISZ94" s="78"/>
      <c r="ITA94" s="78"/>
      <c r="ITB94" s="78"/>
      <c r="ITC94" s="78"/>
      <c r="ITD94" s="78"/>
      <c r="ITE94" s="78"/>
      <c r="ITF94" s="78"/>
      <c r="ITG94" s="78"/>
      <c r="ITH94" s="78"/>
      <c r="ITI94" s="78"/>
      <c r="ITJ94" s="78"/>
      <c r="ITK94" s="78"/>
      <c r="ITL94" s="78"/>
      <c r="ITM94" s="78"/>
      <c r="ITN94" s="78"/>
      <c r="ITO94" s="78"/>
      <c r="ITP94" s="78"/>
      <c r="ITQ94" s="78"/>
      <c r="ITR94" s="78"/>
      <c r="ITS94" s="78"/>
      <c r="ITT94" s="78"/>
      <c r="ITU94" s="78"/>
      <c r="ITV94" s="78"/>
      <c r="ITW94" s="78"/>
      <c r="ITX94" s="78"/>
      <c r="ITY94" s="78"/>
      <c r="ITZ94" s="78"/>
      <c r="IUA94" s="78"/>
      <c r="IUB94" s="78"/>
      <c r="IUC94" s="78"/>
      <c r="IUD94" s="78"/>
      <c r="IUE94" s="78"/>
      <c r="IUF94" s="78"/>
      <c r="IUG94" s="78"/>
      <c r="IUH94" s="78"/>
      <c r="IUI94" s="78"/>
      <c r="IUJ94" s="78"/>
      <c r="IUK94" s="78"/>
      <c r="IUL94" s="78"/>
      <c r="IUM94" s="78"/>
      <c r="IUN94" s="78"/>
      <c r="IUO94" s="78"/>
      <c r="IUP94" s="78"/>
      <c r="IUQ94" s="78"/>
      <c r="IUR94" s="78"/>
      <c r="IUS94" s="78"/>
      <c r="IUT94" s="78"/>
      <c r="IUU94" s="78"/>
      <c r="IUV94" s="78"/>
      <c r="IUW94" s="78"/>
      <c r="IUX94" s="78"/>
      <c r="IUY94" s="78"/>
      <c r="IUZ94" s="78"/>
      <c r="IVA94" s="78"/>
      <c r="IVB94" s="78"/>
      <c r="IVC94" s="78"/>
      <c r="IVD94" s="78"/>
      <c r="IVE94" s="78"/>
      <c r="IVF94" s="78"/>
      <c r="IVG94" s="78"/>
      <c r="IVH94" s="78"/>
      <c r="IVI94" s="78"/>
      <c r="IVJ94" s="78"/>
      <c r="IVK94" s="78"/>
      <c r="IVL94" s="78"/>
      <c r="IVM94" s="78"/>
      <c r="IVN94" s="78"/>
      <c r="IVO94" s="78"/>
      <c r="IVP94" s="78"/>
      <c r="IVQ94" s="78"/>
      <c r="IVR94" s="78"/>
      <c r="IVS94" s="78"/>
      <c r="IVT94" s="78"/>
      <c r="IVU94" s="78"/>
      <c r="IVV94" s="78"/>
      <c r="IVW94" s="78"/>
      <c r="IVX94" s="78"/>
      <c r="IVY94" s="78"/>
      <c r="IVZ94" s="78"/>
      <c r="IWA94" s="78"/>
      <c r="IWB94" s="78"/>
      <c r="IWC94" s="78"/>
      <c r="IWD94" s="78"/>
      <c r="IWE94" s="78"/>
      <c r="IWF94" s="78"/>
      <c r="IWG94" s="78"/>
      <c r="IWH94" s="78"/>
      <c r="IWI94" s="78"/>
      <c r="IWJ94" s="78"/>
      <c r="IWK94" s="78"/>
      <c r="IWL94" s="78"/>
      <c r="IWM94" s="78"/>
      <c r="IWN94" s="78"/>
      <c r="IWO94" s="78"/>
      <c r="IWP94" s="78"/>
      <c r="IWQ94" s="78"/>
      <c r="IWR94" s="78"/>
      <c r="IWS94" s="78"/>
      <c r="IWT94" s="78"/>
      <c r="IWU94" s="78"/>
      <c r="IWV94" s="78"/>
      <c r="IWW94" s="78"/>
      <c r="IWX94" s="78"/>
      <c r="IWY94" s="78"/>
      <c r="IWZ94" s="78"/>
      <c r="IXA94" s="78"/>
      <c r="IXB94" s="78"/>
      <c r="IXC94" s="78"/>
      <c r="IXD94" s="78"/>
      <c r="IXE94" s="78"/>
      <c r="IXF94" s="78"/>
      <c r="IXG94" s="78"/>
      <c r="IXH94" s="78"/>
      <c r="IXI94" s="78"/>
      <c r="IXJ94" s="78"/>
      <c r="IXK94" s="78"/>
      <c r="IXL94" s="78"/>
      <c r="IXM94" s="78"/>
      <c r="IXN94" s="78"/>
      <c r="IXO94" s="78"/>
      <c r="IXP94" s="78"/>
      <c r="IXQ94" s="78"/>
      <c r="IXR94" s="78"/>
      <c r="IXS94" s="78"/>
      <c r="IXT94" s="78"/>
      <c r="IXU94" s="78"/>
      <c r="IXV94" s="78"/>
      <c r="IXW94" s="78"/>
      <c r="IXX94" s="78"/>
      <c r="IXY94" s="78"/>
      <c r="IXZ94" s="78"/>
      <c r="IYA94" s="78"/>
      <c r="IYB94" s="78"/>
      <c r="IYC94" s="78"/>
      <c r="IYD94" s="78"/>
      <c r="IYE94" s="78"/>
      <c r="IYF94" s="78"/>
      <c r="IYG94" s="78"/>
      <c r="IYH94" s="78"/>
      <c r="IYI94" s="78"/>
      <c r="IYJ94" s="78"/>
      <c r="IYK94" s="78"/>
      <c r="IYL94" s="78"/>
      <c r="IYM94" s="78"/>
      <c r="IYN94" s="78"/>
      <c r="IYO94" s="78"/>
      <c r="IYP94" s="78"/>
      <c r="IYQ94" s="78"/>
      <c r="IYR94" s="78"/>
      <c r="IYS94" s="78"/>
      <c r="IYT94" s="78"/>
      <c r="IYU94" s="78"/>
      <c r="IYV94" s="78"/>
      <c r="IYW94" s="78"/>
      <c r="IYX94" s="78"/>
      <c r="IYY94" s="78"/>
      <c r="IYZ94" s="78"/>
      <c r="IZA94" s="78"/>
      <c r="IZB94" s="78"/>
      <c r="IZC94" s="78"/>
      <c r="IZD94" s="78"/>
      <c r="IZE94" s="78"/>
      <c r="IZF94" s="78"/>
      <c r="IZG94" s="78"/>
      <c r="IZH94" s="78"/>
      <c r="IZI94" s="78"/>
      <c r="IZJ94" s="78"/>
      <c r="IZK94" s="78"/>
      <c r="IZL94" s="78"/>
      <c r="IZM94" s="78"/>
      <c r="IZN94" s="78"/>
      <c r="IZO94" s="78"/>
      <c r="IZP94" s="78"/>
      <c r="IZQ94" s="78"/>
      <c r="IZR94" s="78"/>
      <c r="IZS94" s="78"/>
      <c r="IZT94" s="78"/>
      <c r="IZU94" s="78"/>
      <c r="IZV94" s="78"/>
      <c r="IZW94" s="78"/>
      <c r="IZX94" s="78"/>
      <c r="IZY94" s="78"/>
      <c r="IZZ94" s="78"/>
      <c r="JAA94" s="78"/>
      <c r="JAB94" s="78"/>
      <c r="JAC94" s="78"/>
      <c r="JAD94" s="78"/>
      <c r="JAE94" s="78"/>
      <c r="JAF94" s="78"/>
      <c r="JAG94" s="78"/>
      <c r="JAH94" s="78"/>
      <c r="JAI94" s="78"/>
      <c r="JAJ94" s="78"/>
      <c r="JAK94" s="78"/>
      <c r="JAL94" s="78"/>
      <c r="JAM94" s="78"/>
      <c r="JAN94" s="78"/>
      <c r="JAO94" s="78"/>
      <c r="JAP94" s="78"/>
      <c r="JAQ94" s="78"/>
      <c r="JAR94" s="78"/>
      <c r="JAS94" s="78"/>
      <c r="JAT94" s="78"/>
      <c r="JAU94" s="78"/>
      <c r="JAV94" s="78"/>
      <c r="JAW94" s="78"/>
      <c r="JAX94" s="78"/>
      <c r="JAY94" s="78"/>
      <c r="JAZ94" s="78"/>
      <c r="JBA94" s="78"/>
      <c r="JBB94" s="78"/>
      <c r="JBC94" s="78"/>
      <c r="JBD94" s="78"/>
      <c r="JBE94" s="78"/>
      <c r="JBF94" s="78"/>
      <c r="JBG94" s="78"/>
      <c r="JBH94" s="78"/>
      <c r="JBI94" s="78"/>
      <c r="JBJ94" s="78"/>
      <c r="JBK94" s="78"/>
      <c r="JBL94" s="78"/>
      <c r="JBM94" s="78"/>
      <c r="JBN94" s="78"/>
      <c r="JBO94" s="78"/>
      <c r="JBP94" s="78"/>
      <c r="JBQ94" s="78"/>
      <c r="JBR94" s="78"/>
      <c r="JBS94" s="78"/>
      <c r="JBT94" s="78"/>
      <c r="JBU94" s="78"/>
      <c r="JBV94" s="78"/>
      <c r="JBW94" s="78"/>
      <c r="JBX94" s="78"/>
      <c r="JBY94" s="78"/>
      <c r="JBZ94" s="78"/>
      <c r="JCA94" s="78"/>
      <c r="JCB94" s="78"/>
      <c r="JCC94" s="78"/>
      <c r="JCD94" s="78"/>
      <c r="JCE94" s="78"/>
      <c r="JCF94" s="78"/>
      <c r="JCG94" s="78"/>
      <c r="JCH94" s="78"/>
      <c r="JCI94" s="78"/>
      <c r="JCJ94" s="78"/>
      <c r="JCK94" s="78"/>
      <c r="JCL94" s="78"/>
      <c r="JCM94" s="78"/>
      <c r="JCN94" s="78"/>
      <c r="JCO94" s="78"/>
      <c r="JCP94" s="78"/>
      <c r="JCQ94" s="78"/>
      <c r="JCR94" s="78"/>
      <c r="JCS94" s="78"/>
      <c r="JCT94" s="78"/>
      <c r="JCU94" s="78"/>
      <c r="JCV94" s="78"/>
      <c r="JCW94" s="78"/>
      <c r="JCX94" s="78"/>
      <c r="JCY94" s="78"/>
      <c r="JCZ94" s="78"/>
      <c r="JDA94" s="78"/>
      <c r="JDB94" s="78"/>
      <c r="JDC94" s="78"/>
      <c r="JDD94" s="78"/>
      <c r="JDE94" s="78"/>
      <c r="JDF94" s="78"/>
      <c r="JDG94" s="78"/>
      <c r="JDH94" s="78"/>
      <c r="JDI94" s="78"/>
      <c r="JDJ94" s="78"/>
      <c r="JDK94" s="78"/>
      <c r="JDL94" s="78"/>
      <c r="JDM94" s="78"/>
      <c r="JDN94" s="78"/>
      <c r="JDO94" s="78"/>
      <c r="JDP94" s="78"/>
      <c r="JDQ94" s="78"/>
      <c r="JDR94" s="78"/>
      <c r="JDS94" s="78"/>
      <c r="JDT94" s="78"/>
      <c r="JDU94" s="78"/>
      <c r="JDV94" s="78"/>
      <c r="JDW94" s="78"/>
      <c r="JDX94" s="78"/>
      <c r="JDY94" s="78"/>
      <c r="JDZ94" s="78"/>
      <c r="JEA94" s="78"/>
      <c r="JEB94" s="78"/>
      <c r="JEC94" s="78"/>
      <c r="JED94" s="78"/>
      <c r="JEE94" s="78"/>
      <c r="JEF94" s="78"/>
      <c r="JEG94" s="78"/>
      <c r="JEH94" s="78"/>
      <c r="JEI94" s="78"/>
      <c r="JEJ94" s="78"/>
      <c r="JEK94" s="78"/>
      <c r="JEL94" s="78"/>
      <c r="JEM94" s="78"/>
      <c r="JEN94" s="78"/>
      <c r="JEO94" s="78"/>
      <c r="JEP94" s="78"/>
      <c r="JEQ94" s="78"/>
      <c r="JER94" s="78"/>
      <c r="JES94" s="78"/>
      <c r="JET94" s="78"/>
      <c r="JEU94" s="78"/>
      <c r="JEV94" s="78"/>
      <c r="JEW94" s="78"/>
      <c r="JEX94" s="78"/>
      <c r="JEY94" s="78"/>
      <c r="JEZ94" s="78"/>
      <c r="JFA94" s="78"/>
      <c r="JFB94" s="78"/>
      <c r="JFC94" s="78"/>
      <c r="JFD94" s="78"/>
      <c r="JFE94" s="78"/>
      <c r="JFF94" s="78"/>
      <c r="JFG94" s="78"/>
      <c r="JFH94" s="78"/>
      <c r="JFI94" s="78"/>
      <c r="JFJ94" s="78"/>
      <c r="JFK94" s="78"/>
      <c r="JFL94" s="78"/>
      <c r="JFM94" s="78"/>
      <c r="JFN94" s="78"/>
      <c r="JFO94" s="78"/>
      <c r="JFP94" s="78"/>
      <c r="JFQ94" s="78"/>
      <c r="JFR94" s="78"/>
      <c r="JFS94" s="78"/>
      <c r="JFT94" s="78"/>
      <c r="JFU94" s="78"/>
      <c r="JFV94" s="78"/>
      <c r="JFW94" s="78"/>
      <c r="JFX94" s="78"/>
      <c r="JFY94" s="78"/>
      <c r="JFZ94" s="78"/>
      <c r="JGA94" s="78"/>
      <c r="JGB94" s="78"/>
      <c r="JGC94" s="78"/>
      <c r="JGD94" s="78"/>
      <c r="JGE94" s="78"/>
      <c r="JGF94" s="78"/>
      <c r="JGG94" s="78"/>
      <c r="JGH94" s="78"/>
      <c r="JGI94" s="78"/>
      <c r="JGJ94" s="78"/>
      <c r="JGK94" s="78"/>
      <c r="JGL94" s="78"/>
      <c r="JGM94" s="78"/>
      <c r="JGN94" s="78"/>
      <c r="JGO94" s="78"/>
      <c r="JGP94" s="78"/>
      <c r="JGQ94" s="78"/>
      <c r="JGR94" s="78"/>
      <c r="JGS94" s="78"/>
      <c r="JGT94" s="78"/>
      <c r="JGU94" s="78"/>
      <c r="JGV94" s="78"/>
      <c r="JGW94" s="78"/>
      <c r="JGX94" s="78"/>
      <c r="JGY94" s="78"/>
      <c r="JGZ94" s="78"/>
      <c r="JHA94" s="78"/>
      <c r="JHB94" s="78"/>
      <c r="JHC94" s="78"/>
      <c r="JHD94" s="78"/>
      <c r="JHE94" s="78"/>
      <c r="JHF94" s="78"/>
      <c r="JHG94" s="78"/>
      <c r="JHH94" s="78"/>
      <c r="JHI94" s="78"/>
      <c r="JHJ94" s="78"/>
      <c r="JHK94" s="78"/>
      <c r="JHL94" s="78"/>
      <c r="JHM94" s="78"/>
      <c r="JHN94" s="78"/>
      <c r="JHO94" s="78"/>
      <c r="JHP94" s="78"/>
      <c r="JHQ94" s="78"/>
      <c r="JHR94" s="78"/>
      <c r="JHS94" s="78"/>
      <c r="JHT94" s="78"/>
      <c r="JHU94" s="78"/>
      <c r="JHV94" s="78"/>
      <c r="JHW94" s="78"/>
      <c r="JHX94" s="78"/>
      <c r="JHY94" s="78"/>
      <c r="JHZ94" s="78"/>
      <c r="JIA94" s="78"/>
      <c r="JIB94" s="78"/>
      <c r="JIC94" s="78"/>
      <c r="JID94" s="78"/>
      <c r="JIE94" s="78"/>
      <c r="JIF94" s="78"/>
      <c r="JIG94" s="78"/>
      <c r="JIH94" s="78"/>
      <c r="JII94" s="78"/>
      <c r="JIJ94" s="78"/>
      <c r="JIK94" s="78"/>
      <c r="JIL94" s="78"/>
      <c r="JIM94" s="78"/>
      <c r="JIN94" s="78"/>
      <c r="JIO94" s="78"/>
      <c r="JIP94" s="78"/>
      <c r="JIQ94" s="78"/>
      <c r="JIR94" s="78"/>
      <c r="JIS94" s="78"/>
      <c r="JIT94" s="78"/>
      <c r="JIU94" s="78"/>
      <c r="JIV94" s="78"/>
      <c r="JIW94" s="78"/>
      <c r="JIX94" s="78"/>
      <c r="JIY94" s="78"/>
      <c r="JIZ94" s="78"/>
      <c r="JJA94" s="78"/>
      <c r="JJB94" s="78"/>
      <c r="JJC94" s="78"/>
      <c r="JJD94" s="78"/>
      <c r="JJE94" s="78"/>
      <c r="JJF94" s="78"/>
      <c r="JJG94" s="78"/>
      <c r="JJH94" s="78"/>
      <c r="JJI94" s="78"/>
      <c r="JJJ94" s="78"/>
      <c r="JJK94" s="78"/>
      <c r="JJL94" s="78"/>
      <c r="JJM94" s="78"/>
      <c r="JJN94" s="78"/>
      <c r="JJO94" s="78"/>
      <c r="JJP94" s="78"/>
      <c r="JJQ94" s="78"/>
      <c r="JJR94" s="78"/>
      <c r="JJS94" s="78"/>
      <c r="JJT94" s="78"/>
      <c r="JJU94" s="78"/>
      <c r="JJV94" s="78"/>
      <c r="JJW94" s="78"/>
      <c r="JJX94" s="78"/>
      <c r="JJY94" s="78"/>
      <c r="JJZ94" s="78"/>
      <c r="JKA94" s="78"/>
      <c r="JKB94" s="78"/>
      <c r="JKC94" s="78"/>
      <c r="JKD94" s="78"/>
      <c r="JKE94" s="78"/>
      <c r="JKF94" s="78"/>
      <c r="JKG94" s="78"/>
      <c r="JKH94" s="78"/>
      <c r="JKI94" s="78"/>
      <c r="JKJ94" s="78"/>
      <c r="JKK94" s="78"/>
      <c r="JKL94" s="78"/>
      <c r="JKM94" s="78"/>
      <c r="JKN94" s="78"/>
      <c r="JKO94" s="78"/>
      <c r="JKP94" s="78"/>
      <c r="JKQ94" s="78"/>
      <c r="JKR94" s="78"/>
      <c r="JKS94" s="78"/>
      <c r="JKT94" s="78"/>
      <c r="JKU94" s="78"/>
      <c r="JKV94" s="78"/>
      <c r="JKW94" s="78"/>
      <c r="JKX94" s="78"/>
      <c r="JKY94" s="78"/>
      <c r="JKZ94" s="78"/>
      <c r="JLA94" s="78"/>
      <c r="JLB94" s="78"/>
      <c r="JLC94" s="78"/>
      <c r="JLD94" s="78"/>
      <c r="JLE94" s="78"/>
      <c r="JLF94" s="78"/>
      <c r="JLG94" s="78"/>
      <c r="JLH94" s="78"/>
      <c r="JLI94" s="78"/>
      <c r="JLJ94" s="78"/>
      <c r="JLK94" s="78"/>
      <c r="JLL94" s="78"/>
      <c r="JLM94" s="78"/>
      <c r="JLN94" s="78"/>
      <c r="JLO94" s="78"/>
      <c r="JLP94" s="78"/>
      <c r="JLQ94" s="78"/>
      <c r="JLR94" s="78"/>
      <c r="JLS94" s="78"/>
      <c r="JLT94" s="78"/>
      <c r="JLU94" s="78"/>
      <c r="JLV94" s="78"/>
      <c r="JLW94" s="78"/>
      <c r="JLX94" s="78"/>
      <c r="JLY94" s="78"/>
      <c r="JLZ94" s="78"/>
      <c r="JMA94" s="78"/>
      <c r="JMB94" s="78"/>
      <c r="JMC94" s="78"/>
      <c r="JMD94" s="78"/>
      <c r="JME94" s="78"/>
      <c r="JMF94" s="78"/>
      <c r="JMG94" s="78"/>
      <c r="JMH94" s="78"/>
      <c r="JMI94" s="78"/>
      <c r="JMJ94" s="78"/>
      <c r="JMK94" s="78"/>
      <c r="JML94" s="78"/>
      <c r="JMM94" s="78"/>
      <c r="JMN94" s="78"/>
      <c r="JMO94" s="78"/>
      <c r="JMP94" s="78"/>
      <c r="JMQ94" s="78"/>
      <c r="JMR94" s="78"/>
      <c r="JMS94" s="78"/>
      <c r="JMT94" s="78"/>
      <c r="JMU94" s="78"/>
      <c r="JMV94" s="78"/>
      <c r="JMW94" s="78"/>
      <c r="JMX94" s="78"/>
      <c r="JMY94" s="78"/>
      <c r="JMZ94" s="78"/>
      <c r="JNA94" s="78"/>
      <c r="JNB94" s="78"/>
      <c r="JNC94" s="78"/>
      <c r="JND94" s="78"/>
      <c r="JNE94" s="78"/>
      <c r="JNF94" s="78"/>
      <c r="JNG94" s="78"/>
      <c r="JNH94" s="78"/>
      <c r="JNI94" s="78"/>
      <c r="JNJ94" s="78"/>
      <c r="JNK94" s="78"/>
      <c r="JNL94" s="78"/>
      <c r="JNM94" s="78"/>
      <c r="JNN94" s="78"/>
      <c r="JNO94" s="78"/>
      <c r="JNP94" s="78"/>
      <c r="JNQ94" s="78"/>
      <c r="JNR94" s="78"/>
      <c r="JNS94" s="78"/>
      <c r="JNT94" s="78"/>
      <c r="JNU94" s="78"/>
      <c r="JNV94" s="78"/>
      <c r="JNW94" s="78"/>
      <c r="JNX94" s="78"/>
      <c r="JNY94" s="78"/>
      <c r="JNZ94" s="78"/>
      <c r="JOA94" s="78"/>
      <c r="JOB94" s="78"/>
      <c r="JOC94" s="78"/>
      <c r="JOD94" s="78"/>
      <c r="JOE94" s="78"/>
      <c r="JOF94" s="78"/>
      <c r="JOG94" s="78"/>
      <c r="JOH94" s="78"/>
      <c r="JOI94" s="78"/>
      <c r="JOJ94" s="78"/>
      <c r="JOK94" s="78"/>
      <c r="JOL94" s="78"/>
      <c r="JOM94" s="78"/>
      <c r="JON94" s="78"/>
      <c r="JOO94" s="78"/>
      <c r="JOP94" s="78"/>
      <c r="JOQ94" s="78"/>
      <c r="JOR94" s="78"/>
      <c r="JOS94" s="78"/>
      <c r="JOT94" s="78"/>
      <c r="JOU94" s="78"/>
      <c r="JOV94" s="78"/>
      <c r="JOW94" s="78"/>
      <c r="JOX94" s="78"/>
      <c r="JOY94" s="78"/>
      <c r="JOZ94" s="78"/>
      <c r="JPA94" s="78"/>
      <c r="JPB94" s="78"/>
      <c r="JPC94" s="78"/>
      <c r="JPD94" s="78"/>
      <c r="JPE94" s="78"/>
      <c r="JPF94" s="78"/>
      <c r="JPG94" s="78"/>
      <c r="JPH94" s="78"/>
      <c r="JPI94" s="78"/>
      <c r="JPJ94" s="78"/>
      <c r="JPK94" s="78"/>
      <c r="JPL94" s="78"/>
      <c r="JPM94" s="78"/>
      <c r="JPN94" s="78"/>
      <c r="JPO94" s="78"/>
      <c r="JPP94" s="78"/>
      <c r="JPQ94" s="78"/>
      <c r="JPR94" s="78"/>
      <c r="JPS94" s="78"/>
      <c r="JPT94" s="78"/>
      <c r="JPU94" s="78"/>
      <c r="JPV94" s="78"/>
      <c r="JPW94" s="78"/>
      <c r="JPX94" s="78"/>
      <c r="JPY94" s="78"/>
      <c r="JPZ94" s="78"/>
      <c r="JQA94" s="78"/>
      <c r="JQB94" s="78"/>
      <c r="JQC94" s="78"/>
      <c r="JQD94" s="78"/>
      <c r="JQE94" s="78"/>
      <c r="JQF94" s="78"/>
      <c r="JQG94" s="78"/>
      <c r="JQH94" s="78"/>
      <c r="JQI94" s="78"/>
      <c r="JQJ94" s="78"/>
      <c r="JQK94" s="78"/>
      <c r="JQL94" s="78"/>
      <c r="JQM94" s="78"/>
      <c r="JQN94" s="78"/>
      <c r="JQO94" s="78"/>
      <c r="JQP94" s="78"/>
      <c r="JQQ94" s="78"/>
      <c r="JQR94" s="78"/>
      <c r="JQS94" s="78"/>
      <c r="JQT94" s="78"/>
      <c r="JQU94" s="78"/>
      <c r="JQV94" s="78"/>
      <c r="JQW94" s="78"/>
      <c r="JQX94" s="78"/>
      <c r="JQY94" s="78"/>
      <c r="JQZ94" s="78"/>
      <c r="JRA94" s="78"/>
      <c r="JRB94" s="78"/>
      <c r="JRC94" s="78"/>
      <c r="JRD94" s="78"/>
      <c r="JRE94" s="78"/>
      <c r="JRF94" s="78"/>
      <c r="JRG94" s="78"/>
      <c r="JRH94" s="78"/>
      <c r="JRI94" s="78"/>
      <c r="JRJ94" s="78"/>
      <c r="JRK94" s="78"/>
      <c r="JRL94" s="78"/>
      <c r="JRM94" s="78"/>
      <c r="JRN94" s="78"/>
      <c r="JRO94" s="78"/>
      <c r="JRP94" s="78"/>
      <c r="JRQ94" s="78"/>
      <c r="JRR94" s="78"/>
      <c r="JRS94" s="78"/>
      <c r="JRT94" s="78"/>
      <c r="JRU94" s="78"/>
      <c r="JRV94" s="78"/>
      <c r="JRW94" s="78"/>
      <c r="JRX94" s="78"/>
      <c r="JRY94" s="78"/>
      <c r="JRZ94" s="78"/>
      <c r="JSA94" s="78"/>
      <c r="JSB94" s="78"/>
      <c r="JSC94" s="78"/>
      <c r="JSD94" s="78"/>
      <c r="JSE94" s="78"/>
      <c r="JSF94" s="78"/>
      <c r="JSG94" s="78"/>
      <c r="JSH94" s="78"/>
      <c r="JSI94" s="78"/>
      <c r="JSJ94" s="78"/>
      <c r="JSK94" s="78"/>
      <c r="JSL94" s="78"/>
      <c r="JSM94" s="78"/>
      <c r="JSN94" s="78"/>
      <c r="JSO94" s="78"/>
      <c r="JSP94" s="78"/>
      <c r="JSQ94" s="78"/>
      <c r="JSR94" s="78"/>
      <c r="JSS94" s="78"/>
      <c r="JST94" s="78"/>
      <c r="JSU94" s="78"/>
      <c r="JSV94" s="78"/>
      <c r="JSW94" s="78"/>
      <c r="JSX94" s="78"/>
      <c r="JSY94" s="78"/>
      <c r="JSZ94" s="78"/>
      <c r="JTA94" s="78"/>
      <c r="JTB94" s="78"/>
      <c r="JTC94" s="78"/>
      <c r="JTD94" s="78"/>
      <c r="JTE94" s="78"/>
      <c r="JTF94" s="78"/>
      <c r="JTG94" s="78"/>
      <c r="JTH94" s="78"/>
      <c r="JTI94" s="78"/>
      <c r="JTJ94" s="78"/>
      <c r="JTK94" s="78"/>
      <c r="JTL94" s="78"/>
      <c r="JTM94" s="78"/>
      <c r="JTN94" s="78"/>
      <c r="JTO94" s="78"/>
      <c r="JTP94" s="78"/>
      <c r="JTQ94" s="78"/>
      <c r="JTR94" s="78"/>
      <c r="JTS94" s="78"/>
      <c r="JTT94" s="78"/>
      <c r="JTU94" s="78"/>
      <c r="JTV94" s="78"/>
      <c r="JTW94" s="78"/>
      <c r="JTX94" s="78"/>
      <c r="JTY94" s="78"/>
      <c r="JTZ94" s="78"/>
      <c r="JUA94" s="78"/>
      <c r="JUB94" s="78"/>
      <c r="JUC94" s="78"/>
      <c r="JUD94" s="78"/>
      <c r="JUE94" s="78"/>
      <c r="JUF94" s="78"/>
      <c r="JUG94" s="78"/>
      <c r="JUH94" s="78"/>
      <c r="JUI94" s="78"/>
      <c r="JUJ94" s="78"/>
      <c r="JUK94" s="78"/>
      <c r="JUL94" s="78"/>
      <c r="JUM94" s="78"/>
      <c r="JUN94" s="78"/>
      <c r="JUO94" s="78"/>
      <c r="JUP94" s="78"/>
      <c r="JUQ94" s="78"/>
      <c r="JUR94" s="78"/>
      <c r="JUS94" s="78"/>
      <c r="JUT94" s="78"/>
      <c r="JUU94" s="78"/>
      <c r="JUV94" s="78"/>
      <c r="JUW94" s="78"/>
      <c r="JUX94" s="78"/>
      <c r="JUY94" s="78"/>
      <c r="JUZ94" s="78"/>
      <c r="JVA94" s="78"/>
      <c r="JVB94" s="78"/>
      <c r="JVC94" s="78"/>
      <c r="JVD94" s="78"/>
      <c r="JVE94" s="78"/>
      <c r="JVF94" s="78"/>
      <c r="JVG94" s="78"/>
      <c r="JVH94" s="78"/>
      <c r="JVI94" s="78"/>
      <c r="JVJ94" s="78"/>
      <c r="JVK94" s="78"/>
      <c r="JVL94" s="78"/>
      <c r="JVM94" s="78"/>
      <c r="JVN94" s="78"/>
      <c r="JVO94" s="78"/>
      <c r="JVP94" s="78"/>
      <c r="JVQ94" s="78"/>
      <c r="JVR94" s="78"/>
      <c r="JVS94" s="78"/>
      <c r="JVT94" s="78"/>
      <c r="JVU94" s="78"/>
      <c r="JVV94" s="78"/>
      <c r="JVW94" s="78"/>
      <c r="JVX94" s="78"/>
      <c r="JVY94" s="78"/>
      <c r="JVZ94" s="78"/>
      <c r="JWA94" s="78"/>
      <c r="JWB94" s="78"/>
      <c r="JWC94" s="78"/>
      <c r="JWD94" s="78"/>
      <c r="JWE94" s="78"/>
      <c r="JWF94" s="78"/>
      <c r="JWG94" s="78"/>
      <c r="JWH94" s="78"/>
      <c r="JWI94" s="78"/>
      <c r="JWJ94" s="78"/>
      <c r="JWK94" s="78"/>
      <c r="JWL94" s="78"/>
      <c r="JWM94" s="78"/>
      <c r="JWN94" s="78"/>
      <c r="JWO94" s="78"/>
      <c r="JWP94" s="78"/>
      <c r="JWQ94" s="78"/>
      <c r="JWR94" s="78"/>
      <c r="JWS94" s="78"/>
      <c r="JWT94" s="78"/>
      <c r="JWU94" s="78"/>
      <c r="JWV94" s="78"/>
      <c r="JWW94" s="78"/>
      <c r="JWX94" s="78"/>
      <c r="JWY94" s="78"/>
      <c r="JWZ94" s="78"/>
      <c r="JXA94" s="78"/>
      <c r="JXB94" s="78"/>
      <c r="JXC94" s="78"/>
      <c r="JXD94" s="78"/>
      <c r="JXE94" s="78"/>
      <c r="JXF94" s="78"/>
      <c r="JXG94" s="78"/>
      <c r="JXH94" s="78"/>
      <c r="JXI94" s="78"/>
      <c r="JXJ94" s="78"/>
      <c r="JXK94" s="78"/>
      <c r="JXL94" s="78"/>
      <c r="JXM94" s="78"/>
      <c r="JXN94" s="78"/>
      <c r="JXO94" s="78"/>
      <c r="JXP94" s="78"/>
      <c r="JXQ94" s="78"/>
      <c r="JXR94" s="78"/>
      <c r="JXS94" s="78"/>
      <c r="JXT94" s="78"/>
      <c r="JXU94" s="78"/>
      <c r="JXV94" s="78"/>
      <c r="JXW94" s="78"/>
      <c r="JXX94" s="78"/>
      <c r="JXY94" s="78"/>
      <c r="JXZ94" s="78"/>
      <c r="JYA94" s="78"/>
      <c r="JYB94" s="78"/>
      <c r="JYC94" s="78"/>
      <c r="JYD94" s="78"/>
      <c r="JYE94" s="78"/>
      <c r="JYF94" s="78"/>
      <c r="JYG94" s="78"/>
      <c r="JYH94" s="78"/>
      <c r="JYI94" s="78"/>
      <c r="JYJ94" s="78"/>
      <c r="JYK94" s="78"/>
      <c r="JYL94" s="78"/>
      <c r="JYM94" s="78"/>
      <c r="JYN94" s="78"/>
      <c r="JYO94" s="78"/>
      <c r="JYP94" s="78"/>
      <c r="JYQ94" s="78"/>
      <c r="JYR94" s="78"/>
      <c r="JYS94" s="78"/>
      <c r="JYT94" s="78"/>
      <c r="JYU94" s="78"/>
      <c r="JYV94" s="78"/>
      <c r="JYW94" s="78"/>
      <c r="JYX94" s="78"/>
      <c r="JYY94" s="78"/>
      <c r="JYZ94" s="78"/>
      <c r="JZA94" s="78"/>
      <c r="JZB94" s="78"/>
      <c r="JZC94" s="78"/>
      <c r="JZD94" s="78"/>
      <c r="JZE94" s="78"/>
      <c r="JZF94" s="78"/>
      <c r="JZG94" s="78"/>
      <c r="JZH94" s="78"/>
      <c r="JZI94" s="78"/>
      <c r="JZJ94" s="78"/>
      <c r="JZK94" s="78"/>
      <c r="JZL94" s="78"/>
      <c r="JZM94" s="78"/>
      <c r="JZN94" s="78"/>
      <c r="JZO94" s="78"/>
      <c r="JZP94" s="78"/>
      <c r="JZQ94" s="78"/>
      <c r="JZR94" s="78"/>
      <c r="JZS94" s="78"/>
      <c r="JZT94" s="78"/>
      <c r="JZU94" s="78"/>
      <c r="JZV94" s="78"/>
      <c r="JZW94" s="78"/>
      <c r="JZX94" s="78"/>
      <c r="JZY94" s="78"/>
      <c r="JZZ94" s="78"/>
      <c r="KAA94" s="78"/>
      <c r="KAB94" s="78"/>
      <c r="KAC94" s="78"/>
      <c r="KAD94" s="78"/>
      <c r="KAE94" s="78"/>
      <c r="KAF94" s="78"/>
      <c r="KAG94" s="78"/>
      <c r="KAH94" s="78"/>
      <c r="KAI94" s="78"/>
      <c r="KAJ94" s="78"/>
      <c r="KAK94" s="78"/>
      <c r="KAL94" s="78"/>
      <c r="KAM94" s="78"/>
      <c r="KAN94" s="78"/>
      <c r="KAO94" s="78"/>
      <c r="KAP94" s="78"/>
      <c r="KAQ94" s="78"/>
      <c r="KAR94" s="78"/>
      <c r="KAS94" s="78"/>
      <c r="KAT94" s="78"/>
      <c r="KAU94" s="78"/>
      <c r="KAV94" s="78"/>
      <c r="KAW94" s="78"/>
      <c r="KAX94" s="78"/>
      <c r="KAY94" s="78"/>
      <c r="KAZ94" s="78"/>
      <c r="KBA94" s="78"/>
      <c r="KBB94" s="78"/>
      <c r="KBC94" s="78"/>
      <c r="KBD94" s="78"/>
      <c r="KBE94" s="78"/>
      <c r="KBF94" s="78"/>
      <c r="KBG94" s="78"/>
      <c r="KBH94" s="78"/>
      <c r="KBI94" s="78"/>
      <c r="KBJ94" s="78"/>
      <c r="KBK94" s="78"/>
      <c r="KBL94" s="78"/>
      <c r="KBM94" s="78"/>
      <c r="KBN94" s="78"/>
      <c r="KBO94" s="78"/>
      <c r="KBP94" s="78"/>
      <c r="KBQ94" s="78"/>
      <c r="KBR94" s="78"/>
      <c r="KBS94" s="78"/>
      <c r="KBT94" s="78"/>
      <c r="KBU94" s="78"/>
      <c r="KBV94" s="78"/>
      <c r="KBW94" s="78"/>
      <c r="KBX94" s="78"/>
      <c r="KBY94" s="78"/>
      <c r="KBZ94" s="78"/>
      <c r="KCA94" s="78"/>
      <c r="KCB94" s="78"/>
      <c r="KCC94" s="78"/>
      <c r="KCD94" s="78"/>
      <c r="KCE94" s="78"/>
      <c r="KCF94" s="78"/>
      <c r="KCG94" s="78"/>
      <c r="KCH94" s="78"/>
      <c r="KCI94" s="78"/>
      <c r="KCJ94" s="78"/>
      <c r="KCK94" s="78"/>
      <c r="KCL94" s="78"/>
      <c r="KCM94" s="78"/>
      <c r="KCN94" s="78"/>
      <c r="KCO94" s="78"/>
      <c r="KCP94" s="78"/>
      <c r="KCQ94" s="78"/>
      <c r="KCR94" s="78"/>
      <c r="KCS94" s="78"/>
      <c r="KCT94" s="78"/>
      <c r="KCU94" s="78"/>
      <c r="KCV94" s="78"/>
      <c r="KCW94" s="78"/>
      <c r="KCX94" s="78"/>
      <c r="KCY94" s="78"/>
      <c r="KCZ94" s="78"/>
      <c r="KDA94" s="78"/>
      <c r="KDB94" s="78"/>
      <c r="KDC94" s="78"/>
      <c r="KDD94" s="78"/>
      <c r="KDE94" s="78"/>
      <c r="KDF94" s="78"/>
      <c r="KDG94" s="78"/>
      <c r="KDH94" s="78"/>
      <c r="KDI94" s="78"/>
      <c r="KDJ94" s="78"/>
      <c r="KDK94" s="78"/>
      <c r="KDL94" s="78"/>
      <c r="KDM94" s="78"/>
      <c r="KDN94" s="78"/>
      <c r="KDO94" s="78"/>
      <c r="KDP94" s="78"/>
      <c r="KDQ94" s="78"/>
      <c r="KDR94" s="78"/>
      <c r="KDS94" s="78"/>
      <c r="KDT94" s="78"/>
      <c r="KDU94" s="78"/>
      <c r="KDV94" s="78"/>
      <c r="KDW94" s="78"/>
      <c r="KDX94" s="78"/>
      <c r="KDY94" s="78"/>
      <c r="KDZ94" s="78"/>
      <c r="KEA94" s="78"/>
      <c r="KEB94" s="78"/>
      <c r="KEC94" s="78"/>
      <c r="KED94" s="78"/>
      <c r="KEE94" s="78"/>
      <c r="KEF94" s="78"/>
      <c r="KEG94" s="78"/>
      <c r="KEH94" s="78"/>
      <c r="KEI94" s="78"/>
      <c r="KEJ94" s="78"/>
      <c r="KEK94" s="78"/>
      <c r="KEL94" s="78"/>
      <c r="KEM94" s="78"/>
      <c r="KEN94" s="78"/>
      <c r="KEO94" s="78"/>
      <c r="KEP94" s="78"/>
      <c r="KEQ94" s="78"/>
      <c r="KER94" s="78"/>
      <c r="KES94" s="78"/>
      <c r="KET94" s="78"/>
      <c r="KEU94" s="78"/>
      <c r="KEV94" s="78"/>
      <c r="KEW94" s="78"/>
      <c r="KEX94" s="78"/>
      <c r="KEY94" s="78"/>
      <c r="KEZ94" s="78"/>
      <c r="KFA94" s="78"/>
      <c r="KFB94" s="78"/>
      <c r="KFC94" s="78"/>
      <c r="KFD94" s="78"/>
      <c r="KFE94" s="78"/>
      <c r="KFF94" s="78"/>
      <c r="KFG94" s="78"/>
      <c r="KFH94" s="78"/>
      <c r="KFI94" s="78"/>
      <c r="KFJ94" s="78"/>
      <c r="KFK94" s="78"/>
      <c r="KFL94" s="78"/>
      <c r="KFM94" s="78"/>
      <c r="KFN94" s="78"/>
      <c r="KFO94" s="78"/>
      <c r="KFP94" s="78"/>
      <c r="KFQ94" s="78"/>
      <c r="KFR94" s="78"/>
      <c r="KFS94" s="78"/>
      <c r="KFT94" s="78"/>
      <c r="KFU94" s="78"/>
      <c r="KFV94" s="78"/>
      <c r="KFW94" s="78"/>
      <c r="KFX94" s="78"/>
      <c r="KFY94" s="78"/>
      <c r="KFZ94" s="78"/>
      <c r="KGA94" s="78"/>
      <c r="KGB94" s="78"/>
      <c r="KGC94" s="78"/>
      <c r="KGD94" s="78"/>
      <c r="KGE94" s="78"/>
      <c r="KGF94" s="78"/>
      <c r="KGG94" s="78"/>
      <c r="KGH94" s="78"/>
      <c r="KGI94" s="78"/>
      <c r="KGJ94" s="78"/>
      <c r="KGK94" s="78"/>
      <c r="KGL94" s="78"/>
      <c r="KGM94" s="78"/>
      <c r="KGN94" s="78"/>
      <c r="KGO94" s="78"/>
      <c r="KGP94" s="78"/>
      <c r="KGQ94" s="78"/>
      <c r="KGR94" s="78"/>
      <c r="KGS94" s="78"/>
      <c r="KGT94" s="78"/>
      <c r="KGU94" s="78"/>
      <c r="KGV94" s="78"/>
      <c r="KGW94" s="78"/>
      <c r="KGX94" s="78"/>
      <c r="KGY94" s="78"/>
      <c r="KGZ94" s="78"/>
      <c r="KHA94" s="78"/>
      <c r="KHB94" s="78"/>
      <c r="KHC94" s="78"/>
      <c r="KHD94" s="78"/>
      <c r="KHE94" s="78"/>
      <c r="KHF94" s="78"/>
      <c r="KHG94" s="78"/>
      <c r="KHH94" s="78"/>
      <c r="KHI94" s="78"/>
      <c r="KHJ94" s="78"/>
      <c r="KHK94" s="78"/>
      <c r="KHL94" s="78"/>
      <c r="KHM94" s="78"/>
      <c r="KHN94" s="78"/>
      <c r="KHO94" s="78"/>
      <c r="KHP94" s="78"/>
      <c r="KHQ94" s="78"/>
      <c r="KHR94" s="78"/>
      <c r="KHS94" s="78"/>
      <c r="KHT94" s="78"/>
      <c r="KHU94" s="78"/>
      <c r="KHV94" s="78"/>
      <c r="KHW94" s="78"/>
      <c r="KHX94" s="78"/>
      <c r="KHY94" s="78"/>
      <c r="KHZ94" s="78"/>
      <c r="KIA94" s="78"/>
      <c r="KIB94" s="78"/>
      <c r="KIC94" s="78"/>
      <c r="KID94" s="78"/>
      <c r="KIE94" s="78"/>
      <c r="KIF94" s="78"/>
      <c r="KIG94" s="78"/>
      <c r="KIH94" s="78"/>
      <c r="KII94" s="78"/>
      <c r="KIJ94" s="78"/>
      <c r="KIK94" s="78"/>
      <c r="KIL94" s="78"/>
      <c r="KIM94" s="78"/>
      <c r="KIN94" s="78"/>
      <c r="KIO94" s="78"/>
      <c r="KIP94" s="78"/>
      <c r="KIQ94" s="78"/>
      <c r="KIR94" s="78"/>
      <c r="KIS94" s="78"/>
      <c r="KIT94" s="78"/>
      <c r="KIU94" s="78"/>
      <c r="KIV94" s="78"/>
      <c r="KIW94" s="78"/>
      <c r="KIX94" s="78"/>
      <c r="KIY94" s="78"/>
      <c r="KIZ94" s="78"/>
      <c r="KJA94" s="78"/>
      <c r="KJB94" s="78"/>
      <c r="KJC94" s="78"/>
      <c r="KJD94" s="78"/>
      <c r="KJE94" s="78"/>
      <c r="KJF94" s="78"/>
      <c r="KJG94" s="78"/>
      <c r="KJH94" s="78"/>
      <c r="KJI94" s="78"/>
      <c r="KJJ94" s="78"/>
      <c r="KJK94" s="78"/>
      <c r="KJL94" s="78"/>
      <c r="KJM94" s="78"/>
      <c r="KJN94" s="78"/>
      <c r="KJO94" s="78"/>
      <c r="KJP94" s="78"/>
      <c r="KJQ94" s="78"/>
      <c r="KJR94" s="78"/>
      <c r="KJS94" s="78"/>
      <c r="KJT94" s="78"/>
      <c r="KJU94" s="78"/>
      <c r="KJV94" s="78"/>
      <c r="KJW94" s="78"/>
      <c r="KJX94" s="78"/>
      <c r="KJY94" s="78"/>
      <c r="KJZ94" s="78"/>
      <c r="KKA94" s="78"/>
      <c r="KKB94" s="78"/>
      <c r="KKC94" s="78"/>
      <c r="KKD94" s="78"/>
      <c r="KKE94" s="78"/>
      <c r="KKF94" s="78"/>
      <c r="KKG94" s="78"/>
      <c r="KKH94" s="78"/>
      <c r="KKI94" s="78"/>
      <c r="KKJ94" s="78"/>
      <c r="KKK94" s="78"/>
      <c r="KKL94" s="78"/>
      <c r="KKM94" s="78"/>
      <c r="KKN94" s="78"/>
      <c r="KKO94" s="78"/>
      <c r="KKP94" s="78"/>
      <c r="KKQ94" s="78"/>
      <c r="KKR94" s="78"/>
      <c r="KKS94" s="78"/>
      <c r="KKT94" s="78"/>
      <c r="KKU94" s="78"/>
      <c r="KKV94" s="78"/>
      <c r="KKW94" s="78"/>
      <c r="KKX94" s="78"/>
      <c r="KKY94" s="78"/>
      <c r="KKZ94" s="78"/>
      <c r="KLA94" s="78"/>
      <c r="KLB94" s="78"/>
      <c r="KLC94" s="78"/>
      <c r="KLD94" s="78"/>
      <c r="KLE94" s="78"/>
      <c r="KLF94" s="78"/>
      <c r="KLG94" s="78"/>
      <c r="KLH94" s="78"/>
      <c r="KLI94" s="78"/>
      <c r="KLJ94" s="78"/>
      <c r="KLK94" s="78"/>
      <c r="KLL94" s="78"/>
      <c r="KLM94" s="78"/>
      <c r="KLN94" s="78"/>
      <c r="KLO94" s="78"/>
      <c r="KLP94" s="78"/>
      <c r="KLQ94" s="78"/>
      <c r="KLR94" s="78"/>
      <c r="KLS94" s="78"/>
      <c r="KLT94" s="78"/>
      <c r="KLU94" s="78"/>
      <c r="KLV94" s="78"/>
      <c r="KLW94" s="78"/>
      <c r="KLX94" s="78"/>
      <c r="KLY94" s="78"/>
      <c r="KLZ94" s="78"/>
      <c r="KMA94" s="78"/>
      <c r="KMB94" s="78"/>
      <c r="KMC94" s="78"/>
      <c r="KMD94" s="78"/>
      <c r="KME94" s="78"/>
      <c r="KMF94" s="78"/>
      <c r="KMG94" s="78"/>
      <c r="KMH94" s="78"/>
      <c r="KMI94" s="78"/>
      <c r="KMJ94" s="78"/>
      <c r="KMK94" s="78"/>
      <c r="KML94" s="78"/>
      <c r="KMM94" s="78"/>
      <c r="KMN94" s="78"/>
      <c r="KMO94" s="78"/>
      <c r="KMP94" s="78"/>
      <c r="KMQ94" s="78"/>
      <c r="KMR94" s="78"/>
      <c r="KMS94" s="78"/>
      <c r="KMT94" s="78"/>
      <c r="KMU94" s="78"/>
      <c r="KMV94" s="78"/>
      <c r="KMW94" s="78"/>
      <c r="KMX94" s="78"/>
      <c r="KMY94" s="78"/>
      <c r="KMZ94" s="78"/>
      <c r="KNA94" s="78"/>
      <c r="KNB94" s="78"/>
      <c r="KNC94" s="78"/>
      <c r="KND94" s="78"/>
      <c r="KNE94" s="78"/>
      <c r="KNF94" s="78"/>
      <c r="KNG94" s="78"/>
      <c r="KNH94" s="78"/>
      <c r="KNI94" s="78"/>
      <c r="KNJ94" s="78"/>
      <c r="KNK94" s="78"/>
      <c r="KNL94" s="78"/>
      <c r="KNM94" s="78"/>
      <c r="KNN94" s="78"/>
      <c r="KNO94" s="78"/>
      <c r="KNP94" s="78"/>
      <c r="KNQ94" s="78"/>
      <c r="KNR94" s="78"/>
      <c r="KNS94" s="78"/>
      <c r="KNT94" s="78"/>
      <c r="KNU94" s="78"/>
      <c r="KNV94" s="78"/>
      <c r="KNW94" s="78"/>
      <c r="KNX94" s="78"/>
      <c r="KNY94" s="78"/>
      <c r="KNZ94" s="78"/>
      <c r="KOA94" s="78"/>
      <c r="KOB94" s="78"/>
      <c r="KOC94" s="78"/>
      <c r="KOD94" s="78"/>
      <c r="KOE94" s="78"/>
      <c r="KOF94" s="78"/>
      <c r="KOG94" s="78"/>
      <c r="KOH94" s="78"/>
      <c r="KOI94" s="78"/>
      <c r="KOJ94" s="78"/>
      <c r="KOK94" s="78"/>
      <c r="KOL94" s="78"/>
      <c r="KOM94" s="78"/>
      <c r="KON94" s="78"/>
      <c r="KOO94" s="78"/>
      <c r="KOP94" s="78"/>
      <c r="KOQ94" s="78"/>
      <c r="KOR94" s="78"/>
      <c r="KOS94" s="78"/>
      <c r="KOT94" s="78"/>
      <c r="KOU94" s="78"/>
      <c r="KOV94" s="78"/>
      <c r="KOW94" s="78"/>
      <c r="KOX94" s="78"/>
      <c r="KOY94" s="78"/>
      <c r="KOZ94" s="78"/>
      <c r="KPA94" s="78"/>
      <c r="KPB94" s="78"/>
      <c r="KPC94" s="78"/>
      <c r="KPD94" s="78"/>
      <c r="KPE94" s="78"/>
      <c r="KPF94" s="78"/>
      <c r="KPG94" s="78"/>
      <c r="KPH94" s="78"/>
      <c r="KPI94" s="78"/>
      <c r="KPJ94" s="78"/>
      <c r="KPK94" s="78"/>
      <c r="KPL94" s="78"/>
      <c r="KPM94" s="78"/>
      <c r="KPN94" s="78"/>
      <c r="KPO94" s="78"/>
      <c r="KPP94" s="78"/>
      <c r="KPQ94" s="78"/>
      <c r="KPR94" s="78"/>
      <c r="KPS94" s="78"/>
      <c r="KPT94" s="78"/>
      <c r="KPU94" s="78"/>
      <c r="KPV94" s="78"/>
      <c r="KPW94" s="78"/>
      <c r="KPX94" s="78"/>
      <c r="KPY94" s="78"/>
      <c r="KPZ94" s="78"/>
      <c r="KQA94" s="78"/>
      <c r="KQB94" s="78"/>
      <c r="KQC94" s="78"/>
      <c r="KQD94" s="78"/>
      <c r="KQE94" s="78"/>
      <c r="KQF94" s="78"/>
      <c r="KQG94" s="78"/>
      <c r="KQH94" s="78"/>
      <c r="KQI94" s="78"/>
      <c r="KQJ94" s="78"/>
      <c r="KQK94" s="78"/>
      <c r="KQL94" s="78"/>
      <c r="KQM94" s="78"/>
      <c r="KQN94" s="78"/>
      <c r="KQO94" s="78"/>
      <c r="KQP94" s="78"/>
      <c r="KQQ94" s="78"/>
      <c r="KQR94" s="78"/>
      <c r="KQS94" s="78"/>
      <c r="KQT94" s="78"/>
      <c r="KQU94" s="78"/>
      <c r="KQV94" s="78"/>
      <c r="KQW94" s="78"/>
      <c r="KQX94" s="78"/>
      <c r="KQY94" s="78"/>
      <c r="KQZ94" s="78"/>
      <c r="KRA94" s="78"/>
      <c r="KRB94" s="78"/>
      <c r="KRC94" s="78"/>
      <c r="KRD94" s="78"/>
      <c r="KRE94" s="78"/>
      <c r="KRF94" s="78"/>
      <c r="KRG94" s="78"/>
      <c r="KRH94" s="78"/>
      <c r="KRI94" s="78"/>
      <c r="KRJ94" s="78"/>
      <c r="KRK94" s="78"/>
      <c r="KRL94" s="78"/>
      <c r="KRM94" s="78"/>
      <c r="KRN94" s="78"/>
      <c r="KRO94" s="78"/>
      <c r="KRP94" s="78"/>
      <c r="KRQ94" s="78"/>
      <c r="KRR94" s="78"/>
      <c r="KRS94" s="78"/>
      <c r="KRT94" s="78"/>
      <c r="KRU94" s="78"/>
      <c r="KRV94" s="78"/>
      <c r="KRW94" s="78"/>
      <c r="KRX94" s="78"/>
      <c r="KRY94" s="78"/>
      <c r="KRZ94" s="78"/>
      <c r="KSA94" s="78"/>
      <c r="KSB94" s="78"/>
      <c r="KSC94" s="78"/>
      <c r="KSD94" s="78"/>
      <c r="KSE94" s="78"/>
      <c r="KSF94" s="78"/>
      <c r="KSG94" s="78"/>
      <c r="KSH94" s="78"/>
      <c r="KSI94" s="78"/>
      <c r="KSJ94" s="78"/>
      <c r="KSK94" s="78"/>
      <c r="KSL94" s="78"/>
      <c r="KSM94" s="78"/>
      <c r="KSN94" s="78"/>
      <c r="KSO94" s="78"/>
      <c r="KSP94" s="78"/>
      <c r="KSQ94" s="78"/>
      <c r="KSR94" s="78"/>
      <c r="KSS94" s="78"/>
      <c r="KST94" s="78"/>
      <c r="KSU94" s="78"/>
      <c r="KSV94" s="78"/>
      <c r="KSW94" s="78"/>
      <c r="KSX94" s="78"/>
      <c r="KSY94" s="78"/>
      <c r="KSZ94" s="78"/>
      <c r="KTA94" s="78"/>
      <c r="KTB94" s="78"/>
      <c r="KTC94" s="78"/>
      <c r="KTD94" s="78"/>
      <c r="KTE94" s="78"/>
      <c r="KTF94" s="78"/>
      <c r="KTG94" s="78"/>
      <c r="KTH94" s="78"/>
      <c r="KTI94" s="78"/>
      <c r="KTJ94" s="78"/>
      <c r="KTK94" s="78"/>
      <c r="KTL94" s="78"/>
      <c r="KTM94" s="78"/>
      <c r="KTN94" s="78"/>
      <c r="KTO94" s="78"/>
      <c r="KTP94" s="78"/>
      <c r="KTQ94" s="78"/>
      <c r="KTR94" s="78"/>
      <c r="KTS94" s="78"/>
      <c r="KTT94" s="78"/>
      <c r="KTU94" s="78"/>
      <c r="KTV94" s="78"/>
      <c r="KTW94" s="78"/>
      <c r="KTX94" s="78"/>
      <c r="KTY94" s="78"/>
      <c r="KTZ94" s="78"/>
      <c r="KUA94" s="78"/>
      <c r="KUB94" s="78"/>
      <c r="KUC94" s="78"/>
      <c r="KUD94" s="78"/>
      <c r="KUE94" s="78"/>
      <c r="KUF94" s="78"/>
      <c r="KUG94" s="78"/>
      <c r="KUH94" s="78"/>
      <c r="KUI94" s="78"/>
      <c r="KUJ94" s="78"/>
      <c r="KUK94" s="78"/>
      <c r="KUL94" s="78"/>
      <c r="KUM94" s="78"/>
      <c r="KUN94" s="78"/>
      <c r="KUO94" s="78"/>
      <c r="KUP94" s="78"/>
      <c r="KUQ94" s="78"/>
      <c r="KUR94" s="78"/>
      <c r="KUS94" s="78"/>
      <c r="KUT94" s="78"/>
      <c r="KUU94" s="78"/>
      <c r="KUV94" s="78"/>
      <c r="KUW94" s="78"/>
      <c r="KUX94" s="78"/>
      <c r="KUY94" s="78"/>
      <c r="KUZ94" s="78"/>
      <c r="KVA94" s="78"/>
      <c r="KVB94" s="78"/>
      <c r="KVC94" s="78"/>
      <c r="KVD94" s="78"/>
      <c r="KVE94" s="78"/>
      <c r="KVF94" s="78"/>
      <c r="KVG94" s="78"/>
      <c r="KVH94" s="78"/>
      <c r="KVI94" s="78"/>
      <c r="KVJ94" s="78"/>
      <c r="KVK94" s="78"/>
      <c r="KVL94" s="78"/>
      <c r="KVM94" s="78"/>
      <c r="KVN94" s="78"/>
      <c r="KVO94" s="78"/>
      <c r="KVP94" s="78"/>
      <c r="KVQ94" s="78"/>
      <c r="KVR94" s="78"/>
      <c r="KVS94" s="78"/>
      <c r="KVT94" s="78"/>
      <c r="KVU94" s="78"/>
      <c r="KVV94" s="78"/>
      <c r="KVW94" s="78"/>
      <c r="KVX94" s="78"/>
      <c r="KVY94" s="78"/>
      <c r="KVZ94" s="78"/>
      <c r="KWA94" s="78"/>
      <c r="KWB94" s="78"/>
      <c r="KWC94" s="78"/>
      <c r="KWD94" s="78"/>
      <c r="KWE94" s="78"/>
      <c r="KWF94" s="78"/>
      <c r="KWG94" s="78"/>
      <c r="KWH94" s="78"/>
      <c r="KWI94" s="78"/>
      <c r="KWJ94" s="78"/>
      <c r="KWK94" s="78"/>
      <c r="KWL94" s="78"/>
      <c r="KWM94" s="78"/>
      <c r="KWN94" s="78"/>
      <c r="KWO94" s="78"/>
      <c r="KWP94" s="78"/>
      <c r="KWQ94" s="78"/>
      <c r="KWR94" s="78"/>
      <c r="KWS94" s="78"/>
      <c r="KWT94" s="78"/>
      <c r="KWU94" s="78"/>
      <c r="KWV94" s="78"/>
      <c r="KWW94" s="78"/>
      <c r="KWX94" s="78"/>
      <c r="KWY94" s="78"/>
      <c r="KWZ94" s="78"/>
      <c r="KXA94" s="78"/>
      <c r="KXB94" s="78"/>
      <c r="KXC94" s="78"/>
      <c r="KXD94" s="78"/>
      <c r="KXE94" s="78"/>
      <c r="KXF94" s="78"/>
      <c r="KXG94" s="78"/>
      <c r="KXH94" s="78"/>
      <c r="KXI94" s="78"/>
      <c r="KXJ94" s="78"/>
      <c r="KXK94" s="78"/>
      <c r="KXL94" s="78"/>
      <c r="KXM94" s="78"/>
      <c r="KXN94" s="78"/>
      <c r="KXO94" s="78"/>
      <c r="KXP94" s="78"/>
      <c r="KXQ94" s="78"/>
      <c r="KXR94" s="78"/>
      <c r="KXS94" s="78"/>
      <c r="KXT94" s="78"/>
      <c r="KXU94" s="78"/>
      <c r="KXV94" s="78"/>
      <c r="KXW94" s="78"/>
      <c r="KXX94" s="78"/>
      <c r="KXY94" s="78"/>
      <c r="KXZ94" s="78"/>
      <c r="KYA94" s="78"/>
      <c r="KYB94" s="78"/>
      <c r="KYC94" s="78"/>
      <c r="KYD94" s="78"/>
      <c r="KYE94" s="78"/>
      <c r="KYF94" s="78"/>
      <c r="KYG94" s="78"/>
      <c r="KYH94" s="78"/>
      <c r="KYI94" s="78"/>
      <c r="KYJ94" s="78"/>
      <c r="KYK94" s="78"/>
      <c r="KYL94" s="78"/>
      <c r="KYM94" s="78"/>
      <c r="KYN94" s="78"/>
      <c r="KYO94" s="78"/>
      <c r="KYP94" s="78"/>
      <c r="KYQ94" s="78"/>
      <c r="KYR94" s="78"/>
      <c r="KYS94" s="78"/>
      <c r="KYT94" s="78"/>
      <c r="KYU94" s="78"/>
      <c r="KYV94" s="78"/>
      <c r="KYW94" s="78"/>
      <c r="KYX94" s="78"/>
      <c r="KYY94" s="78"/>
      <c r="KYZ94" s="78"/>
      <c r="KZA94" s="78"/>
      <c r="KZB94" s="78"/>
      <c r="KZC94" s="78"/>
      <c r="KZD94" s="78"/>
      <c r="KZE94" s="78"/>
      <c r="KZF94" s="78"/>
      <c r="KZG94" s="78"/>
      <c r="KZH94" s="78"/>
      <c r="KZI94" s="78"/>
      <c r="KZJ94" s="78"/>
      <c r="KZK94" s="78"/>
      <c r="KZL94" s="78"/>
      <c r="KZM94" s="78"/>
      <c r="KZN94" s="78"/>
      <c r="KZO94" s="78"/>
      <c r="KZP94" s="78"/>
      <c r="KZQ94" s="78"/>
      <c r="KZR94" s="78"/>
      <c r="KZS94" s="78"/>
      <c r="KZT94" s="78"/>
      <c r="KZU94" s="78"/>
      <c r="KZV94" s="78"/>
      <c r="KZW94" s="78"/>
      <c r="KZX94" s="78"/>
      <c r="KZY94" s="78"/>
      <c r="KZZ94" s="78"/>
      <c r="LAA94" s="78"/>
      <c r="LAB94" s="78"/>
      <c r="LAC94" s="78"/>
      <c r="LAD94" s="78"/>
      <c r="LAE94" s="78"/>
      <c r="LAF94" s="78"/>
      <c r="LAG94" s="78"/>
      <c r="LAH94" s="78"/>
      <c r="LAI94" s="78"/>
      <c r="LAJ94" s="78"/>
      <c r="LAK94" s="78"/>
      <c r="LAL94" s="78"/>
      <c r="LAM94" s="78"/>
      <c r="LAN94" s="78"/>
      <c r="LAO94" s="78"/>
      <c r="LAP94" s="78"/>
      <c r="LAQ94" s="78"/>
      <c r="LAR94" s="78"/>
      <c r="LAS94" s="78"/>
      <c r="LAT94" s="78"/>
      <c r="LAU94" s="78"/>
      <c r="LAV94" s="78"/>
      <c r="LAW94" s="78"/>
      <c r="LAX94" s="78"/>
      <c r="LAY94" s="78"/>
      <c r="LAZ94" s="78"/>
      <c r="LBA94" s="78"/>
      <c r="LBB94" s="78"/>
      <c r="LBC94" s="78"/>
      <c r="LBD94" s="78"/>
      <c r="LBE94" s="78"/>
      <c r="LBF94" s="78"/>
      <c r="LBG94" s="78"/>
      <c r="LBH94" s="78"/>
      <c r="LBI94" s="78"/>
      <c r="LBJ94" s="78"/>
      <c r="LBK94" s="78"/>
      <c r="LBL94" s="78"/>
      <c r="LBM94" s="78"/>
      <c r="LBN94" s="78"/>
      <c r="LBO94" s="78"/>
      <c r="LBP94" s="78"/>
      <c r="LBQ94" s="78"/>
      <c r="LBR94" s="78"/>
      <c r="LBS94" s="78"/>
      <c r="LBT94" s="78"/>
      <c r="LBU94" s="78"/>
      <c r="LBV94" s="78"/>
      <c r="LBW94" s="78"/>
      <c r="LBX94" s="78"/>
      <c r="LBY94" s="78"/>
      <c r="LBZ94" s="78"/>
      <c r="LCA94" s="78"/>
      <c r="LCB94" s="78"/>
      <c r="LCC94" s="78"/>
      <c r="LCD94" s="78"/>
      <c r="LCE94" s="78"/>
      <c r="LCF94" s="78"/>
      <c r="LCG94" s="78"/>
      <c r="LCH94" s="78"/>
      <c r="LCI94" s="78"/>
      <c r="LCJ94" s="78"/>
      <c r="LCK94" s="78"/>
      <c r="LCL94" s="78"/>
      <c r="LCM94" s="78"/>
      <c r="LCN94" s="78"/>
      <c r="LCO94" s="78"/>
      <c r="LCP94" s="78"/>
      <c r="LCQ94" s="78"/>
      <c r="LCR94" s="78"/>
      <c r="LCS94" s="78"/>
      <c r="LCT94" s="78"/>
      <c r="LCU94" s="78"/>
      <c r="LCV94" s="78"/>
      <c r="LCW94" s="78"/>
      <c r="LCX94" s="78"/>
      <c r="LCY94" s="78"/>
      <c r="LCZ94" s="78"/>
      <c r="LDA94" s="78"/>
      <c r="LDB94" s="78"/>
      <c r="LDC94" s="78"/>
      <c r="LDD94" s="78"/>
      <c r="LDE94" s="78"/>
      <c r="LDF94" s="78"/>
      <c r="LDG94" s="78"/>
      <c r="LDH94" s="78"/>
      <c r="LDI94" s="78"/>
      <c r="LDJ94" s="78"/>
      <c r="LDK94" s="78"/>
      <c r="LDL94" s="78"/>
      <c r="LDM94" s="78"/>
      <c r="LDN94" s="78"/>
      <c r="LDO94" s="78"/>
      <c r="LDP94" s="78"/>
      <c r="LDQ94" s="78"/>
      <c r="LDR94" s="78"/>
      <c r="LDS94" s="78"/>
      <c r="LDT94" s="78"/>
      <c r="LDU94" s="78"/>
      <c r="LDV94" s="78"/>
      <c r="LDW94" s="78"/>
      <c r="LDX94" s="78"/>
      <c r="LDY94" s="78"/>
      <c r="LDZ94" s="78"/>
      <c r="LEA94" s="78"/>
      <c r="LEB94" s="78"/>
      <c r="LEC94" s="78"/>
      <c r="LED94" s="78"/>
      <c r="LEE94" s="78"/>
      <c r="LEF94" s="78"/>
      <c r="LEG94" s="78"/>
      <c r="LEH94" s="78"/>
      <c r="LEI94" s="78"/>
      <c r="LEJ94" s="78"/>
      <c r="LEK94" s="78"/>
      <c r="LEL94" s="78"/>
      <c r="LEM94" s="78"/>
      <c r="LEN94" s="78"/>
      <c r="LEO94" s="78"/>
      <c r="LEP94" s="78"/>
      <c r="LEQ94" s="78"/>
      <c r="LER94" s="78"/>
      <c r="LES94" s="78"/>
      <c r="LET94" s="78"/>
      <c r="LEU94" s="78"/>
      <c r="LEV94" s="78"/>
      <c r="LEW94" s="78"/>
      <c r="LEX94" s="78"/>
      <c r="LEY94" s="78"/>
      <c r="LEZ94" s="78"/>
      <c r="LFA94" s="78"/>
      <c r="LFB94" s="78"/>
      <c r="LFC94" s="78"/>
      <c r="LFD94" s="78"/>
      <c r="LFE94" s="78"/>
      <c r="LFF94" s="78"/>
      <c r="LFG94" s="78"/>
      <c r="LFH94" s="78"/>
      <c r="LFI94" s="78"/>
      <c r="LFJ94" s="78"/>
      <c r="LFK94" s="78"/>
      <c r="LFL94" s="78"/>
      <c r="LFM94" s="78"/>
      <c r="LFN94" s="78"/>
      <c r="LFO94" s="78"/>
      <c r="LFP94" s="78"/>
      <c r="LFQ94" s="78"/>
      <c r="LFR94" s="78"/>
      <c r="LFS94" s="78"/>
      <c r="LFT94" s="78"/>
      <c r="LFU94" s="78"/>
      <c r="LFV94" s="78"/>
      <c r="LFW94" s="78"/>
      <c r="LFX94" s="78"/>
      <c r="LFY94" s="78"/>
      <c r="LFZ94" s="78"/>
      <c r="LGA94" s="78"/>
      <c r="LGB94" s="78"/>
      <c r="LGC94" s="78"/>
      <c r="LGD94" s="78"/>
      <c r="LGE94" s="78"/>
      <c r="LGF94" s="78"/>
      <c r="LGG94" s="78"/>
      <c r="LGH94" s="78"/>
      <c r="LGI94" s="78"/>
      <c r="LGJ94" s="78"/>
      <c r="LGK94" s="78"/>
      <c r="LGL94" s="78"/>
      <c r="LGM94" s="78"/>
      <c r="LGN94" s="78"/>
      <c r="LGO94" s="78"/>
      <c r="LGP94" s="78"/>
      <c r="LGQ94" s="78"/>
      <c r="LGR94" s="78"/>
      <c r="LGS94" s="78"/>
      <c r="LGT94" s="78"/>
      <c r="LGU94" s="78"/>
      <c r="LGV94" s="78"/>
      <c r="LGW94" s="78"/>
      <c r="LGX94" s="78"/>
      <c r="LGY94" s="78"/>
      <c r="LGZ94" s="78"/>
      <c r="LHA94" s="78"/>
      <c r="LHB94" s="78"/>
      <c r="LHC94" s="78"/>
      <c r="LHD94" s="78"/>
      <c r="LHE94" s="78"/>
      <c r="LHF94" s="78"/>
      <c r="LHG94" s="78"/>
      <c r="LHH94" s="78"/>
      <c r="LHI94" s="78"/>
      <c r="LHJ94" s="78"/>
      <c r="LHK94" s="78"/>
      <c r="LHL94" s="78"/>
      <c r="LHM94" s="78"/>
      <c r="LHN94" s="78"/>
      <c r="LHO94" s="78"/>
      <c r="LHP94" s="78"/>
      <c r="LHQ94" s="78"/>
      <c r="LHR94" s="78"/>
      <c r="LHS94" s="78"/>
      <c r="LHT94" s="78"/>
      <c r="LHU94" s="78"/>
      <c r="LHV94" s="78"/>
      <c r="LHW94" s="78"/>
      <c r="LHX94" s="78"/>
      <c r="LHY94" s="78"/>
      <c r="LHZ94" s="78"/>
      <c r="LIA94" s="78"/>
      <c r="LIB94" s="78"/>
      <c r="LIC94" s="78"/>
      <c r="LID94" s="78"/>
      <c r="LIE94" s="78"/>
      <c r="LIF94" s="78"/>
      <c r="LIG94" s="78"/>
      <c r="LIH94" s="78"/>
      <c r="LII94" s="78"/>
      <c r="LIJ94" s="78"/>
      <c r="LIK94" s="78"/>
      <c r="LIL94" s="78"/>
      <c r="LIM94" s="78"/>
      <c r="LIN94" s="78"/>
      <c r="LIO94" s="78"/>
      <c r="LIP94" s="78"/>
      <c r="LIQ94" s="78"/>
      <c r="LIR94" s="78"/>
      <c r="LIS94" s="78"/>
      <c r="LIT94" s="78"/>
      <c r="LIU94" s="78"/>
      <c r="LIV94" s="78"/>
      <c r="LIW94" s="78"/>
      <c r="LIX94" s="78"/>
      <c r="LIY94" s="78"/>
      <c r="LIZ94" s="78"/>
      <c r="LJA94" s="78"/>
      <c r="LJB94" s="78"/>
      <c r="LJC94" s="78"/>
      <c r="LJD94" s="78"/>
      <c r="LJE94" s="78"/>
      <c r="LJF94" s="78"/>
      <c r="LJG94" s="78"/>
      <c r="LJH94" s="78"/>
      <c r="LJI94" s="78"/>
      <c r="LJJ94" s="78"/>
      <c r="LJK94" s="78"/>
      <c r="LJL94" s="78"/>
      <c r="LJM94" s="78"/>
      <c r="LJN94" s="78"/>
      <c r="LJO94" s="78"/>
      <c r="LJP94" s="78"/>
      <c r="LJQ94" s="78"/>
      <c r="LJR94" s="78"/>
      <c r="LJS94" s="78"/>
      <c r="LJT94" s="78"/>
      <c r="LJU94" s="78"/>
      <c r="LJV94" s="78"/>
      <c r="LJW94" s="78"/>
      <c r="LJX94" s="78"/>
      <c r="LJY94" s="78"/>
      <c r="LJZ94" s="78"/>
      <c r="LKA94" s="78"/>
      <c r="LKB94" s="78"/>
      <c r="LKC94" s="78"/>
      <c r="LKD94" s="78"/>
      <c r="LKE94" s="78"/>
      <c r="LKF94" s="78"/>
      <c r="LKG94" s="78"/>
      <c r="LKH94" s="78"/>
      <c r="LKI94" s="78"/>
      <c r="LKJ94" s="78"/>
      <c r="LKK94" s="78"/>
      <c r="LKL94" s="78"/>
      <c r="LKM94" s="78"/>
      <c r="LKN94" s="78"/>
      <c r="LKO94" s="78"/>
      <c r="LKP94" s="78"/>
      <c r="LKQ94" s="78"/>
      <c r="LKR94" s="78"/>
      <c r="LKS94" s="78"/>
      <c r="LKT94" s="78"/>
      <c r="LKU94" s="78"/>
      <c r="LKV94" s="78"/>
      <c r="LKW94" s="78"/>
      <c r="LKX94" s="78"/>
      <c r="LKY94" s="78"/>
      <c r="LKZ94" s="78"/>
      <c r="LLA94" s="78"/>
      <c r="LLB94" s="78"/>
      <c r="LLC94" s="78"/>
      <c r="LLD94" s="78"/>
      <c r="LLE94" s="78"/>
      <c r="LLF94" s="78"/>
      <c r="LLG94" s="78"/>
      <c r="LLH94" s="78"/>
      <c r="LLI94" s="78"/>
      <c r="LLJ94" s="78"/>
      <c r="LLK94" s="78"/>
      <c r="LLL94" s="78"/>
      <c r="LLM94" s="78"/>
      <c r="LLN94" s="78"/>
      <c r="LLO94" s="78"/>
      <c r="LLP94" s="78"/>
      <c r="LLQ94" s="78"/>
      <c r="LLR94" s="78"/>
      <c r="LLS94" s="78"/>
      <c r="LLT94" s="78"/>
      <c r="LLU94" s="78"/>
      <c r="LLV94" s="78"/>
      <c r="LLW94" s="78"/>
      <c r="LLX94" s="78"/>
      <c r="LLY94" s="78"/>
      <c r="LLZ94" s="78"/>
      <c r="LMA94" s="78"/>
      <c r="LMB94" s="78"/>
      <c r="LMC94" s="78"/>
      <c r="LMD94" s="78"/>
      <c r="LME94" s="78"/>
      <c r="LMF94" s="78"/>
      <c r="LMG94" s="78"/>
      <c r="LMH94" s="78"/>
      <c r="LMI94" s="78"/>
      <c r="LMJ94" s="78"/>
      <c r="LMK94" s="78"/>
      <c r="LML94" s="78"/>
      <c r="LMM94" s="78"/>
      <c r="LMN94" s="78"/>
      <c r="LMO94" s="78"/>
      <c r="LMP94" s="78"/>
      <c r="LMQ94" s="78"/>
      <c r="LMR94" s="78"/>
      <c r="LMS94" s="78"/>
      <c r="LMT94" s="78"/>
      <c r="LMU94" s="78"/>
      <c r="LMV94" s="78"/>
      <c r="LMW94" s="78"/>
      <c r="LMX94" s="78"/>
      <c r="LMY94" s="78"/>
      <c r="LMZ94" s="78"/>
      <c r="LNA94" s="78"/>
      <c r="LNB94" s="78"/>
      <c r="LNC94" s="78"/>
      <c r="LND94" s="78"/>
      <c r="LNE94" s="78"/>
      <c r="LNF94" s="78"/>
      <c r="LNG94" s="78"/>
      <c r="LNH94" s="78"/>
      <c r="LNI94" s="78"/>
      <c r="LNJ94" s="78"/>
      <c r="LNK94" s="78"/>
      <c r="LNL94" s="78"/>
      <c r="LNM94" s="78"/>
      <c r="LNN94" s="78"/>
      <c r="LNO94" s="78"/>
      <c r="LNP94" s="78"/>
      <c r="LNQ94" s="78"/>
      <c r="LNR94" s="78"/>
      <c r="LNS94" s="78"/>
      <c r="LNT94" s="78"/>
      <c r="LNU94" s="78"/>
      <c r="LNV94" s="78"/>
      <c r="LNW94" s="78"/>
      <c r="LNX94" s="78"/>
      <c r="LNY94" s="78"/>
      <c r="LNZ94" s="78"/>
      <c r="LOA94" s="78"/>
      <c r="LOB94" s="78"/>
      <c r="LOC94" s="78"/>
      <c r="LOD94" s="78"/>
      <c r="LOE94" s="78"/>
      <c r="LOF94" s="78"/>
      <c r="LOG94" s="78"/>
      <c r="LOH94" s="78"/>
      <c r="LOI94" s="78"/>
      <c r="LOJ94" s="78"/>
      <c r="LOK94" s="78"/>
      <c r="LOL94" s="78"/>
      <c r="LOM94" s="78"/>
      <c r="LON94" s="78"/>
      <c r="LOO94" s="78"/>
      <c r="LOP94" s="78"/>
      <c r="LOQ94" s="78"/>
      <c r="LOR94" s="78"/>
      <c r="LOS94" s="78"/>
      <c r="LOT94" s="78"/>
      <c r="LOU94" s="78"/>
      <c r="LOV94" s="78"/>
      <c r="LOW94" s="78"/>
      <c r="LOX94" s="78"/>
      <c r="LOY94" s="78"/>
      <c r="LOZ94" s="78"/>
      <c r="LPA94" s="78"/>
      <c r="LPB94" s="78"/>
      <c r="LPC94" s="78"/>
      <c r="LPD94" s="78"/>
      <c r="LPE94" s="78"/>
      <c r="LPF94" s="78"/>
      <c r="LPG94" s="78"/>
      <c r="LPH94" s="78"/>
      <c r="LPI94" s="78"/>
      <c r="LPJ94" s="78"/>
      <c r="LPK94" s="78"/>
      <c r="LPL94" s="78"/>
      <c r="LPM94" s="78"/>
      <c r="LPN94" s="78"/>
      <c r="LPO94" s="78"/>
      <c r="LPP94" s="78"/>
      <c r="LPQ94" s="78"/>
      <c r="LPR94" s="78"/>
      <c r="LPS94" s="78"/>
      <c r="LPT94" s="78"/>
      <c r="LPU94" s="78"/>
      <c r="LPV94" s="78"/>
      <c r="LPW94" s="78"/>
      <c r="LPX94" s="78"/>
      <c r="LPY94" s="78"/>
      <c r="LPZ94" s="78"/>
      <c r="LQA94" s="78"/>
      <c r="LQB94" s="78"/>
      <c r="LQC94" s="78"/>
      <c r="LQD94" s="78"/>
      <c r="LQE94" s="78"/>
      <c r="LQF94" s="78"/>
      <c r="LQG94" s="78"/>
      <c r="LQH94" s="78"/>
      <c r="LQI94" s="78"/>
      <c r="LQJ94" s="78"/>
      <c r="LQK94" s="78"/>
      <c r="LQL94" s="78"/>
      <c r="LQM94" s="78"/>
      <c r="LQN94" s="78"/>
      <c r="LQO94" s="78"/>
      <c r="LQP94" s="78"/>
      <c r="LQQ94" s="78"/>
      <c r="LQR94" s="78"/>
      <c r="LQS94" s="78"/>
      <c r="LQT94" s="78"/>
      <c r="LQU94" s="78"/>
      <c r="LQV94" s="78"/>
      <c r="LQW94" s="78"/>
      <c r="LQX94" s="78"/>
      <c r="LQY94" s="78"/>
      <c r="LQZ94" s="78"/>
      <c r="LRA94" s="78"/>
      <c r="LRB94" s="78"/>
      <c r="LRC94" s="78"/>
      <c r="LRD94" s="78"/>
      <c r="LRE94" s="78"/>
      <c r="LRF94" s="78"/>
      <c r="LRG94" s="78"/>
      <c r="LRH94" s="78"/>
      <c r="LRI94" s="78"/>
      <c r="LRJ94" s="78"/>
      <c r="LRK94" s="78"/>
      <c r="LRL94" s="78"/>
      <c r="LRM94" s="78"/>
      <c r="LRN94" s="78"/>
      <c r="LRO94" s="78"/>
      <c r="LRP94" s="78"/>
      <c r="LRQ94" s="78"/>
      <c r="LRR94" s="78"/>
      <c r="LRS94" s="78"/>
      <c r="LRT94" s="78"/>
      <c r="LRU94" s="78"/>
      <c r="LRV94" s="78"/>
      <c r="LRW94" s="78"/>
      <c r="LRX94" s="78"/>
      <c r="LRY94" s="78"/>
      <c r="LRZ94" s="78"/>
      <c r="LSA94" s="78"/>
      <c r="LSB94" s="78"/>
      <c r="LSC94" s="78"/>
      <c r="LSD94" s="78"/>
      <c r="LSE94" s="78"/>
      <c r="LSF94" s="78"/>
      <c r="LSG94" s="78"/>
      <c r="LSH94" s="78"/>
      <c r="LSI94" s="78"/>
      <c r="LSJ94" s="78"/>
      <c r="LSK94" s="78"/>
      <c r="LSL94" s="78"/>
      <c r="LSM94" s="78"/>
      <c r="LSN94" s="78"/>
      <c r="LSO94" s="78"/>
      <c r="LSP94" s="78"/>
      <c r="LSQ94" s="78"/>
      <c r="LSR94" s="78"/>
      <c r="LSS94" s="78"/>
      <c r="LST94" s="78"/>
      <c r="LSU94" s="78"/>
      <c r="LSV94" s="78"/>
      <c r="LSW94" s="78"/>
      <c r="LSX94" s="78"/>
      <c r="LSY94" s="78"/>
      <c r="LSZ94" s="78"/>
      <c r="LTA94" s="78"/>
      <c r="LTB94" s="78"/>
      <c r="LTC94" s="78"/>
      <c r="LTD94" s="78"/>
      <c r="LTE94" s="78"/>
      <c r="LTF94" s="78"/>
      <c r="LTG94" s="78"/>
      <c r="LTH94" s="78"/>
      <c r="LTI94" s="78"/>
      <c r="LTJ94" s="78"/>
      <c r="LTK94" s="78"/>
      <c r="LTL94" s="78"/>
      <c r="LTM94" s="78"/>
      <c r="LTN94" s="78"/>
      <c r="LTO94" s="78"/>
      <c r="LTP94" s="78"/>
      <c r="LTQ94" s="78"/>
      <c r="LTR94" s="78"/>
      <c r="LTS94" s="78"/>
      <c r="LTT94" s="78"/>
      <c r="LTU94" s="78"/>
      <c r="LTV94" s="78"/>
      <c r="LTW94" s="78"/>
      <c r="LTX94" s="78"/>
      <c r="LTY94" s="78"/>
      <c r="LTZ94" s="78"/>
      <c r="LUA94" s="78"/>
      <c r="LUB94" s="78"/>
      <c r="LUC94" s="78"/>
      <c r="LUD94" s="78"/>
      <c r="LUE94" s="78"/>
      <c r="LUF94" s="78"/>
      <c r="LUG94" s="78"/>
      <c r="LUH94" s="78"/>
      <c r="LUI94" s="78"/>
      <c r="LUJ94" s="78"/>
      <c r="LUK94" s="78"/>
      <c r="LUL94" s="78"/>
      <c r="LUM94" s="78"/>
      <c r="LUN94" s="78"/>
      <c r="LUO94" s="78"/>
      <c r="LUP94" s="78"/>
      <c r="LUQ94" s="78"/>
      <c r="LUR94" s="78"/>
      <c r="LUS94" s="78"/>
      <c r="LUT94" s="78"/>
      <c r="LUU94" s="78"/>
      <c r="LUV94" s="78"/>
      <c r="LUW94" s="78"/>
      <c r="LUX94" s="78"/>
      <c r="LUY94" s="78"/>
      <c r="LUZ94" s="78"/>
      <c r="LVA94" s="78"/>
      <c r="LVB94" s="78"/>
      <c r="LVC94" s="78"/>
      <c r="LVD94" s="78"/>
      <c r="LVE94" s="78"/>
      <c r="LVF94" s="78"/>
      <c r="LVG94" s="78"/>
      <c r="LVH94" s="78"/>
      <c r="LVI94" s="78"/>
      <c r="LVJ94" s="78"/>
      <c r="LVK94" s="78"/>
      <c r="LVL94" s="78"/>
      <c r="LVM94" s="78"/>
      <c r="LVN94" s="78"/>
      <c r="LVO94" s="78"/>
      <c r="LVP94" s="78"/>
      <c r="LVQ94" s="78"/>
      <c r="LVR94" s="78"/>
      <c r="LVS94" s="78"/>
      <c r="LVT94" s="78"/>
      <c r="LVU94" s="78"/>
      <c r="LVV94" s="78"/>
      <c r="LVW94" s="78"/>
      <c r="LVX94" s="78"/>
      <c r="LVY94" s="78"/>
      <c r="LVZ94" s="78"/>
      <c r="LWA94" s="78"/>
      <c r="LWB94" s="78"/>
      <c r="LWC94" s="78"/>
      <c r="LWD94" s="78"/>
      <c r="LWE94" s="78"/>
      <c r="LWF94" s="78"/>
      <c r="LWG94" s="78"/>
      <c r="LWH94" s="78"/>
      <c r="LWI94" s="78"/>
      <c r="LWJ94" s="78"/>
      <c r="LWK94" s="78"/>
      <c r="LWL94" s="78"/>
      <c r="LWM94" s="78"/>
      <c r="LWN94" s="78"/>
      <c r="LWO94" s="78"/>
      <c r="LWP94" s="78"/>
      <c r="LWQ94" s="78"/>
      <c r="LWR94" s="78"/>
      <c r="LWS94" s="78"/>
      <c r="LWT94" s="78"/>
      <c r="LWU94" s="78"/>
      <c r="LWV94" s="78"/>
      <c r="LWW94" s="78"/>
      <c r="LWX94" s="78"/>
      <c r="LWY94" s="78"/>
      <c r="LWZ94" s="78"/>
      <c r="LXA94" s="78"/>
      <c r="LXB94" s="78"/>
      <c r="LXC94" s="78"/>
      <c r="LXD94" s="78"/>
      <c r="LXE94" s="78"/>
      <c r="LXF94" s="78"/>
      <c r="LXG94" s="78"/>
      <c r="LXH94" s="78"/>
      <c r="LXI94" s="78"/>
      <c r="LXJ94" s="78"/>
      <c r="LXK94" s="78"/>
      <c r="LXL94" s="78"/>
      <c r="LXM94" s="78"/>
      <c r="LXN94" s="78"/>
      <c r="LXO94" s="78"/>
      <c r="LXP94" s="78"/>
      <c r="LXQ94" s="78"/>
      <c r="LXR94" s="78"/>
      <c r="LXS94" s="78"/>
      <c r="LXT94" s="78"/>
      <c r="LXU94" s="78"/>
      <c r="LXV94" s="78"/>
      <c r="LXW94" s="78"/>
      <c r="LXX94" s="78"/>
      <c r="LXY94" s="78"/>
      <c r="LXZ94" s="78"/>
      <c r="LYA94" s="78"/>
      <c r="LYB94" s="78"/>
      <c r="LYC94" s="78"/>
      <c r="LYD94" s="78"/>
      <c r="LYE94" s="78"/>
      <c r="LYF94" s="78"/>
      <c r="LYG94" s="78"/>
      <c r="LYH94" s="78"/>
      <c r="LYI94" s="78"/>
      <c r="LYJ94" s="78"/>
      <c r="LYK94" s="78"/>
      <c r="LYL94" s="78"/>
      <c r="LYM94" s="78"/>
      <c r="LYN94" s="78"/>
      <c r="LYO94" s="78"/>
      <c r="LYP94" s="78"/>
      <c r="LYQ94" s="78"/>
      <c r="LYR94" s="78"/>
      <c r="LYS94" s="78"/>
      <c r="LYT94" s="78"/>
      <c r="LYU94" s="78"/>
      <c r="LYV94" s="78"/>
      <c r="LYW94" s="78"/>
      <c r="LYX94" s="78"/>
      <c r="LYY94" s="78"/>
      <c r="LYZ94" s="78"/>
      <c r="LZA94" s="78"/>
      <c r="LZB94" s="78"/>
      <c r="LZC94" s="78"/>
      <c r="LZD94" s="78"/>
      <c r="LZE94" s="78"/>
      <c r="LZF94" s="78"/>
      <c r="LZG94" s="78"/>
      <c r="LZH94" s="78"/>
      <c r="LZI94" s="78"/>
      <c r="LZJ94" s="78"/>
      <c r="LZK94" s="78"/>
      <c r="LZL94" s="78"/>
      <c r="LZM94" s="78"/>
      <c r="LZN94" s="78"/>
      <c r="LZO94" s="78"/>
      <c r="LZP94" s="78"/>
      <c r="LZQ94" s="78"/>
      <c r="LZR94" s="78"/>
      <c r="LZS94" s="78"/>
      <c r="LZT94" s="78"/>
      <c r="LZU94" s="78"/>
      <c r="LZV94" s="78"/>
      <c r="LZW94" s="78"/>
      <c r="LZX94" s="78"/>
      <c r="LZY94" s="78"/>
      <c r="LZZ94" s="78"/>
      <c r="MAA94" s="78"/>
      <c r="MAB94" s="78"/>
      <c r="MAC94" s="78"/>
      <c r="MAD94" s="78"/>
      <c r="MAE94" s="78"/>
      <c r="MAF94" s="78"/>
      <c r="MAG94" s="78"/>
      <c r="MAH94" s="78"/>
      <c r="MAI94" s="78"/>
      <c r="MAJ94" s="78"/>
      <c r="MAK94" s="78"/>
      <c r="MAL94" s="78"/>
      <c r="MAM94" s="78"/>
      <c r="MAN94" s="78"/>
      <c r="MAO94" s="78"/>
      <c r="MAP94" s="78"/>
      <c r="MAQ94" s="78"/>
      <c r="MAR94" s="78"/>
      <c r="MAS94" s="78"/>
      <c r="MAT94" s="78"/>
      <c r="MAU94" s="78"/>
      <c r="MAV94" s="78"/>
      <c r="MAW94" s="78"/>
      <c r="MAX94" s="78"/>
      <c r="MAY94" s="78"/>
      <c r="MAZ94" s="78"/>
      <c r="MBA94" s="78"/>
      <c r="MBB94" s="78"/>
      <c r="MBC94" s="78"/>
      <c r="MBD94" s="78"/>
      <c r="MBE94" s="78"/>
      <c r="MBF94" s="78"/>
      <c r="MBG94" s="78"/>
      <c r="MBH94" s="78"/>
      <c r="MBI94" s="78"/>
      <c r="MBJ94" s="78"/>
      <c r="MBK94" s="78"/>
      <c r="MBL94" s="78"/>
      <c r="MBM94" s="78"/>
      <c r="MBN94" s="78"/>
      <c r="MBO94" s="78"/>
      <c r="MBP94" s="78"/>
      <c r="MBQ94" s="78"/>
      <c r="MBR94" s="78"/>
      <c r="MBS94" s="78"/>
      <c r="MBT94" s="78"/>
      <c r="MBU94" s="78"/>
      <c r="MBV94" s="78"/>
      <c r="MBW94" s="78"/>
      <c r="MBX94" s="78"/>
      <c r="MBY94" s="78"/>
      <c r="MBZ94" s="78"/>
      <c r="MCA94" s="78"/>
      <c r="MCB94" s="78"/>
      <c r="MCC94" s="78"/>
      <c r="MCD94" s="78"/>
      <c r="MCE94" s="78"/>
      <c r="MCF94" s="78"/>
      <c r="MCG94" s="78"/>
      <c r="MCH94" s="78"/>
      <c r="MCI94" s="78"/>
      <c r="MCJ94" s="78"/>
      <c r="MCK94" s="78"/>
      <c r="MCL94" s="78"/>
      <c r="MCM94" s="78"/>
      <c r="MCN94" s="78"/>
      <c r="MCO94" s="78"/>
      <c r="MCP94" s="78"/>
      <c r="MCQ94" s="78"/>
      <c r="MCR94" s="78"/>
      <c r="MCS94" s="78"/>
      <c r="MCT94" s="78"/>
      <c r="MCU94" s="78"/>
      <c r="MCV94" s="78"/>
      <c r="MCW94" s="78"/>
      <c r="MCX94" s="78"/>
      <c r="MCY94" s="78"/>
      <c r="MCZ94" s="78"/>
      <c r="MDA94" s="78"/>
      <c r="MDB94" s="78"/>
      <c r="MDC94" s="78"/>
      <c r="MDD94" s="78"/>
      <c r="MDE94" s="78"/>
      <c r="MDF94" s="78"/>
      <c r="MDG94" s="78"/>
      <c r="MDH94" s="78"/>
      <c r="MDI94" s="78"/>
      <c r="MDJ94" s="78"/>
      <c r="MDK94" s="78"/>
      <c r="MDL94" s="78"/>
      <c r="MDM94" s="78"/>
      <c r="MDN94" s="78"/>
      <c r="MDO94" s="78"/>
      <c r="MDP94" s="78"/>
      <c r="MDQ94" s="78"/>
      <c r="MDR94" s="78"/>
      <c r="MDS94" s="78"/>
      <c r="MDT94" s="78"/>
      <c r="MDU94" s="78"/>
      <c r="MDV94" s="78"/>
      <c r="MDW94" s="78"/>
      <c r="MDX94" s="78"/>
      <c r="MDY94" s="78"/>
      <c r="MDZ94" s="78"/>
      <c r="MEA94" s="78"/>
      <c r="MEB94" s="78"/>
      <c r="MEC94" s="78"/>
      <c r="MED94" s="78"/>
      <c r="MEE94" s="78"/>
      <c r="MEF94" s="78"/>
      <c r="MEG94" s="78"/>
      <c r="MEH94" s="78"/>
      <c r="MEI94" s="78"/>
      <c r="MEJ94" s="78"/>
      <c r="MEK94" s="78"/>
      <c r="MEL94" s="78"/>
      <c r="MEM94" s="78"/>
      <c r="MEN94" s="78"/>
      <c r="MEO94" s="78"/>
      <c r="MEP94" s="78"/>
      <c r="MEQ94" s="78"/>
      <c r="MER94" s="78"/>
      <c r="MES94" s="78"/>
      <c r="MET94" s="78"/>
      <c r="MEU94" s="78"/>
      <c r="MEV94" s="78"/>
      <c r="MEW94" s="78"/>
      <c r="MEX94" s="78"/>
      <c r="MEY94" s="78"/>
      <c r="MEZ94" s="78"/>
      <c r="MFA94" s="78"/>
      <c r="MFB94" s="78"/>
      <c r="MFC94" s="78"/>
      <c r="MFD94" s="78"/>
      <c r="MFE94" s="78"/>
      <c r="MFF94" s="78"/>
      <c r="MFG94" s="78"/>
      <c r="MFH94" s="78"/>
      <c r="MFI94" s="78"/>
      <c r="MFJ94" s="78"/>
      <c r="MFK94" s="78"/>
      <c r="MFL94" s="78"/>
      <c r="MFM94" s="78"/>
      <c r="MFN94" s="78"/>
      <c r="MFO94" s="78"/>
      <c r="MFP94" s="78"/>
      <c r="MFQ94" s="78"/>
      <c r="MFR94" s="78"/>
      <c r="MFS94" s="78"/>
      <c r="MFT94" s="78"/>
      <c r="MFU94" s="78"/>
      <c r="MFV94" s="78"/>
      <c r="MFW94" s="78"/>
      <c r="MFX94" s="78"/>
      <c r="MFY94" s="78"/>
      <c r="MFZ94" s="78"/>
      <c r="MGA94" s="78"/>
      <c r="MGB94" s="78"/>
      <c r="MGC94" s="78"/>
      <c r="MGD94" s="78"/>
      <c r="MGE94" s="78"/>
      <c r="MGF94" s="78"/>
      <c r="MGG94" s="78"/>
      <c r="MGH94" s="78"/>
      <c r="MGI94" s="78"/>
      <c r="MGJ94" s="78"/>
      <c r="MGK94" s="78"/>
      <c r="MGL94" s="78"/>
      <c r="MGM94" s="78"/>
      <c r="MGN94" s="78"/>
      <c r="MGO94" s="78"/>
      <c r="MGP94" s="78"/>
      <c r="MGQ94" s="78"/>
      <c r="MGR94" s="78"/>
      <c r="MGS94" s="78"/>
      <c r="MGT94" s="78"/>
      <c r="MGU94" s="78"/>
      <c r="MGV94" s="78"/>
      <c r="MGW94" s="78"/>
      <c r="MGX94" s="78"/>
      <c r="MGY94" s="78"/>
      <c r="MGZ94" s="78"/>
      <c r="MHA94" s="78"/>
      <c r="MHB94" s="78"/>
      <c r="MHC94" s="78"/>
      <c r="MHD94" s="78"/>
      <c r="MHE94" s="78"/>
      <c r="MHF94" s="78"/>
      <c r="MHG94" s="78"/>
      <c r="MHH94" s="78"/>
      <c r="MHI94" s="78"/>
      <c r="MHJ94" s="78"/>
      <c r="MHK94" s="78"/>
      <c r="MHL94" s="78"/>
      <c r="MHM94" s="78"/>
      <c r="MHN94" s="78"/>
      <c r="MHO94" s="78"/>
      <c r="MHP94" s="78"/>
      <c r="MHQ94" s="78"/>
      <c r="MHR94" s="78"/>
      <c r="MHS94" s="78"/>
      <c r="MHT94" s="78"/>
      <c r="MHU94" s="78"/>
      <c r="MHV94" s="78"/>
      <c r="MHW94" s="78"/>
      <c r="MHX94" s="78"/>
      <c r="MHY94" s="78"/>
      <c r="MHZ94" s="78"/>
      <c r="MIA94" s="78"/>
      <c r="MIB94" s="78"/>
      <c r="MIC94" s="78"/>
      <c r="MID94" s="78"/>
      <c r="MIE94" s="78"/>
      <c r="MIF94" s="78"/>
      <c r="MIG94" s="78"/>
      <c r="MIH94" s="78"/>
      <c r="MII94" s="78"/>
      <c r="MIJ94" s="78"/>
      <c r="MIK94" s="78"/>
      <c r="MIL94" s="78"/>
      <c r="MIM94" s="78"/>
      <c r="MIN94" s="78"/>
      <c r="MIO94" s="78"/>
      <c r="MIP94" s="78"/>
      <c r="MIQ94" s="78"/>
      <c r="MIR94" s="78"/>
      <c r="MIS94" s="78"/>
      <c r="MIT94" s="78"/>
      <c r="MIU94" s="78"/>
      <c r="MIV94" s="78"/>
      <c r="MIW94" s="78"/>
      <c r="MIX94" s="78"/>
      <c r="MIY94" s="78"/>
      <c r="MIZ94" s="78"/>
      <c r="MJA94" s="78"/>
      <c r="MJB94" s="78"/>
      <c r="MJC94" s="78"/>
      <c r="MJD94" s="78"/>
      <c r="MJE94" s="78"/>
      <c r="MJF94" s="78"/>
      <c r="MJG94" s="78"/>
      <c r="MJH94" s="78"/>
      <c r="MJI94" s="78"/>
      <c r="MJJ94" s="78"/>
      <c r="MJK94" s="78"/>
      <c r="MJL94" s="78"/>
      <c r="MJM94" s="78"/>
      <c r="MJN94" s="78"/>
      <c r="MJO94" s="78"/>
      <c r="MJP94" s="78"/>
      <c r="MJQ94" s="78"/>
      <c r="MJR94" s="78"/>
      <c r="MJS94" s="78"/>
      <c r="MJT94" s="78"/>
      <c r="MJU94" s="78"/>
      <c r="MJV94" s="78"/>
      <c r="MJW94" s="78"/>
      <c r="MJX94" s="78"/>
      <c r="MJY94" s="78"/>
      <c r="MJZ94" s="78"/>
      <c r="MKA94" s="78"/>
      <c r="MKB94" s="78"/>
      <c r="MKC94" s="78"/>
      <c r="MKD94" s="78"/>
      <c r="MKE94" s="78"/>
      <c r="MKF94" s="78"/>
      <c r="MKG94" s="78"/>
      <c r="MKH94" s="78"/>
      <c r="MKI94" s="78"/>
      <c r="MKJ94" s="78"/>
      <c r="MKK94" s="78"/>
      <c r="MKL94" s="78"/>
      <c r="MKM94" s="78"/>
      <c r="MKN94" s="78"/>
      <c r="MKO94" s="78"/>
      <c r="MKP94" s="78"/>
      <c r="MKQ94" s="78"/>
      <c r="MKR94" s="78"/>
      <c r="MKS94" s="78"/>
      <c r="MKT94" s="78"/>
      <c r="MKU94" s="78"/>
      <c r="MKV94" s="78"/>
      <c r="MKW94" s="78"/>
      <c r="MKX94" s="78"/>
      <c r="MKY94" s="78"/>
      <c r="MKZ94" s="78"/>
      <c r="MLA94" s="78"/>
      <c r="MLB94" s="78"/>
      <c r="MLC94" s="78"/>
      <c r="MLD94" s="78"/>
      <c r="MLE94" s="78"/>
      <c r="MLF94" s="78"/>
      <c r="MLG94" s="78"/>
      <c r="MLH94" s="78"/>
      <c r="MLI94" s="78"/>
      <c r="MLJ94" s="78"/>
      <c r="MLK94" s="78"/>
      <c r="MLL94" s="78"/>
      <c r="MLM94" s="78"/>
      <c r="MLN94" s="78"/>
      <c r="MLO94" s="78"/>
      <c r="MLP94" s="78"/>
      <c r="MLQ94" s="78"/>
      <c r="MLR94" s="78"/>
      <c r="MLS94" s="78"/>
      <c r="MLT94" s="78"/>
      <c r="MLU94" s="78"/>
      <c r="MLV94" s="78"/>
      <c r="MLW94" s="78"/>
      <c r="MLX94" s="78"/>
      <c r="MLY94" s="78"/>
      <c r="MLZ94" s="78"/>
      <c r="MMA94" s="78"/>
      <c r="MMB94" s="78"/>
      <c r="MMC94" s="78"/>
      <c r="MMD94" s="78"/>
      <c r="MME94" s="78"/>
      <c r="MMF94" s="78"/>
      <c r="MMG94" s="78"/>
      <c r="MMH94" s="78"/>
      <c r="MMI94" s="78"/>
      <c r="MMJ94" s="78"/>
      <c r="MMK94" s="78"/>
      <c r="MML94" s="78"/>
      <c r="MMM94" s="78"/>
      <c r="MMN94" s="78"/>
      <c r="MMO94" s="78"/>
      <c r="MMP94" s="78"/>
      <c r="MMQ94" s="78"/>
      <c r="MMR94" s="78"/>
      <c r="MMS94" s="78"/>
      <c r="MMT94" s="78"/>
      <c r="MMU94" s="78"/>
      <c r="MMV94" s="78"/>
      <c r="MMW94" s="78"/>
      <c r="MMX94" s="78"/>
      <c r="MMY94" s="78"/>
      <c r="MMZ94" s="78"/>
      <c r="MNA94" s="78"/>
      <c r="MNB94" s="78"/>
      <c r="MNC94" s="78"/>
      <c r="MND94" s="78"/>
      <c r="MNE94" s="78"/>
      <c r="MNF94" s="78"/>
      <c r="MNG94" s="78"/>
      <c r="MNH94" s="78"/>
      <c r="MNI94" s="78"/>
      <c r="MNJ94" s="78"/>
      <c r="MNK94" s="78"/>
      <c r="MNL94" s="78"/>
      <c r="MNM94" s="78"/>
      <c r="MNN94" s="78"/>
      <c r="MNO94" s="78"/>
      <c r="MNP94" s="78"/>
      <c r="MNQ94" s="78"/>
      <c r="MNR94" s="78"/>
      <c r="MNS94" s="78"/>
      <c r="MNT94" s="78"/>
      <c r="MNU94" s="78"/>
      <c r="MNV94" s="78"/>
      <c r="MNW94" s="78"/>
      <c r="MNX94" s="78"/>
      <c r="MNY94" s="78"/>
      <c r="MNZ94" s="78"/>
      <c r="MOA94" s="78"/>
      <c r="MOB94" s="78"/>
      <c r="MOC94" s="78"/>
      <c r="MOD94" s="78"/>
      <c r="MOE94" s="78"/>
      <c r="MOF94" s="78"/>
      <c r="MOG94" s="78"/>
      <c r="MOH94" s="78"/>
      <c r="MOI94" s="78"/>
      <c r="MOJ94" s="78"/>
      <c r="MOK94" s="78"/>
      <c r="MOL94" s="78"/>
      <c r="MOM94" s="78"/>
      <c r="MON94" s="78"/>
      <c r="MOO94" s="78"/>
      <c r="MOP94" s="78"/>
      <c r="MOQ94" s="78"/>
      <c r="MOR94" s="78"/>
      <c r="MOS94" s="78"/>
      <c r="MOT94" s="78"/>
      <c r="MOU94" s="78"/>
      <c r="MOV94" s="78"/>
      <c r="MOW94" s="78"/>
      <c r="MOX94" s="78"/>
      <c r="MOY94" s="78"/>
      <c r="MOZ94" s="78"/>
      <c r="MPA94" s="78"/>
      <c r="MPB94" s="78"/>
      <c r="MPC94" s="78"/>
      <c r="MPD94" s="78"/>
      <c r="MPE94" s="78"/>
      <c r="MPF94" s="78"/>
      <c r="MPG94" s="78"/>
      <c r="MPH94" s="78"/>
      <c r="MPI94" s="78"/>
      <c r="MPJ94" s="78"/>
      <c r="MPK94" s="78"/>
      <c r="MPL94" s="78"/>
      <c r="MPM94" s="78"/>
      <c r="MPN94" s="78"/>
      <c r="MPO94" s="78"/>
      <c r="MPP94" s="78"/>
      <c r="MPQ94" s="78"/>
      <c r="MPR94" s="78"/>
      <c r="MPS94" s="78"/>
      <c r="MPT94" s="78"/>
      <c r="MPU94" s="78"/>
      <c r="MPV94" s="78"/>
      <c r="MPW94" s="78"/>
      <c r="MPX94" s="78"/>
      <c r="MPY94" s="78"/>
      <c r="MPZ94" s="78"/>
      <c r="MQA94" s="78"/>
      <c r="MQB94" s="78"/>
      <c r="MQC94" s="78"/>
      <c r="MQD94" s="78"/>
      <c r="MQE94" s="78"/>
      <c r="MQF94" s="78"/>
      <c r="MQG94" s="78"/>
      <c r="MQH94" s="78"/>
      <c r="MQI94" s="78"/>
      <c r="MQJ94" s="78"/>
      <c r="MQK94" s="78"/>
      <c r="MQL94" s="78"/>
      <c r="MQM94" s="78"/>
      <c r="MQN94" s="78"/>
      <c r="MQO94" s="78"/>
      <c r="MQP94" s="78"/>
      <c r="MQQ94" s="78"/>
      <c r="MQR94" s="78"/>
      <c r="MQS94" s="78"/>
      <c r="MQT94" s="78"/>
      <c r="MQU94" s="78"/>
      <c r="MQV94" s="78"/>
      <c r="MQW94" s="78"/>
      <c r="MQX94" s="78"/>
      <c r="MQY94" s="78"/>
      <c r="MQZ94" s="78"/>
      <c r="MRA94" s="78"/>
      <c r="MRB94" s="78"/>
      <c r="MRC94" s="78"/>
      <c r="MRD94" s="78"/>
      <c r="MRE94" s="78"/>
      <c r="MRF94" s="78"/>
      <c r="MRG94" s="78"/>
      <c r="MRH94" s="78"/>
      <c r="MRI94" s="78"/>
      <c r="MRJ94" s="78"/>
      <c r="MRK94" s="78"/>
      <c r="MRL94" s="78"/>
      <c r="MRM94" s="78"/>
      <c r="MRN94" s="78"/>
      <c r="MRO94" s="78"/>
      <c r="MRP94" s="78"/>
      <c r="MRQ94" s="78"/>
      <c r="MRR94" s="78"/>
      <c r="MRS94" s="78"/>
      <c r="MRT94" s="78"/>
      <c r="MRU94" s="78"/>
      <c r="MRV94" s="78"/>
      <c r="MRW94" s="78"/>
      <c r="MRX94" s="78"/>
      <c r="MRY94" s="78"/>
      <c r="MRZ94" s="78"/>
      <c r="MSA94" s="78"/>
      <c r="MSB94" s="78"/>
      <c r="MSC94" s="78"/>
      <c r="MSD94" s="78"/>
      <c r="MSE94" s="78"/>
      <c r="MSF94" s="78"/>
      <c r="MSG94" s="78"/>
      <c r="MSH94" s="78"/>
      <c r="MSI94" s="78"/>
      <c r="MSJ94" s="78"/>
      <c r="MSK94" s="78"/>
      <c r="MSL94" s="78"/>
      <c r="MSM94" s="78"/>
      <c r="MSN94" s="78"/>
      <c r="MSO94" s="78"/>
      <c r="MSP94" s="78"/>
      <c r="MSQ94" s="78"/>
      <c r="MSR94" s="78"/>
      <c r="MSS94" s="78"/>
      <c r="MST94" s="78"/>
      <c r="MSU94" s="78"/>
      <c r="MSV94" s="78"/>
      <c r="MSW94" s="78"/>
      <c r="MSX94" s="78"/>
      <c r="MSY94" s="78"/>
      <c r="MSZ94" s="78"/>
      <c r="MTA94" s="78"/>
      <c r="MTB94" s="78"/>
      <c r="MTC94" s="78"/>
      <c r="MTD94" s="78"/>
      <c r="MTE94" s="78"/>
      <c r="MTF94" s="78"/>
      <c r="MTG94" s="78"/>
      <c r="MTH94" s="78"/>
      <c r="MTI94" s="78"/>
      <c r="MTJ94" s="78"/>
      <c r="MTK94" s="78"/>
      <c r="MTL94" s="78"/>
      <c r="MTM94" s="78"/>
      <c r="MTN94" s="78"/>
      <c r="MTO94" s="78"/>
      <c r="MTP94" s="78"/>
      <c r="MTQ94" s="78"/>
      <c r="MTR94" s="78"/>
      <c r="MTS94" s="78"/>
      <c r="MTT94" s="78"/>
      <c r="MTU94" s="78"/>
      <c r="MTV94" s="78"/>
      <c r="MTW94" s="78"/>
      <c r="MTX94" s="78"/>
      <c r="MTY94" s="78"/>
      <c r="MTZ94" s="78"/>
      <c r="MUA94" s="78"/>
      <c r="MUB94" s="78"/>
      <c r="MUC94" s="78"/>
      <c r="MUD94" s="78"/>
      <c r="MUE94" s="78"/>
      <c r="MUF94" s="78"/>
      <c r="MUG94" s="78"/>
      <c r="MUH94" s="78"/>
      <c r="MUI94" s="78"/>
      <c r="MUJ94" s="78"/>
      <c r="MUK94" s="78"/>
      <c r="MUL94" s="78"/>
      <c r="MUM94" s="78"/>
      <c r="MUN94" s="78"/>
      <c r="MUO94" s="78"/>
      <c r="MUP94" s="78"/>
      <c r="MUQ94" s="78"/>
      <c r="MUR94" s="78"/>
      <c r="MUS94" s="78"/>
      <c r="MUT94" s="78"/>
      <c r="MUU94" s="78"/>
      <c r="MUV94" s="78"/>
      <c r="MUW94" s="78"/>
      <c r="MUX94" s="78"/>
      <c r="MUY94" s="78"/>
      <c r="MUZ94" s="78"/>
      <c r="MVA94" s="78"/>
      <c r="MVB94" s="78"/>
      <c r="MVC94" s="78"/>
      <c r="MVD94" s="78"/>
      <c r="MVE94" s="78"/>
      <c r="MVF94" s="78"/>
      <c r="MVG94" s="78"/>
      <c r="MVH94" s="78"/>
      <c r="MVI94" s="78"/>
      <c r="MVJ94" s="78"/>
      <c r="MVK94" s="78"/>
      <c r="MVL94" s="78"/>
      <c r="MVM94" s="78"/>
      <c r="MVN94" s="78"/>
      <c r="MVO94" s="78"/>
      <c r="MVP94" s="78"/>
      <c r="MVQ94" s="78"/>
      <c r="MVR94" s="78"/>
      <c r="MVS94" s="78"/>
      <c r="MVT94" s="78"/>
      <c r="MVU94" s="78"/>
      <c r="MVV94" s="78"/>
      <c r="MVW94" s="78"/>
      <c r="MVX94" s="78"/>
      <c r="MVY94" s="78"/>
      <c r="MVZ94" s="78"/>
      <c r="MWA94" s="78"/>
      <c r="MWB94" s="78"/>
      <c r="MWC94" s="78"/>
      <c r="MWD94" s="78"/>
      <c r="MWE94" s="78"/>
      <c r="MWF94" s="78"/>
      <c r="MWG94" s="78"/>
      <c r="MWH94" s="78"/>
      <c r="MWI94" s="78"/>
      <c r="MWJ94" s="78"/>
      <c r="MWK94" s="78"/>
      <c r="MWL94" s="78"/>
      <c r="MWM94" s="78"/>
      <c r="MWN94" s="78"/>
      <c r="MWO94" s="78"/>
      <c r="MWP94" s="78"/>
      <c r="MWQ94" s="78"/>
      <c r="MWR94" s="78"/>
      <c r="MWS94" s="78"/>
      <c r="MWT94" s="78"/>
      <c r="MWU94" s="78"/>
      <c r="MWV94" s="78"/>
      <c r="MWW94" s="78"/>
      <c r="MWX94" s="78"/>
      <c r="MWY94" s="78"/>
      <c r="MWZ94" s="78"/>
      <c r="MXA94" s="78"/>
      <c r="MXB94" s="78"/>
      <c r="MXC94" s="78"/>
      <c r="MXD94" s="78"/>
      <c r="MXE94" s="78"/>
      <c r="MXF94" s="78"/>
      <c r="MXG94" s="78"/>
      <c r="MXH94" s="78"/>
      <c r="MXI94" s="78"/>
      <c r="MXJ94" s="78"/>
      <c r="MXK94" s="78"/>
      <c r="MXL94" s="78"/>
      <c r="MXM94" s="78"/>
      <c r="MXN94" s="78"/>
      <c r="MXO94" s="78"/>
      <c r="MXP94" s="78"/>
      <c r="MXQ94" s="78"/>
      <c r="MXR94" s="78"/>
      <c r="MXS94" s="78"/>
      <c r="MXT94" s="78"/>
      <c r="MXU94" s="78"/>
      <c r="MXV94" s="78"/>
      <c r="MXW94" s="78"/>
      <c r="MXX94" s="78"/>
      <c r="MXY94" s="78"/>
      <c r="MXZ94" s="78"/>
      <c r="MYA94" s="78"/>
      <c r="MYB94" s="78"/>
      <c r="MYC94" s="78"/>
      <c r="MYD94" s="78"/>
      <c r="MYE94" s="78"/>
      <c r="MYF94" s="78"/>
      <c r="MYG94" s="78"/>
      <c r="MYH94" s="78"/>
      <c r="MYI94" s="78"/>
      <c r="MYJ94" s="78"/>
      <c r="MYK94" s="78"/>
      <c r="MYL94" s="78"/>
      <c r="MYM94" s="78"/>
      <c r="MYN94" s="78"/>
      <c r="MYO94" s="78"/>
      <c r="MYP94" s="78"/>
      <c r="MYQ94" s="78"/>
      <c r="MYR94" s="78"/>
      <c r="MYS94" s="78"/>
      <c r="MYT94" s="78"/>
      <c r="MYU94" s="78"/>
      <c r="MYV94" s="78"/>
      <c r="MYW94" s="78"/>
      <c r="MYX94" s="78"/>
      <c r="MYY94" s="78"/>
      <c r="MYZ94" s="78"/>
      <c r="MZA94" s="78"/>
      <c r="MZB94" s="78"/>
      <c r="MZC94" s="78"/>
      <c r="MZD94" s="78"/>
      <c r="MZE94" s="78"/>
      <c r="MZF94" s="78"/>
      <c r="MZG94" s="78"/>
      <c r="MZH94" s="78"/>
      <c r="MZI94" s="78"/>
      <c r="MZJ94" s="78"/>
      <c r="MZK94" s="78"/>
      <c r="MZL94" s="78"/>
      <c r="MZM94" s="78"/>
      <c r="MZN94" s="78"/>
      <c r="MZO94" s="78"/>
      <c r="MZP94" s="78"/>
      <c r="MZQ94" s="78"/>
      <c r="MZR94" s="78"/>
      <c r="MZS94" s="78"/>
      <c r="MZT94" s="78"/>
      <c r="MZU94" s="78"/>
      <c r="MZV94" s="78"/>
      <c r="MZW94" s="78"/>
      <c r="MZX94" s="78"/>
      <c r="MZY94" s="78"/>
      <c r="MZZ94" s="78"/>
      <c r="NAA94" s="78"/>
      <c r="NAB94" s="78"/>
      <c r="NAC94" s="78"/>
      <c r="NAD94" s="78"/>
      <c r="NAE94" s="78"/>
      <c r="NAF94" s="78"/>
      <c r="NAG94" s="78"/>
      <c r="NAH94" s="78"/>
      <c r="NAI94" s="78"/>
      <c r="NAJ94" s="78"/>
      <c r="NAK94" s="78"/>
      <c r="NAL94" s="78"/>
      <c r="NAM94" s="78"/>
      <c r="NAN94" s="78"/>
      <c r="NAO94" s="78"/>
      <c r="NAP94" s="78"/>
      <c r="NAQ94" s="78"/>
      <c r="NAR94" s="78"/>
      <c r="NAS94" s="78"/>
      <c r="NAT94" s="78"/>
      <c r="NAU94" s="78"/>
      <c r="NAV94" s="78"/>
      <c r="NAW94" s="78"/>
      <c r="NAX94" s="78"/>
      <c r="NAY94" s="78"/>
      <c r="NAZ94" s="78"/>
      <c r="NBA94" s="78"/>
      <c r="NBB94" s="78"/>
      <c r="NBC94" s="78"/>
      <c r="NBD94" s="78"/>
      <c r="NBE94" s="78"/>
      <c r="NBF94" s="78"/>
      <c r="NBG94" s="78"/>
      <c r="NBH94" s="78"/>
      <c r="NBI94" s="78"/>
      <c r="NBJ94" s="78"/>
      <c r="NBK94" s="78"/>
      <c r="NBL94" s="78"/>
      <c r="NBM94" s="78"/>
      <c r="NBN94" s="78"/>
      <c r="NBO94" s="78"/>
      <c r="NBP94" s="78"/>
      <c r="NBQ94" s="78"/>
      <c r="NBR94" s="78"/>
      <c r="NBS94" s="78"/>
      <c r="NBT94" s="78"/>
      <c r="NBU94" s="78"/>
      <c r="NBV94" s="78"/>
      <c r="NBW94" s="78"/>
      <c r="NBX94" s="78"/>
      <c r="NBY94" s="78"/>
      <c r="NBZ94" s="78"/>
      <c r="NCA94" s="78"/>
      <c r="NCB94" s="78"/>
      <c r="NCC94" s="78"/>
      <c r="NCD94" s="78"/>
      <c r="NCE94" s="78"/>
      <c r="NCF94" s="78"/>
      <c r="NCG94" s="78"/>
      <c r="NCH94" s="78"/>
      <c r="NCI94" s="78"/>
      <c r="NCJ94" s="78"/>
      <c r="NCK94" s="78"/>
      <c r="NCL94" s="78"/>
      <c r="NCM94" s="78"/>
      <c r="NCN94" s="78"/>
      <c r="NCO94" s="78"/>
      <c r="NCP94" s="78"/>
      <c r="NCQ94" s="78"/>
      <c r="NCR94" s="78"/>
      <c r="NCS94" s="78"/>
      <c r="NCT94" s="78"/>
      <c r="NCU94" s="78"/>
      <c r="NCV94" s="78"/>
      <c r="NCW94" s="78"/>
      <c r="NCX94" s="78"/>
      <c r="NCY94" s="78"/>
      <c r="NCZ94" s="78"/>
      <c r="NDA94" s="78"/>
      <c r="NDB94" s="78"/>
      <c r="NDC94" s="78"/>
      <c r="NDD94" s="78"/>
      <c r="NDE94" s="78"/>
      <c r="NDF94" s="78"/>
      <c r="NDG94" s="78"/>
      <c r="NDH94" s="78"/>
      <c r="NDI94" s="78"/>
      <c r="NDJ94" s="78"/>
      <c r="NDK94" s="78"/>
      <c r="NDL94" s="78"/>
      <c r="NDM94" s="78"/>
      <c r="NDN94" s="78"/>
      <c r="NDO94" s="78"/>
      <c r="NDP94" s="78"/>
      <c r="NDQ94" s="78"/>
      <c r="NDR94" s="78"/>
      <c r="NDS94" s="78"/>
      <c r="NDT94" s="78"/>
      <c r="NDU94" s="78"/>
      <c r="NDV94" s="78"/>
      <c r="NDW94" s="78"/>
      <c r="NDX94" s="78"/>
      <c r="NDY94" s="78"/>
      <c r="NDZ94" s="78"/>
      <c r="NEA94" s="78"/>
      <c r="NEB94" s="78"/>
      <c r="NEC94" s="78"/>
      <c r="NED94" s="78"/>
      <c r="NEE94" s="78"/>
      <c r="NEF94" s="78"/>
      <c r="NEG94" s="78"/>
      <c r="NEH94" s="78"/>
      <c r="NEI94" s="78"/>
      <c r="NEJ94" s="78"/>
      <c r="NEK94" s="78"/>
      <c r="NEL94" s="78"/>
      <c r="NEM94" s="78"/>
      <c r="NEN94" s="78"/>
      <c r="NEO94" s="78"/>
      <c r="NEP94" s="78"/>
      <c r="NEQ94" s="78"/>
      <c r="NER94" s="78"/>
      <c r="NES94" s="78"/>
      <c r="NET94" s="78"/>
      <c r="NEU94" s="78"/>
      <c r="NEV94" s="78"/>
      <c r="NEW94" s="78"/>
      <c r="NEX94" s="78"/>
      <c r="NEY94" s="78"/>
      <c r="NEZ94" s="78"/>
      <c r="NFA94" s="78"/>
      <c r="NFB94" s="78"/>
      <c r="NFC94" s="78"/>
      <c r="NFD94" s="78"/>
      <c r="NFE94" s="78"/>
      <c r="NFF94" s="78"/>
      <c r="NFG94" s="78"/>
      <c r="NFH94" s="78"/>
      <c r="NFI94" s="78"/>
      <c r="NFJ94" s="78"/>
      <c r="NFK94" s="78"/>
      <c r="NFL94" s="78"/>
      <c r="NFM94" s="78"/>
      <c r="NFN94" s="78"/>
      <c r="NFO94" s="78"/>
      <c r="NFP94" s="78"/>
      <c r="NFQ94" s="78"/>
      <c r="NFR94" s="78"/>
      <c r="NFS94" s="78"/>
      <c r="NFT94" s="78"/>
      <c r="NFU94" s="78"/>
      <c r="NFV94" s="78"/>
      <c r="NFW94" s="78"/>
      <c r="NFX94" s="78"/>
      <c r="NFY94" s="78"/>
      <c r="NFZ94" s="78"/>
      <c r="NGA94" s="78"/>
      <c r="NGB94" s="78"/>
      <c r="NGC94" s="78"/>
      <c r="NGD94" s="78"/>
      <c r="NGE94" s="78"/>
      <c r="NGF94" s="78"/>
      <c r="NGG94" s="78"/>
      <c r="NGH94" s="78"/>
      <c r="NGI94" s="78"/>
      <c r="NGJ94" s="78"/>
      <c r="NGK94" s="78"/>
      <c r="NGL94" s="78"/>
      <c r="NGM94" s="78"/>
      <c r="NGN94" s="78"/>
      <c r="NGO94" s="78"/>
      <c r="NGP94" s="78"/>
      <c r="NGQ94" s="78"/>
      <c r="NGR94" s="78"/>
      <c r="NGS94" s="78"/>
      <c r="NGT94" s="78"/>
      <c r="NGU94" s="78"/>
      <c r="NGV94" s="78"/>
      <c r="NGW94" s="78"/>
      <c r="NGX94" s="78"/>
      <c r="NGY94" s="78"/>
      <c r="NGZ94" s="78"/>
      <c r="NHA94" s="78"/>
      <c r="NHB94" s="78"/>
      <c r="NHC94" s="78"/>
      <c r="NHD94" s="78"/>
      <c r="NHE94" s="78"/>
      <c r="NHF94" s="78"/>
      <c r="NHG94" s="78"/>
      <c r="NHH94" s="78"/>
      <c r="NHI94" s="78"/>
      <c r="NHJ94" s="78"/>
      <c r="NHK94" s="78"/>
      <c r="NHL94" s="78"/>
      <c r="NHM94" s="78"/>
      <c r="NHN94" s="78"/>
      <c r="NHO94" s="78"/>
      <c r="NHP94" s="78"/>
      <c r="NHQ94" s="78"/>
      <c r="NHR94" s="78"/>
      <c r="NHS94" s="78"/>
      <c r="NHT94" s="78"/>
      <c r="NHU94" s="78"/>
      <c r="NHV94" s="78"/>
      <c r="NHW94" s="78"/>
      <c r="NHX94" s="78"/>
      <c r="NHY94" s="78"/>
      <c r="NHZ94" s="78"/>
      <c r="NIA94" s="78"/>
      <c r="NIB94" s="78"/>
      <c r="NIC94" s="78"/>
      <c r="NID94" s="78"/>
      <c r="NIE94" s="78"/>
      <c r="NIF94" s="78"/>
      <c r="NIG94" s="78"/>
      <c r="NIH94" s="78"/>
      <c r="NII94" s="78"/>
      <c r="NIJ94" s="78"/>
      <c r="NIK94" s="78"/>
      <c r="NIL94" s="78"/>
      <c r="NIM94" s="78"/>
      <c r="NIN94" s="78"/>
      <c r="NIO94" s="78"/>
      <c r="NIP94" s="78"/>
      <c r="NIQ94" s="78"/>
      <c r="NIR94" s="78"/>
      <c r="NIS94" s="78"/>
      <c r="NIT94" s="78"/>
      <c r="NIU94" s="78"/>
      <c r="NIV94" s="78"/>
      <c r="NIW94" s="78"/>
      <c r="NIX94" s="78"/>
      <c r="NIY94" s="78"/>
      <c r="NIZ94" s="78"/>
      <c r="NJA94" s="78"/>
      <c r="NJB94" s="78"/>
      <c r="NJC94" s="78"/>
      <c r="NJD94" s="78"/>
      <c r="NJE94" s="78"/>
      <c r="NJF94" s="78"/>
      <c r="NJG94" s="78"/>
      <c r="NJH94" s="78"/>
      <c r="NJI94" s="78"/>
      <c r="NJJ94" s="78"/>
      <c r="NJK94" s="78"/>
      <c r="NJL94" s="78"/>
      <c r="NJM94" s="78"/>
      <c r="NJN94" s="78"/>
      <c r="NJO94" s="78"/>
      <c r="NJP94" s="78"/>
      <c r="NJQ94" s="78"/>
      <c r="NJR94" s="78"/>
      <c r="NJS94" s="78"/>
      <c r="NJT94" s="78"/>
      <c r="NJU94" s="78"/>
      <c r="NJV94" s="78"/>
      <c r="NJW94" s="78"/>
      <c r="NJX94" s="78"/>
      <c r="NJY94" s="78"/>
      <c r="NJZ94" s="78"/>
      <c r="NKA94" s="78"/>
      <c r="NKB94" s="78"/>
      <c r="NKC94" s="78"/>
      <c r="NKD94" s="78"/>
      <c r="NKE94" s="78"/>
      <c r="NKF94" s="78"/>
      <c r="NKG94" s="78"/>
      <c r="NKH94" s="78"/>
      <c r="NKI94" s="78"/>
      <c r="NKJ94" s="78"/>
      <c r="NKK94" s="78"/>
      <c r="NKL94" s="78"/>
      <c r="NKM94" s="78"/>
      <c r="NKN94" s="78"/>
      <c r="NKO94" s="78"/>
      <c r="NKP94" s="78"/>
      <c r="NKQ94" s="78"/>
      <c r="NKR94" s="78"/>
      <c r="NKS94" s="78"/>
      <c r="NKT94" s="78"/>
      <c r="NKU94" s="78"/>
      <c r="NKV94" s="78"/>
      <c r="NKW94" s="78"/>
      <c r="NKX94" s="78"/>
      <c r="NKY94" s="78"/>
      <c r="NKZ94" s="78"/>
      <c r="NLA94" s="78"/>
      <c r="NLB94" s="78"/>
      <c r="NLC94" s="78"/>
      <c r="NLD94" s="78"/>
      <c r="NLE94" s="78"/>
      <c r="NLF94" s="78"/>
      <c r="NLG94" s="78"/>
      <c r="NLH94" s="78"/>
      <c r="NLI94" s="78"/>
      <c r="NLJ94" s="78"/>
      <c r="NLK94" s="78"/>
      <c r="NLL94" s="78"/>
      <c r="NLM94" s="78"/>
      <c r="NLN94" s="78"/>
      <c r="NLO94" s="78"/>
      <c r="NLP94" s="78"/>
      <c r="NLQ94" s="78"/>
      <c r="NLR94" s="78"/>
      <c r="NLS94" s="78"/>
      <c r="NLT94" s="78"/>
      <c r="NLU94" s="78"/>
      <c r="NLV94" s="78"/>
      <c r="NLW94" s="78"/>
      <c r="NLX94" s="78"/>
      <c r="NLY94" s="78"/>
      <c r="NLZ94" s="78"/>
      <c r="NMA94" s="78"/>
      <c r="NMB94" s="78"/>
      <c r="NMC94" s="78"/>
      <c r="NMD94" s="78"/>
      <c r="NME94" s="78"/>
      <c r="NMF94" s="78"/>
      <c r="NMG94" s="78"/>
      <c r="NMH94" s="78"/>
      <c r="NMI94" s="78"/>
      <c r="NMJ94" s="78"/>
      <c r="NMK94" s="78"/>
      <c r="NML94" s="78"/>
      <c r="NMM94" s="78"/>
      <c r="NMN94" s="78"/>
      <c r="NMO94" s="78"/>
      <c r="NMP94" s="78"/>
      <c r="NMQ94" s="78"/>
      <c r="NMR94" s="78"/>
      <c r="NMS94" s="78"/>
      <c r="NMT94" s="78"/>
      <c r="NMU94" s="78"/>
      <c r="NMV94" s="78"/>
      <c r="NMW94" s="78"/>
      <c r="NMX94" s="78"/>
      <c r="NMY94" s="78"/>
      <c r="NMZ94" s="78"/>
      <c r="NNA94" s="78"/>
      <c r="NNB94" s="78"/>
      <c r="NNC94" s="78"/>
      <c r="NND94" s="78"/>
      <c r="NNE94" s="78"/>
      <c r="NNF94" s="78"/>
      <c r="NNG94" s="78"/>
      <c r="NNH94" s="78"/>
      <c r="NNI94" s="78"/>
      <c r="NNJ94" s="78"/>
      <c r="NNK94" s="78"/>
      <c r="NNL94" s="78"/>
      <c r="NNM94" s="78"/>
      <c r="NNN94" s="78"/>
      <c r="NNO94" s="78"/>
      <c r="NNP94" s="78"/>
      <c r="NNQ94" s="78"/>
      <c r="NNR94" s="78"/>
      <c r="NNS94" s="78"/>
      <c r="NNT94" s="78"/>
      <c r="NNU94" s="78"/>
      <c r="NNV94" s="78"/>
      <c r="NNW94" s="78"/>
      <c r="NNX94" s="78"/>
      <c r="NNY94" s="78"/>
      <c r="NNZ94" s="78"/>
      <c r="NOA94" s="78"/>
      <c r="NOB94" s="78"/>
      <c r="NOC94" s="78"/>
      <c r="NOD94" s="78"/>
      <c r="NOE94" s="78"/>
      <c r="NOF94" s="78"/>
      <c r="NOG94" s="78"/>
      <c r="NOH94" s="78"/>
      <c r="NOI94" s="78"/>
      <c r="NOJ94" s="78"/>
      <c r="NOK94" s="78"/>
      <c r="NOL94" s="78"/>
      <c r="NOM94" s="78"/>
      <c r="NON94" s="78"/>
      <c r="NOO94" s="78"/>
      <c r="NOP94" s="78"/>
      <c r="NOQ94" s="78"/>
      <c r="NOR94" s="78"/>
      <c r="NOS94" s="78"/>
      <c r="NOT94" s="78"/>
      <c r="NOU94" s="78"/>
      <c r="NOV94" s="78"/>
      <c r="NOW94" s="78"/>
      <c r="NOX94" s="78"/>
      <c r="NOY94" s="78"/>
      <c r="NOZ94" s="78"/>
      <c r="NPA94" s="78"/>
      <c r="NPB94" s="78"/>
      <c r="NPC94" s="78"/>
      <c r="NPD94" s="78"/>
      <c r="NPE94" s="78"/>
      <c r="NPF94" s="78"/>
      <c r="NPG94" s="78"/>
      <c r="NPH94" s="78"/>
      <c r="NPI94" s="78"/>
      <c r="NPJ94" s="78"/>
      <c r="NPK94" s="78"/>
      <c r="NPL94" s="78"/>
      <c r="NPM94" s="78"/>
      <c r="NPN94" s="78"/>
      <c r="NPO94" s="78"/>
      <c r="NPP94" s="78"/>
      <c r="NPQ94" s="78"/>
      <c r="NPR94" s="78"/>
      <c r="NPS94" s="78"/>
      <c r="NPT94" s="78"/>
      <c r="NPU94" s="78"/>
      <c r="NPV94" s="78"/>
      <c r="NPW94" s="78"/>
      <c r="NPX94" s="78"/>
      <c r="NPY94" s="78"/>
      <c r="NPZ94" s="78"/>
      <c r="NQA94" s="78"/>
      <c r="NQB94" s="78"/>
      <c r="NQC94" s="78"/>
      <c r="NQD94" s="78"/>
      <c r="NQE94" s="78"/>
      <c r="NQF94" s="78"/>
      <c r="NQG94" s="78"/>
      <c r="NQH94" s="78"/>
      <c r="NQI94" s="78"/>
      <c r="NQJ94" s="78"/>
      <c r="NQK94" s="78"/>
      <c r="NQL94" s="78"/>
      <c r="NQM94" s="78"/>
      <c r="NQN94" s="78"/>
      <c r="NQO94" s="78"/>
      <c r="NQP94" s="78"/>
      <c r="NQQ94" s="78"/>
      <c r="NQR94" s="78"/>
      <c r="NQS94" s="78"/>
      <c r="NQT94" s="78"/>
      <c r="NQU94" s="78"/>
      <c r="NQV94" s="78"/>
      <c r="NQW94" s="78"/>
      <c r="NQX94" s="78"/>
      <c r="NQY94" s="78"/>
      <c r="NQZ94" s="78"/>
      <c r="NRA94" s="78"/>
      <c r="NRB94" s="78"/>
      <c r="NRC94" s="78"/>
      <c r="NRD94" s="78"/>
      <c r="NRE94" s="78"/>
      <c r="NRF94" s="78"/>
      <c r="NRG94" s="78"/>
      <c r="NRH94" s="78"/>
      <c r="NRI94" s="78"/>
      <c r="NRJ94" s="78"/>
      <c r="NRK94" s="78"/>
      <c r="NRL94" s="78"/>
      <c r="NRM94" s="78"/>
      <c r="NRN94" s="78"/>
      <c r="NRO94" s="78"/>
      <c r="NRP94" s="78"/>
      <c r="NRQ94" s="78"/>
      <c r="NRR94" s="78"/>
      <c r="NRS94" s="78"/>
      <c r="NRT94" s="78"/>
      <c r="NRU94" s="78"/>
      <c r="NRV94" s="78"/>
      <c r="NRW94" s="78"/>
      <c r="NRX94" s="78"/>
      <c r="NRY94" s="78"/>
      <c r="NRZ94" s="78"/>
      <c r="NSA94" s="78"/>
      <c r="NSB94" s="78"/>
      <c r="NSC94" s="78"/>
      <c r="NSD94" s="78"/>
      <c r="NSE94" s="78"/>
      <c r="NSF94" s="78"/>
      <c r="NSG94" s="78"/>
      <c r="NSH94" s="78"/>
      <c r="NSI94" s="78"/>
      <c r="NSJ94" s="78"/>
      <c r="NSK94" s="78"/>
      <c r="NSL94" s="78"/>
      <c r="NSM94" s="78"/>
      <c r="NSN94" s="78"/>
      <c r="NSO94" s="78"/>
      <c r="NSP94" s="78"/>
      <c r="NSQ94" s="78"/>
      <c r="NSR94" s="78"/>
      <c r="NSS94" s="78"/>
      <c r="NST94" s="78"/>
      <c r="NSU94" s="78"/>
      <c r="NSV94" s="78"/>
      <c r="NSW94" s="78"/>
      <c r="NSX94" s="78"/>
      <c r="NSY94" s="78"/>
      <c r="NSZ94" s="78"/>
      <c r="NTA94" s="78"/>
      <c r="NTB94" s="78"/>
      <c r="NTC94" s="78"/>
      <c r="NTD94" s="78"/>
      <c r="NTE94" s="78"/>
      <c r="NTF94" s="78"/>
      <c r="NTG94" s="78"/>
      <c r="NTH94" s="78"/>
      <c r="NTI94" s="78"/>
      <c r="NTJ94" s="78"/>
      <c r="NTK94" s="78"/>
      <c r="NTL94" s="78"/>
      <c r="NTM94" s="78"/>
      <c r="NTN94" s="78"/>
      <c r="NTO94" s="78"/>
      <c r="NTP94" s="78"/>
      <c r="NTQ94" s="78"/>
      <c r="NTR94" s="78"/>
      <c r="NTS94" s="78"/>
      <c r="NTT94" s="78"/>
      <c r="NTU94" s="78"/>
      <c r="NTV94" s="78"/>
      <c r="NTW94" s="78"/>
      <c r="NTX94" s="78"/>
      <c r="NTY94" s="78"/>
      <c r="NTZ94" s="78"/>
      <c r="NUA94" s="78"/>
      <c r="NUB94" s="78"/>
      <c r="NUC94" s="78"/>
      <c r="NUD94" s="78"/>
      <c r="NUE94" s="78"/>
      <c r="NUF94" s="78"/>
      <c r="NUG94" s="78"/>
      <c r="NUH94" s="78"/>
      <c r="NUI94" s="78"/>
      <c r="NUJ94" s="78"/>
      <c r="NUK94" s="78"/>
      <c r="NUL94" s="78"/>
      <c r="NUM94" s="78"/>
      <c r="NUN94" s="78"/>
      <c r="NUO94" s="78"/>
      <c r="NUP94" s="78"/>
      <c r="NUQ94" s="78"/>
      <c r="NUR94" s="78"/>
      <c r="NUS94" s="78"/>
      <c r="NUT94" s="78"/>
      <c r="NUU94" s="78"/>
      <c r="NUV94" s="78"/>
      <c r="NUW94" s="78"/>
      <c r="NUX94" s="78"/>
      <c r="NUY94" s="78"/>
      <c r="NUZ94" s="78"/>
      <c r="NVA94" s="78"/>
      <c r="NVB94" s="78"/>
      <c r="NVC94" s="78"/>
      <c r="NVD94" s="78"/>
      <c r="NVE94" s="78"/>
      <c r="NVF94" s="78"/>
      <c r="NVG94" s="78"/>
      <c r="NVH94" s="78"/>
      <c r="NVI94" s="78"/>
      <c r="NVJ94" s="78"/>
      <c r="NVK94" s="78"/>
      <c r="NVL94" s="78"/>
      <c r="NVM94" s="78"/>
      <c r="NVN94" s="78"/>
      <c r="NVO94" s="78"/>
      <c r="NVP94" s="78"/>
      <c r="NVQ94" s="78"/>
      <c r="NVR94" s="78"/>
      <c r="NVS94" s="78"/>
      <c r="NVT94" s="78"/>
      <c r="NVU94" s="78"/>
      <c r="NVV94" s="78"/>
      <c r="NVW94" s="78"/>
      <c r="NVX94" s="78"/>
      <c r="NVY94" s="78"/>
      <c r="NVZ94" s="78"/>
      <c r="NWA94" s="78"/>
      <c r="NWB94" s="78"/>
      <c r="NWC94" s="78"/>
      <c r="NWD94" s="78"/>
      <c r="NWE94" s="78"/>
      <c r="NWF94" s="78"/>
      <c r="NWG94" s="78"/>
      <c r="NWH94" s="78"/>
      <c r="NWI94" s="78"/>
      <c r="NWJ94" s="78"/>
      <c r="NWK94" s="78"/>
      <c r="NWL94" s="78"/>
      <c r="NWM94" s="78"/>
      <c r="NWN94" s="78"/>
      <c r="NWO94" s="78"/>
      <c r="NWP94" s="78"/>
      <c r="NWQ94" s="78"/>
      <c r="NWR94" s="78"/>
      <c r="NWS94" s="78"/>
      <c r="NWT94" s="78"/>
      <c r="NWU94" s="78"/>
      <c r="NWV94" s="78"/>
      <c r="NWW94" s="78"/>
      <c r="NWX94" s="78"/>
      <c r="NWY94" s="78"/>
      <c r="NWZ94" s="78"/>
      <c r="NXA94" s="78"/>
      <c r="NXB94" s="78"/>
      <c r="NXC94" s="78"/>
      <c r="NXD94" s="78"/>
      <c r="NXE94" s="78"/>
      <c r="NXF94" s="78"/>
      <c r="NXG94" s="78"/>
      <c r="NXH94" s="78"/>
      <c r="NXI94" s="78"/>
      <c r="NXJ94" s="78"/>
      <c r="NXK94" s="78"/>
      <c r="NXL94" s="78"/>
      <c r="NXM94" s="78"/>
      <c r="NXN94" s="78"/>
      <c r="NXO94" s="78"/>
      <c r="NXP94" s="78"/>
      <c r="NXQ94" s="78"/>
      <c r="NXR94" s="78"/>
      <c r="NXS94" s="78"/>
      <c r="NXT94" s="78"/>
      <c r="NXU94" s="78"/>
      <c r="NXV94" s="78"/>
      <c r="NXW94" s="78"/>
      <c r="NXX94" s="78"/>
      <c r="NXY94" s="78"/>
      <c r="NXZ94" s="78"/>
      <c r="NYA94" s="78"/>
      <c r="NYB94" s="78"/>
      <c r="NYC94" s="78"/>
      <c r="NYD94" s="78"/>
      <c r="NYE94" s="78"/>
      <c r="NYF94" s="78"/>
      <c r="NYG94" s="78"/>
      <c r="NYH94" s="78"/>
      <c r="NYI94" s="78"/>
      <c r="NYJ94" s="78"/>
      <c r="NYK94" s="78"/>
      <c r="NYL94" s="78"/>
      <c r="NYM94" s="78"/>
      <c r="NYN94" s="78"/>
      <c r="NYO94" s="78"/>
      <c r="NYP94" s="78"/>
      <c r="NYQ94" s="78"/>
      <c r="NYR94" s="78"/>
      <c r="NYS94" s="78"/>
      <c r="NYT94" s="78"/>
      <c r="NYU94" s="78"/>
      <c r="NYV94" s="78"/>
      <c r="NYW94" s="78"/>
      <c r="NYX94" s="78"/>
      <c r="NYY94" s="78"/>
      <c r="NYZ94" s="78"/>
      <c r="NZA94" s="78"/>
      <c r="NZB94" s="78"/>
      <c r="NZC94" s="78"/>
      <c r="NZD94" s="78"/>
      <c r="NZE94" s="78"/>
      <c r="NZF94" s="78"/>
      <c r="NZG94" s="78"/>
      <c r="NZH94" s="78"/>
      <c r="NZI94" s="78"/>
      <c r="NZJ94" s="78"/>
      <c r="NZK94" s="78"/>
      <c r="NZL94" s="78"/>
      <c r="NZM94" s="78"/>
      <c r="NZN94" s="78"/>
      <c r="NZO94" s="78"/>
      <c r="NZP94" s="78"/>
      <c r="NZQ94" s="78"/>
      <c r="NZR94" s="78"/>
      <c r="NZS94" s="78"/>
      <c r="NZT94" s="78"/>
      <c r="NZU94" s="78"/>
      <c r="NZV94" s="78"/>
      <c r="NZW94" s="78"/>
      <c r="NZX94" s="78"/>
      <c r="NZY94" s="78"/>
      <c r="NZZ94" s="78"/>
      <c r="OAA94" s="78"/>
      <c r="OAB94" s="78"/>
      <c r="OAC94" s="78"/>
      <c r="OAD94" s="78"/>
      <c r="OAE94" s="78"/>
      <c r="OAF94" s="78"/>
      <c r="OAG94" s="78"/>
      <c r="OAH94" s="78"/>
      <c r="OAI94" s="78"/>
      <c r="OAJ94" s="78"/>
      <c r="OAK94" s="78"/>
      <c r="OAL94" s="78"/>
      <c r="OAM94" s="78"/>
      <c r="OAN94" s="78"/>
      <c r="OAO94" s="78"/>
      <c r="OAP94" s="78"/>
      <c r="OAQ94" s="78"/>
      <c r="OAR94" s="78"/>
      <c r="OAS94" s="78"/>
      <c r="OAT94" s="78"/>
      <c r="OAU94" s="78"/>
      <c r="OAV94" s="78"/>
      <c r="OAW94" s="78"/>
      <c r="OAX94" s="78"/>
      <c r="OAY94" s="78"/>
      <c r="OAZ94" s="78"/>
      <c r="OBA94" s="78"/>
      <c r="OBB94" s="78"/>
      <c r="OBC94" s="78"/>
      <c r="OBD94" s="78"/>
      <c r="OBE94" s="78"/>
      <c r="OBF94" s="78"/>
      <c r="OBG94" s="78"/>
      <c r="OBH94" s="78"/>
      <c r="OBI94" s="78"/>
      <c r="OBJ94" s="78"/>
      <c r="OBK94" s="78"/>
      <c r="OBL94" s="78"/>
      <c r="OBM94" s="78"/>
      <c r="OBN94" s="78"/>
      <c r="OBO94" s="78"/>
      <c r="OBP94" s="78"/>
      <c r="OBQ94" s="78"/>
      <c r="OBR94" s="78"/>
      <c r="OBS94" s="78"/>
      <c r="OBT94" s="78"/>
      <c r="OBU94" s="78"/>
      <c r="OBV94" s="78"/>
      <c r="OBW94" s="78"/>
      <c r="OBX94" s="78"/>
      <c r="OBY94" s="78"/>
      <c r="OBZ94" s="78"/>
      <c r="OCA94" s="78"/>
      <c r="OCB94" s="78"/>
      <c r="OCC94" s="78"/>
      <c r="OCD94" s="78"/>
      <c r="OCE94" s="78"/>
      <c r="OCF94" s="78"/>
      <c r="OCG94" s="78"/>
      <c r="OCH94" s="78"/>
      <c r="OCI94" s="78"/>
      <c r="OCJ94" s="78"/>
      <c r="OCK94" s="78"/>
      <c r="OCL94" s="78"/>
      <c r="OCM94" s="78"/>
      <c r="OCN94" s="78"/>
      <c r="OCO94" s="78"/>
      <c r="OCP94" s="78"/>
      <c r="OCQ94" s="78"/>
      <c r="OCR94" s="78"/>
      <c r="OCS94" s="78"/>
      <c r="OCT94" s="78"/>
      <c r="OCU94" s="78"/>
      <c r="OCV94" s="78"/>
      <c r="OCW94" s="78"/>
      <c r="OCX94" s="78"/>
      <c r="OCY94" s="78"/>
      <c r="OCZ94" s="78"/>
      <c r="ODA94" s="78"/>
      <c r="ODB94" s="78"/>
      <c r="ODC94" s="78"/>
      <c r="ODD94" s="78"/>
      <c r="ODE94" s="78"/>
      <c r="ODF94" s="78"/>
      <c r="ODG94" s="78"/>
      <c r="ODH94" s="78"/>
      <c r="ODI94" s="78"/>
      <c r="ODJ94" s="78"/>
      <c r="ODK94" s="78"/>
      <c r="ODL94" s="78"/>
      <c r="ODM94" s="78"/>
      <c r="ODN94" s="78"/>
      <c r="ODO94" s="78"/>
      <c r="ODP94" s="78"/>
      <c r="ODQ94" s="78"/>
      <c r="ODR94" s="78"/>
      <c r="ODS94" s="78"/>
      <c r="ODT94" s="78"/>
      <c r="ODU94" s="78"/>
      <c r="ODV94" s="78"/>
      <c r="ODW94" s="78"/>
      <c r="ODX94" s="78"/>
      <c r="ODY94" s="78"/>
      <c r="ODZ94" s="78"/>
      <c r="OEA94" s="78"/>
      <c r="OEB94" s="78"/>
      <c r="OEC94" s="78"/>
      <c r="OED94" s="78"/>
      <c r="OEE94" s="78"/>
      <c r="OEF94" s="78"/>
      <c r="OEG94" s="78"/>
      <c r="OEH94" s="78"/>
      <c r="OEI94" s="78"/>
      <c r="OEJ94" s="78"/>
      <c r="OEK94" s="78"/>
      <c r="OEL94" s="78"/>
      <c r="OEM94" s="78"/>
      <c r="OEN94" s="78"/>
      <c r="OEO94" s="78"/>
      <c r="OEP94" s="78"/>
      <c r="OEQ94" s="78"/>
      <c r="OER94" s="78"/>
      <c r="OES94" s="78"/>
      <c r="OET94" s="78"/>
      <c r="OEU94" s="78"/>
      <c r="OEV94" s="78"/>
      <c r="OEW94" s="78"/>
      <c r="OEX94" s="78"/>
      <c r="OEY94" s="78"/>
      <c r="OEZ94" s="78"/>
      <c r="OFA94" s="78"/>
      <c r="OFB94" s="78"/>
      <c r="OFC94" s="78"/>
      <c r="OFD94" s="78"/>
      <c r="OFE94" s="78"/>
      <c r="OFF94" s="78"/>
      <c r="OFG94" s="78"/>
      <c r="OFH94" s="78"/>
      <c r="OFI94" s="78"/>
      <c r="OFJ94" s="78"/>
      <c r="OFK94" s="78"/>
      <c r="OFL94" s="78"/>
      <c r="OFM94" s="78"/>
      <c r="OFN94" s="78"/>
      <c r="OFO94" s="78"/>
      <c r="OFP94" s="78"/>
      <c r="OFQ94" s="78"/>
      <c r="OFR94" s="78"/>
      <c r="OFS94" s="78"/>
      <c r="OFT94" s="78"/>
      <c r="OFU94" s="78"/>
      <c r="OFV94" s="78"/>
      <c r="OFW94" s="78"/>
      <c r="OFX94" s="78"/>
      <c r="OFY94" s="78"/>
      <c r="OFZ94" s="78"/>
      <c r="OGA94" s="78"/>
      <c r="OGB94" s="78"/>
      <c r="OGC94" s="78"/>
      <c r="OGD94" s="78"/>
      <c r="OGE94" s="78"/>
      <c r="OGF94" s="78"/>
      <c r="OGG94" s="78"/>
      <c r="OGH94" s="78"/>
      <c r="OGI94" s="78"/>
      <c r="OGJ94" s="78"/>
      <c r="OGK94" s="78"/>
      <c r="OGL94" s="78"/>
      <c r="OGM94" s="78"/>
      <c r="OGN94" s="78"/>
      <c r="OGO94" s="78"/>
      <c r="OGP94" s="78"/>
      <c r="OGQ94" s="78"/>
      <c r="OGR94" s="78"/>
      <c r="OGS94" s="78"/>
      <c r="OGT94" s="78"/>
      <c r="OGU94" s="78"/>
      <c r="OGV94" s="78"/>
      <c r="OGW94" s="78"/>
      <c r="OGX94" s="78"/>
      <c r="OGY94" s="78"/>
      <c r="OGZ94" s="78"/>
      <c r="OHA94" s="78"/>
      <c r="OHB94" s="78"/>
      <c r="OHC94" s="78"/>
      <c r="OHD94" s="78"/>
      <c r="OHE94" s="78"/>
      <c r="OHF94" s="78"/>
      <c r="OHG94" s="78"/>
      <c r="OHH94" s="78"/>
      <c r="OHI94" s="78"/>
      <c r="OHJ94" s="78"/>
      <c r="OHK94" s="78"/>
      <c r="OHL94" s="78"/>
      <c r="OHM94" s="78"/>
      <c r="OHN94" s="78"/>
      <c r="OHO94" s="78"/>
      <c r="OHP94" s="78"/>
      <c r="OHQ94" s="78"/>
      <c r="OHR94" s="78"/>
      <c r="OHS94" s="78"/>
      <c r="OHT94" s="78"/>
      <c r="OHU94" s="78"/>
      <c r="OHV94" s="78"/>
      <c r="OHW94" s="78"/>
      <c r="OHX94" s="78"/>
      <c r="OHY94" s="78"/>
      <c r="OHZ94" s="78"/>
      <c r="OIA94" s="78"/>
      <c r="OIB94" s="78"/>
      <c r="OIC94" s="78"/>
      <c r="OID94" s="78"/>
      <c r="OIE94" s="78"/>
      <c r="OIF94" s="78"/>
      <c r="OIG94" s="78"/>
      <c r="OIH94" s="78"/>
      <c r="OII94" s="78"/>
      <c r="OIJ94" s="78"/>
      <c r="OIK94" s="78"/>
      <c r="OIL94" s="78"/>
      <c r="OIM94" s="78"/>
      <c r="OIN94" s="78"/>
      <c r="OIO94" s="78"/>
      <c r="OIP94" s="78"/>
      <c r="OIQ94" s="78"/>
      <c r="OIR94" s="78"/>
      <c r="OIS94" s="78"/>
      <c r="OIT94" s="78"/>
      <c r="OIU94" s="78"/>
      <c r="OIV94" s="78"/>
      <c r="OIW94" s="78"/>
      <c r="OIX94" s="78"/>
      <c r="OIY94" s="78"/>
      <c r="OIZ94" s="78"/>
      <c r="OJA94" s="78"/>
      <c r="OJB94" s="78"/>
      <c r="OJC94" s="78"/>
      <c r="OJD94" s="78"/>
      <c r="OJE94" s="78"/>
      <c r="OJF94" s="78"/>
      <c r="OJG94" s="78"/>
      <c r="OJH94" s="78"/>
      <c r="OJI94" s="78"/>
      <c r="OJJ94" s="78"/>
      <c r="OJK94" s="78"/>
      <c r="OJL94" s="78"/>
      <c r="OJM94" s="78"/>
      <c r="OJN94" s="78"/>
      <c r="OJO94" s="78"/>
      <c r="OJP94" s="78"/>
      <c r="OJQ94" s="78"/>
      <c r="OJR94" s="78"/>
      <c r="OJS94" s="78"/>
      <c r="OJT94" s="78"/>
      <c r="OJU94" s="78"/>
      <c r="OJV94" s="78"/>
      <c r="OJW94" s="78"/>
      <c r="OJX94" s="78"/>
      <c r="OJY94" s="78"/>
      <c r="OJZ94" s="78"/>
      <c r="OKA94" s="78"/>
      <c r="OKB94" s="78"/>
      <c r="OKC94" s="78"/>
      <c r="OKD94" s="78"/>
      <c r="OKE94" s="78"/>
      <c r="OKF94" s="78"/>
      <c r="OKG94" s="78"/>
      <c r="OKH94" s="78"/>
      <c r="OKI94" s="78"/>
      <c r="OKJ94" s="78"/>
      <c r="OKK94" s="78"/>
      <c r="OKL94" s="78"/>
      <c r="OKM94" s="78"/>
      <c r="OKN94" s="78"/>
      <c r="OKO94" s="78"/>
      <c r="OKP94" s="78"/>
      <c r="OKQ94" s="78"/>
      <c r="OKR94" s="78"/>
      <c r="OKS94" s="78"/>
      <c r="OKT94" s="78"/>
      <c r="OKU94" s="78"/>
      <c r="OKV94" s="78"/>
      <c r="OKW94" s="78"/>
      <c r="OKX94" s="78"/>
      <c r="OKY94" s="78"/>
      <c r="OKZ94" s="78"/>
      <c r="OLA94" s="78"/>
      <c r="OLB94" s="78"/>
      <c r="OLC94" s="78"/>
      <c r="OLD94" s="78"/>
      <c r="OLE94" s="78"/>
      <c r="OLF94" s="78"/>
      <c r="OLG94" s="78"/>
      <c r="OLH94" s="78"/>
      <c r="OLI94" s="78"/>
      <c r="OLJ94" s="78"/>
      <c r="OLK94" s="78"/>
      <c r="OLL94" s="78"/>
      <c r="OLM94" s="78"/>
      <c r="OLN94" s="78"/>
      <c r="OLO94" s="78"/>
      <c r="OLP94" s="78"/>
      <c r="OLQ94" s="78"/>
      <c r="OLR94" s="78"/>
      <c r="OLS94" s="78"/>
      <c r="OLT94" s="78"/>
      <c r="OLU94" s="78"/>
      <c r="OLV94" s="78"/>
      <c r="OLW94" s="78"/>
      <c r="OLX94" s="78"/>
      <c r="OLY94" s="78"/>
      <c r="OLZ94" s="78"/>
      <c r="OMA94" s="78"/>
      <c r="OMB94" s="78"/>
      <c r="OMC94" s="78"/>
      <c r="OMD94" s="78"/>
      <c r="OME94" s="78"/>
      <c r="OMF94" s="78"/>
      <c r="OMG94" s="78"/>
      <c r="OMH94" s="78"/>
      <c r="OMI94" s="78"/>
      <c r="OMJ94" s="78"/>
      <c r="OMK94" s="78"/>
      <c r="OML94" s="78"/>
      <c r="OMM94" s="78"/>
      <c r="OMN94" s="78"/>
      <c r="OMO94" s="78"/>
      <c r="OMP94" s="78"/>
      <c r="OMQ94" s="78"/>
      <c r="OMR94" s="78"/>
      <c r="OMS94" s="78"/>
      <c r="OMT94" s="78"/>
      <c r="OMU94" s="78"/>
      <c r="OMV94" s="78"/>
      <c r="OMW94" s="78"/>
      <c r="OMX94" s="78"/>
      <c r="OMY94" s="78"/>
      <c r="OMZ94" s="78"/>
      <c r="ONA94" s="78"/>
      <c r="ONB94" s="78"/>
      <c r="ONC94" s="78"/>
      <c r="OND94" s="78"/>
      <c r="ONE94" s="78"/>
      <c r="ONF94" s="78"/>
      <c r="ONG94" s="78"/>
      <c r="ONH94" s="78"/>
      <c r="ONI94" s="78"/>
      <c r="ONJ94" s="78"/>
      <c r="ONK94" s="78"/>
      <c r="ONL94" s="78"/>
      <c r="ONM94" s="78"/>
      <c r="ONN94" s="78"/>
      <c r="ONO94" s="78"/>
      <c r="ONP94" s="78"/>
      <c r="ONQ94" s="78"/>
      <c r="ONR94" s="78"/>
      <c r="ONS94" s="78"/>
      <c r="ONT94" s="78"/>
      <c r="ONU94" s="78"/>
      <c r="ONV94" s="78"/>
      <c r="ONW94" s="78"/>
      <c r="ONX94" s="78"/>
      <c r="ONY94" s="78"/>
      <c r="ONZ94" s="78"/>
      <c r="OOA94" s="78"/>
      <c r="OOB94" s="78"/>
      <c r="OOC94" s="78"/>
      <c r="OOD94" s="78"/>
      <c r="OOE94" s="78"/>
      <c r="OOF94" s="78"/>
      <c r="OOG94" s="78"/>
      <c r="OOH94" s="78"/>
      <c r="OOI94" s="78"/>
      <c r="OOJ94" s="78"/>
      <c r="OOK94" s="78"/>
      <c r="OOL94" s="78"/>
      <c r="OOM94" s="78"/>
      <c r="OON94" s="78"/>
      <c r="OOO94" s="78"/>
      <c r="OOP94" s="78"/>
      <c r="OOQ94" s="78"/>
      <c r="OOR94" s="78"/>
      <c r="OOS94" s="78"/>
      <c r="OOT94" s="78"/>
      <c r="OOU94" s="78"/>
      <c r="OOV94" s="78"/>
      <c r="OOW94" s="78"/>
      <c r="OOX94" s="78"/>
      <c r="OOY94" s="78"/>
      <c r="OOZ94" s="78"/>
      <c r="OPA94" s="78"/>
      <c r="OPB94" s="78"/>
      <c r="OPC94" s="78"/>
      <c r="OPD94" s="78"/>
      <c r="OPE94" s="78"/>
      <c r="OPF94" s="78"/>
      <c r="OPG94" s="78"/>
      <c r="OPH94" s="78"/>
      <c r="OPI94" s="78"/>
      <c r="OPJ94" s="78"/>
      <c r="OPK94" s="78"/>
      <c r="OPL94" s="78"/>
      <c r="OPM94" s="78"/>
      <c r="OPN94" s="78"/>
      <c r="OPO94" s="78"/>
      <c r="OPP94" s="78"/>
      <c r="OPQ94" s="78"/>
      <c r="OPR94" s="78"/>
      <c r="OPS94" s="78"/>
      <c r="OPT94" s="78"/>
      <c r="OPU94" s="78"/>
      <c r="OPV94" s="78"/>
      <c r="OPW94" s="78"/>
      <c r="OPX94" s="78"/>
      <c r="OPY94" s="78"/>
      <c r="OPZ94" s="78"/>
      <c r="OQA94" s="78"/>
      <c r="OQB94" s="78"/>
      <c r="OQC94" s="78"/>
      <c r="OQD94" s="78"/>
      <c r="OQE94" s="78"/>
      <c r="OQF94" s="78"/>
      <c r="OQG94" s="78"/>
      <c r="OQH94" s="78"/>
      <c r="OQI94" s="78"/>
      <c r="OQJ94" s="78"/>
      <c r="OQK94" s="78"/>
      <c r="OQL94" s="78"/>
      <c r="OQM94" s="78"/>
      <c r="OQN94" s="78"/>
      <c r="OQO94" s="78"/>
      <c r="OQP94" s="78"/>
      <c r="OQQ94" s="78"/>
      <c r="OQR94" s="78"/>
      <c r="OQS94" s="78"/>
      <c r="OQT94" s="78"/>
      <c r="OQU94" s="78"/>
      <c r="OQV94" s="78"/>
      <c r="OQW94" s="78"/>
      <c r="OQX94" s="78"/>
      <c r="OQY94" s="78"/>
      <c r="OQZ94" s="78"/>
      <c r="ORA94" s="78"/>
      <c r="ORB94" s="78"/>
      <c r="ORC94" s="78"/>
      <c r="ORD94" s="78"/>
      <c r="ORE94" s="78"/>
      <c r="ORF94" s="78"/>
      <c r="ORG94" s="78"/>
      <c r="ORH94" s="78"/>
      <c r="ORI94" s="78"/>
      <c r="ORJ94" s="78"/>
      <c r="ORK94" s="78"/>
      <c r="ORL94" s="78"/>
      <c r="ORM94" s="78"/>
      <c r="ORN94" s="78"/>
      <c r="ORO94" s="78"/>
      <c r="ORP94" s="78"/>
      <c r="ORQ94" s="78"/>
      <c r="ORR94" s="78"/>
      <c r="ORS94" s="78"/>
      <c r="ORT94" s="78"/>
      <c r="ORU94" s="78"/>
      <c r="ORV94" s="78"/>
      <c r="ORW94" s="78"/>
      <c r="ORX94" s="78"/>
      <c r="ORY94" s="78"/>
      <c r="ORZ94" s="78"/>
      <c r="OSA94" s="78"/>
      <c r="OSB94" s="78"/>
      <c r="OSC94" s="78"/>
      <c r="OSD94" s="78"/>
      <c r="OSE94" s="78"/>
      <c r="OSF94" s="78"/>
      <c r="OSG94" s="78"/>
      <c r="OSH94" s="78"/>
      <c r="OSI94" s="78"/>
      <c r="OSJ94" s="78"/>
      <c r="OSK94" s="78"/>
      <c r="OSL94" s="78"/>
      <c r="OSM94" s="78"/>
      <c r="OSN94" s="78"/>
      <c r="OSO94" s="78"/>
      <c r="OSP94" s="78"/>
      <c r="OSQ94" s="78"/>
      <c r="OSR94" s="78"/>
      <c r="OSS94" s="78"/>
      <c r="OST94" s="78"/>
      <c r="OSU94" s="78"/>
      <c r="OSV94" s="78"/>
      <c r="OSW94" s="78"/>
      <c r="OSX94" s="78"/>
      <c r="OSY94" s="78"/>
      <c r="OSZ94" s="78"/>
      <c r="OTA94" s="78"/>
      <c r="OTB94" s="78"/>
      <c r="OTC94" s="78"/>
      <c r="OTD94" s="78"/>
      <c r="OTE94" s="78"/>
      <c r="OTF94" s="78"/>
      <c r="OTG94" s="78"/>
      <c r="OTH94" s="78"/>
      <c r="OTI94" s="78"/>
      <c r="OTJ94" s="78"/>
      <c r="OTK94" s="78"/>
      <c r="OTL94" s="78"/>
      <c r="OTM94" s="78"/>
      <c r="OTN94" s="78"/>
      <c r="OTO94" s="78"/>
      <c r="OTP94" s="78"/>
      <c r="OTQ94" s="78"/>
      <c r="OTR94" s="78"/>
      <c r="OTS94" s="78"/>
      <c r="OTT94" s="78"/>
      <c r="OTU94" s="78"/>
      <c r="OTV94" s="78"/>
      <c r="OTW94" s="78"/>
      <c r="OTX94" s="78"/>
      <c r="OTY94" s="78"/>
      <c r="OTZ94" s="78"/>
      <c r="OUA94" s="78"/>
      <c r="OUB94" s="78"/>
      <c r="OUC94" s="78"/>
      <c r="OUD94" s="78"/>
      <c r="OUE94" s="78"/>
      <c r="OUF94" s="78"/>
      <c r="OUG94" s="78"/>
      <c r="OUH94" s="78"/>
      <c r="OUI94" s="78"/>
      <c r="OUJ94" s="78"/>
      <c r="OUK94" s="78"/>
      <c r="OUL94" s="78"/>
      <c r="OUM94" s="78"/>
      <c r="OUN94" s="78"/>
      <c r="OUO94" s="78"/>
      <c r="OUP94" s="78"/>
      <c r="OUQ94" s="78"/>
      <c r="OUR94" s="78"/>
      <c r="OUS94" s="78"/>
      <c r="OUT94" s="78"/>
      <c r="OUU94" s="78"/>
      <c r="OUV94" s="78"/>
      <c r="OUW94" s="78"/>
      <c r="OUX94" s="78"/>
      <c r="OUY94" s="78"/>
      <c r="OUZ94" s="78"/>
      <c r="OVA94" s="78"/>
      <c r="OVB94" s="78"/>
      <c r="OVC94" s="78"/>
      <c r="OVD94" s="78"/>
      <c r="OVE94" s="78"/>
      <c r="OVF94" s="78"/>
      <c r="OVG94" s="78"/>
      <c r="OVH94" s="78"/>
      <c r="OVI94" s="78"/>
      <c r="OVJ94" s="78"/>
      <c r="OVK94" s="78"/>
      <c r="OVL94" s="78"/>
      <c r="OVM94" s="78"/>
      <c r="OVN94" s="78"/>
      <c r="OVO94" s="78"/>
      <c r="OVP94" s="78"/>
      <c r="OVQ94" s="78"/>
      <c r="OVR94" s="78"/>
      <c r="OVS94" s="78"/>
      <c r="OVT94" s="78"/>
      <c r="OVU94" s="78"/>
      <c r="OVV94" s="78"/>
      <c r="OVW94" s="78"/>
      <c r="OVX94" s="78"/>
      <c r="OVY94" s="78"/>
      <c r="OVZ94" s="78"/>
      <c r="OWA94" s="78"/>
      <c r="OWB94" s="78"/>
      <c r="OWC94" s="78"/>
      <c r="OWD94" s="78"/>
      <c r="OWE94" s="78"/>
      <c r="OWF94" s="78"/>
      <c r="OWG94" s="78"/>
      <c r="OWH94" s="78"/>
      <c r="OWI94" s="78"/>
      <c r="OWJ94" s="78"/>
      <c r="OWK94" s="78"/>
      <c r="OWL94" s="78"/>
      <c r="OWM94" s="78"/>
      <c r="OWN94" s="78"/>
      <c r="OWO94" s="78"/>
      <c r="OWP94" s="78"/>
      <c r="OWQ94" s="78"/>
      <c r="OWR94" s="78"/>
      <c r="OWS94" s="78"/>
      <c r="OWT94" s="78"/>
      <c r="OWU94" s="78"/>
      <c r="OWV94" s="78"/>
      <c r="OWW94" s="78"/>
      <c r="OWX94" s="78"/>
      <c r="OWY94" s="78"/>
      <c r="OWZ94" s="78"/>
      <c r="OXA94" s="78"/>
      <c r="OXB94" s="78"/>
      <c r="OXC94" s="78"/>
      <c r="OXD94" s="78"/>
      <c r="OXE94" s="78"/>
      <c r="OXF94" s="78"/>
      <c r="OXG94" s="78"/>
      <c r="OXH94" s="78"/>
      <c r="OXI94" s="78"/>
      <c r="OXJ94" s="78"/>
      <c r="OXK94" s="78"/>
      <c r="OXL94" s="78"/>
      <c r="OXM94" s="78"/>
      <c r="OXN94" s="78"/>
      <c r="OXO94" s="78"/>
      <c r="OXP94" s="78"/>
      <c r="OXQ94" s="78"/>
      <c r="OXR94" s="78"/>
      <c r="OXS94" s="78"/>
      <c r="OXT94" s="78"/>
      <c r="OXU94" s="78"/>
      <c r="OXV94" s="78"/>
      <c r="OXW94" s="78"/>
      <c r="OXX94" s="78"/>
      <c r="OXY94" s="78"/>
      <c r="OXZ94" s="78"/>
      <c r="OYA94" s="78"/>
      <c r="OYB94" s="78"/>
      <c r="OYC94" s="78"/>
      <c r="OYD94" s="78"/>
      <c r="OYE94" s="78"/>
      <c r="OYF94" s="78"/>
      <c r="OYG94" s="78"/>
      <c r="OYH94" s="78"/>
      <c r="OYI94" s="78"/>
      <c r="OYJ94" s="78"/>
      <c r="OYK94" s="78"/>
      <c r="OYL94" s="78"/>
      <c r="OYM94" s="78"/>
      <c r="OYN94" s="78"/>
      <c r="OYO94" s="78"/>
      <c r="OYP94" s="78"/>
      <c r="OYQ94" s="78"/>
      <c r="OYR94" s="78"/>
      <c r="OYS94" s="78"/>
      <c r="OYT94" s="78"/>
      <c r="OYU94" s="78"/>
      <c r="OYV94" s="78"/>
      <c r="OYW94" s="78"/>
      <c r="OYX94" s="78"/>
      <c r="OYY94" s="78"/>
      <c r="OYZ94" s="78"/>
      <c r="OZA94" s="78"/>
      <c r="OZB94" s="78"/>
      <c r="OZC94" s="78"/>
      <c r="OZD94" s="78"/>
      <c r="OZE94" s="78"/>
      <c r="OZF94" s="78"/>
      <c r="OZG94" s="78"/>
      <c r="OZH94" s="78"/>
      <c r="OZI94" s="78"/>
      <c r="OZJ94" s="78"/>
      <c r="OZK94" s="78"/>
      <c r="OZL94" s="78"/>
      <c r="OZM94" s="78"/>
      <c r="OZN94" s="78"/>
      <c r="OZO94" s="78"/>
      <c r="OZP94" s="78"/>
      <c r="OZQ94" s="78"/>
      <c r="OZR94" s="78"/>
      <c r="OZS94" s="78"/>
      <c r="OZT94" s="78"/>
      <c r="OZU94" s="78"/>
      <c r="OZV94" s="78"/>
      <c r="OZW94" s="78"/>
      <c r="OZX94" s="78"/>
      <c r="OZY94" s="78"/>
      <c r="OZZ94" s="78"/>
      <c r="PAA94" s="78"/>
      <c r="PAB94" s="78"/>
      <c r="PAC94" s="78"/>
      <c r="PAD94" s="78"/>
      <c r="PAE94" s="78"/>
      <c r="PAF94" s="78"/>
      <c r="PAG94" s="78"/>
      <c r="PAH94" s="78"/>
      <c r="PAI94" s="78"/>
      <c r="PAJ94" s="78"/>
      <c r="PAK94" s="78"/>
      <c r="PAL94" s="78"/>
      <c r="PAM94" s="78"/>
      <c r="PAN94" s="78"/>
      <c r="PAO94" s="78"/>
      <c r="PAP94" s="78"/>
      <c r="PAQ94" s="78"/>
      <c r="PAR94" s="78"/>
      <c r="PAS94" s="78"/>
      <c r="PAT94" s="78"/>
      <c r="PAU94" s="78"/>
      <c r="PAV94" s="78"/>
      <c r="PAW94" s="78"/>
      <c r="PAX94" s="78"/>
      <c r="PAY94" s="78"/>
      <c r="PAZ94" s="78"/>
      <c r="PBA94" s="78"/>
      <c r="PBB94" s="78"/>
      <c r="PBC94" s="78"/>
      <c r="PBD94" s="78"/>
      <c r="PBE94" s="78"/>
      <c r="PBF94" s="78"/>
      <c r="PBG94" s="78"/>
      <c r="PBH94" s="78"/>
      <c r="PBI94" s="78"/>
      <c r="PBJ94" s="78"/>
      <c r="PBK94" s="78"/>
      <c r="PBL94" s="78"/>
      <c r="PBM94" s="78"/>
      <c r="PBN94" s="78"/>
      <c r="PBO94" s="78"/>
      <c r="PBP94" s="78"/>
      <c r="PBQ94" s="78"/>
      <c r="PBR94" s="78"/>
      <c r="PBS94" s="78"/>
      <c r="PBT94" s="78"/>
      <c r="PBU94" s="78"/>
      <c r="PBV94" s="78"/>
      <c r="PBW94" s="78"/>
      <c r="PBX94" s="78"/>
      <c r="PBY94" s="78"/>
      <c r="PBZ94" s="78"/>
      <c r="PCA94" s="78"/>
      <c r="PCB94" s="78"/>
      <c r="PCC94" s="78"/>
      <c r="PCD94" s="78"/>
      <c r="PCE94" s="78"/>
      <c r="PCF94" s="78"/>
      <c r="PCG94" s="78"/>
      <c r="PCH94" s="78"/>
      <c r="PCI94" s="78"/>
      <c r="PCJ94" s="78"/>
      <c r="PCK94" s="78"/>
      <c r="PCL94" s="78"/>
      <c r="PCM94" s="78"/>
      <c r="PCN94" s="78"/>
      <c r="PCO94" s="78"/>
      <c r="PCP94" s="78"/>
      <c r="PCQ94" s="78"/>
      <c r="PCR94" s="78"/>
      <c r="PCS94" s="78"/>
      <c r="PCT94" s="78"/>
      <c r="PCU94" s="78"/>
      <c r="PCV94" s="78"/>
      <c r="PCW94" s="78"/>
      <c r="PCX94" s="78"/>
      <c r="PCY94" s="78"/>
      <c r="PCZ94" s="78"/>
      <c r="PDA94" s="78"/>
      <c r="PDB94" s="78"/>
      <c r="PDC94" s="78"/>
      <c r="PDD94" s="78"/>
      <c r="PDE94" s="78"/>
      <c r="PDF94" s="78"/>
      <c r="PDG94" s="78"/>
      <c r="PDH94" s="78"/>
      <c r="PDI94" s="78"/>
      <c r="PDJ94" s="78"/>
      <c r="PDK94" s="78"/>
      <c r="PDL94" s="78"/>
      <c r="PDM94" s="78"/>
      <c r="PDN94" s="78"/>
      <c r="PDO94" s="78"/>
      <c r="PDP94" s="78"/>
      <c r="PDQ94" s="78"/>
      <c r="PDR94" s="78"/>
      <c r="PDS94" s="78"/>
      <c r="PDT94" s="78"/>
      <c r="PDU94" s="78"/>
      <c r="PDV94" s="78"/>
      <c r="PDW94" s="78"/>
      <c r="PDX94" s="78"/>
      <c r="PDY94" s="78"/>
      <c r="PDZ94" s="78"/>
      <c r="PEA94" s="78"/>
      <c r="PEB94" s="78"/>
      <c r="PEC94" s="78"/>
      <c r="PED94" s="78"/>
      <c r="PEE94" s="78"/>
      <c r="PEF94" s="78"/>
      <c r="PEG94" s="78"/>
      <c r="PEH94" s="78"/>
      <c r="PEI94" s="78"/>
      <c r="PEJ94" s="78"/>
      <c r="PEK94" s="78"/>
      <c r="PEL94" s="78"/>
      <c r="PEM94" s="78"/>
      <c r="PEN94" s="78"/>
      <c r="PEO94" s="78"/>
      <c r="PEP94" s="78"/>
      <c r="PEQ94" s="78"/>
      <c r="PER94" s="78"/>
      <c r="PES94" s="78"/>
      <c r="PET94" s="78"/>
      <c r="PEU94" s="78"/>
      <c r="PEV94" s="78"/>
      <c r="PEW94" s="78"/>
      <c r="PEX94" s="78"/>
      <c r="PEY94" s="78"/>
      <c r="PEZ94" s="78"/>
      <c r="PFA94" s="78"/>
      <c r="PFB94" s="78"/>
      <c r="PFC94" s="78"/>
      <c r="PFD94" s="78"/>
      <c r="PFE94" s="78"/>
      <c r="PFF94" s="78"/>
      <c r="PFG94" s="78"/>
      <c r="PFH94" s="78"/>
      <c r="PFI94" s="78"/>
      <c r="PFJ94" s="78"/>
      <c r="PFK94" s="78"/>
      <c r="PFL94" s="78"/>
      <c r="PFM94" s="78"/>
      <c r="PFN94" s="78"/>
      <c r="PFO94" s="78"/>
      <c r="PFP94" s="78"/>
      <c r="PFQ94" s="78"/>
      <c r="PFR94" s="78"/>
      <c r="PFS94" s="78"/>
      <c r="PFT94" s="78"/>
      <c r="PFU94" s="78"/>
      <c r="PFV94" s="78"/>
      <c r="PFW94" s="78"/>
      <c r="PFX94" s="78"/>
      <c r="PFY94" s="78"/>
      <c r="PFZ94" s="78"/>
      <c r="PGA94" s="78"/>
      <c r="PGB94" s="78"/>
      <c r="PGC94" s="78"/>
      <c r="PGD94" s="78"/>
      <c r="PGE94" s="78"/>
      <c r="PGF94" s="78"/>
      <c r="PGG94" s="78"/>
      <c r="PGH94" s="78"/>
      <c r="PGI94" s="78"/>
      <c r="PGJ94" s="78"/>
      <c r="PGK94" s="78"/>
      <c r="PGL94" s="78"/>
      <c r="PGM94" s="78"/>
      <c r="PGN94" s="78"/>
      <c r="PGO94" s="78"/>
      <c r="PGP94" s="78"/>
      <c r="PGQ94" s="78"/>
      <c r="PGR94" s="78"/>
      <c r="PGS94" s="78"/>
      <c r="PGT94" s="78"/>
      <c r="PGU94" s="78"/>
      <c r="PGV94" s="78"/>
      <c r="PGW94" s="78"/>
      <c r="PGX94" s="78"/>
      <c r="PGY94" s="78"/>
      <c r="PGZ94" s="78"/>
      <c r="PHA94" s="78"/>
      <c r="PHB94" s="78"/>
      <c r="PHC94" s="78"/>
      <c r="PHD94" s="78"/>
      <c r="PHE94" s="78"/>
      <c r="PHF94" s="78"/>
      <c r="PHG94" s="78"/>
      <c r="PHH94" s="78"/>
      <c r="PHI94" s="78"/>
      <c r="PHJ94" s="78"/>
      <c r="PHK94" s="78"/>
      <c r="PHL94" s="78"/>
      <c r="PHM94" s="78"/>
      <c r="PHN94" s="78"/>
      <c r="PHO94" s="78"/>
      <c r="PHP94" s="78"/>
      <c r="PHQ94" s="78"/>
      <c r="PHR94" s="78"/>
      <c r="PHS94" s="78"/>
      <c r="PHT94" s="78"/>
      <c r="PHU94" s="78"/>
      <c r="PHV94" s="78"/>
      <c r="PHW94" s="78"/>
      <c r="PHX94" s="78"/>
      <c r="PHY94" s="78"/>
      <c r="PHZ94" s="78"/>
      <c r="PIA94" s="78"/>
      <c r="PIB94" s="78"/>
      <c r="PIC94" s="78"/>
      <c r="PID94" s="78"/>
      <c r="PIE94" s="78"/>
      <c r="PIF94" s="78"/>
      <c r="PIG94" s="78"/>
      <c r="PIH94" s="78"/>
      <c r="PII94" s="78"/>
      <c r="PIJ94" s="78"/>
      <c r="PIK94" s="78"/>
      <c r="PIL94" s="78"/>
      <c r="PIM94" s="78"/>
      <c r="PIN94" s="78"/>
      <c r="PIO94" s="78"/>
      <c r="PIP94" s="78"/>
      <c r="PIQ94" s="78"/>
      <c r="PIR94" s="78"/>
      <c r="PIS94" s="78"/>
      <c r="PIT94" s="78"/>
      <c r="PIU94" s="78"/>
      <c r="PIV94" s="78"/>
      <c r="PIW94" s="78"/>
      <c r="PIX94" s="78"/>
      <c r="PIY94" s="78"/>
      <c r="PIZ94" s="78"/>
      <c r="PJA94" s="78"/>
      <c r="PJB94" s="78"/>
      <c r="PJC94" s="78"/>
      <c r="PJD94" s="78"/>
      <c r="PJE94" s="78"/>
      <c r="PJF94" s="78"/>
      <c r="PJG94" s="78"/>
      <c r="PJH94" s="78"/>
      <c r="PJI94" s="78"/>
      <c r="PJJ94" s="78"/>
      <c r="PJK94" s="78"/>
      <c r="PJL94" s="78"/>
      <c r="PJM94" s="78"/>
      <c r="PJN94" s="78"/>
      <c r="PJO94" s="78"/>
      <c r="PJP94" s="78"/>
      <c r="PJQ94" s="78"/>
      <c r="PJR94" s="78"/>
      <c r="PJS94" s="78"/>
      <c r="PJT94" s="78"/>
      <c r="PJU94" s="78"/>
      <c r="PJV94" s="78"/>
      <c r="PJW94" s="78"/>
      <c r="PJX94" s="78"/>
      <c r="PJY94" s="78"/>
      <c r="PJZ94" s="78"/>
      <c r="PKA94" s="78"/>
      <c r="PKB94" s="78"/>
      <c r="PKC94" s="78"/>
      <c r="PKD94" s="78"/>
      <c r="PKE94" s="78"/>
      <c r="PKF94" s="78"/>
      <c r="PKG94" s="78"/>
      <c r="PKH94" s="78"/>
      <c r="PKI94" s="78"/>
      <c r="PKJ94" s="78"/>
      <c r="PKK94" s="78"/>
      <c r="PKL94" s="78"/>
      <c r="PKM94" s="78"/>
      <c r="PKN94" s="78"/>
      <c r="PKO94" s="78"/>
      <c r="PKP94" s="78"/>
      <c r="PKQ94" s="78"/>
      <c r="PKR94" s="78"/>
      <c r="PKS94" s="78"/>
      <c r="PKT94" s="78"/>
      <c r="PKU94" s="78"/>
      <c r="PKV94" s="78"/>
      <c r="PKW94" s="78"/>
      <c r="PKX94" s="78"/>
      <c r="PKY94" s="78"/>
      <c r="PKZ94" s="78"/>
      <c r="PLA94" s="78"/>
      <c r="PLB94" s="78"/>
      <c r="PLC94" s="78"/>
      <c r="PLD94" s="78"/>
      <c r="PLE94" s="78"/>
      <c r="PLF94" s="78"/>
      <c r="PLG94" s="78"/>
      <c r="PLH94" s="78"/>
      <c r="PLI94" s="78"/>
      <c r="PLJ94" s="78"/>
      <c r="PLK94" s="78"/>
      <c r="PLL94" s="78"/>
      <c r="PLM94" s="78"/>
      <c r="PLN94" s="78"/>
      <c r="PLO94" s="78"/>
      <c r="PLP94" s="78"/>
      <c r="PLQ94" s="78"/>
      <c r="PLR94" s="78"/>
      <c r="PLS94" s="78"/>
      <c r="PLT94" s="78"/>
      <c r="PLU94" s="78"/>
      <c r="PLV94" s="78"/>
      <c r="PLW94" s="78"/>
      <c r="PLX94" s="78"/>
      <c r="PLY94" s="78"/>
      <c r="PLZ94" s="78"/>
      <c r="PMA94" s="78"/>
      <c r="PMB94" s="78"/>
      <c r="PMC94" s="78"/>
      <c r="PMD94" s="78"/>
      <c r="PME94" s="78"/>
      <c r="PMF94" s="78"/>
      <c r="PMG94" s="78"/>
      <c r="PMH94" s="78"/>
      <c r="PMI94" s="78"/>
      <c r="PMJ94" s="78"/>
      <c r="PMK94" s="78"/>
      <c r="PML94" s="78"/>
      <c r="PMM94" s="78"/>
      <c r="PMN94" s="78"/>
      <c r="PMO94" s="78"/>
      <c r="PMP94" s="78"/>
      <c r="PMQ94" s="78"/>
      <c r="PMR94" s="78"/>
      <c r="PMS94" s="78"/>
      <c r="PMT94" s="78"/>
      <c r="PMU94" s="78"/>
      <c r="PMV94" s="78"/>
      <c r="PMW94" s="78"/>
      <c r="PMX94" s="78"/>
      <c r="PMY94" s="78"/>
      <c r="PMZ94" s="78"/>
      <c r="PNA94" s="78"/>
      <c r="PNB94" s="78"/>
      <c r="PNC94" s="78"/>
      <c r="PND94" s="78"/>
      <c r="PNE94" s="78"/>
      <c r="PNF94" s="78"/>
      <c r="PNG94" s="78"/>
      <c r="PNH94" s="78"/>
      <c r="PNI94" s="78"/>
      <c r="PNJ94" s="78"/>
      <c r="PNK94" s="78"/>
      <c r="PNL94" s="78"/>
      <c r="PNM94" s="78"/>
      <c r="PNN94" s="78"/>
      <c r="PNO94" s="78"/>
      <c r="PNP94" s="78"/>
      <c r="PNQ94" s="78"/>
      <c r="PNR94" s="78"/>
      <c r="PNS94" s="78"/>
      <c r="PNT94" s="78"/>
      <c r="PNU94" s="78"/>
      <c r="PNV94" s="78"/>
      <c r="PNW94" s="78"/>
      <c r="PNX94" s="78"/>
      <c r="PNY94" s="78"/>
      <c r="PNZ94" s="78"/>
      <c r="POA94" s="78"/>
      <c r="POB94" s="78"/>
      <c r="POC94" s="78"/>
      <c r="POD94" s="78"/>
      <c r="POE94" s="78"/>
      <c r="POF94" s="78"/>
      <c r="POG94" s="78"/>
      <c r="POH94" s="78"/>
      <c r="POI94" s="78"/>
      <c r="POJ94" s="78"/>
      <c r="POK94" s="78"/>
      <c r="POL94" s="78"/>
      <c r="POM94" s="78"/>
      <c r="PON94" s="78"/>
      <c r="POO94" s="78"/>
      <c r="POP94" s="78"/>
      <c r="POQ94" s="78"/>
      <c r="POR94" s="78"/>
      <c r="POS94" s="78"/>
      <c r="POT94" s="78"/>
      <c r="POU94" s="78"/>
      <c r="POV94" s="78"/>
      <c r="POW94" s="78"/>
      <c r="POX94" s="78"/>
      <c r="POY94" s="78"/>
      <c r="POZ94" s="78"/>
      <c r="PPA94" s="78"/>
      <c r="PPB94" s="78"/>
      <c r="PPC94" s="78"/>
      <c r="PPD94" s="78"/>
      <c r="PPE94" s="78"/>
      <c r="PPF94" s="78"/>
      <c r="PPG94" s="78"/>
      <c r="PPH94" s="78"/>
      <c r="PPI94" s="78"/>
      <c r="PPJ94" s="78"/>
      <c r="PPK94" s="78"/>
      <c r="PPL94" s="78"/>
      <c r="PPM94" s="78"/>
      <c r="PPN94" s="78"/>
      <c r="PPO94" s="78"/>
      <c r="PPP94" s="78"/>
      <c r="PPQ94" s="78"/>
      <c r="PPR94" s="78"/>
      <c r="PPS94" s="78"/>
      <c r="PPT94" s="78"/>
      <c r="PPU94" s="78"/>
      <c r="PPV94" s="78"/>
      <c r="PPW94" s="78"/>
      <c r="PPX94" s="78"/>
      <c r="PPY94" s="78"/>
      <c r="PPZ94" s="78"/>
      <c r="PQA94" s="78"/>
      <c r="PQB94" s="78"/>
      <c r="PQC94" s="78"/>
      <c r="PQD94" s="78"/>
      <c r="PQE94" s="78"/>
      <c r="PQF94" s="78"/>
      <c r="PQG94" s="78"/>
      <c r="PQH94" s="78"/>
      <c r="PQI94" s="78"/>
      <c r="PQJ94" s="78"/>
      <c r="PQK94" s="78"/>
      <c r="PQL94" s="78"/>
      <c r="PQM94" s="78"/>
      <c r="PQN94" s="78"/>
      <c r="PQO94" s="78"/>
      <c r="PQP94" s="78"/>
      <c r="PQQ94" s="78"/>
      <c r="PQR94" s="78"/>
      <c r="PQS94" s="78"/>
      <c r="PQT94" s="78"/>
      <c r="PQU94" s="78"/>
      <c r="PQV94" s="78"/>
      <c r="PQW94" s="78"/>
      <c r="PQX94" s="78"/>
      <c r="PQY94" s="78"/>
      <c r="PQZ94" s="78"/>
      <c r="PRA94" s="78"/>
      <c r="PRB94" s="78"/>
      <c r="PRC94" s="78"/>
      <c r="PRD94" s="78"/>
      <c r="PRE94" s="78"/>
      <c r="PRF94" s="78"/>
      <c r="PRG94" s="78"/>
      <c r="PRH94" s="78"/>
      <c r="PRI94" s="78"/>
      <c r="PRJ94" s="78"/>
      <c r="PRK94" s="78"/>
      <c r="PRL94" s="78"/>
      <c r="PRM94" s="78"/>
      <c r="PRN94" s="78"/>
      <c r="PRO94" s="78"/>
      <c r="PRP94" s="78"/>
      <c r="PRQ94" s="78"/>
      <c r="PRR94" s="78"/>
      <c r="PRS94" s="78"/>
      <c r="PRT94" s="78"/>
      <c r="PRU94" s="78"/>
      <c r="PRV94" s="78"/>
      <c r="PRW94" s="78"/>
      <c r="PRX94" s="78"/>
      <c r="PRY94" s="78"/>
      <c r="PRZ94" s="78"/>
      <c r="PSA94" s="78"/>
      <c r="PSB94" s="78"/>
      <c r="PSC94" s="78"/>
      <c r="PSD94" s="78"/>
      <c r="PSE94" s="78"/>
      <c r="PSF94" s="78"/>
      <c r="PSG94" s="78"/>
      <c r="PSH94" s="78"/>
      <c r="PSI94" s="78"/>
      <c r="PSJ94" s="78"/>
      <c r="PSK94" s="78"/>
      <c r="PSL94" s="78"/>
      <c r="PSM94" s="78"/>
      <c r="PSN94" s="78"/>
      <c r="PSO94" s="78"/>
      <c r="PSP94" s="78"/>
      <c r="PSQ94" s="78"/>
      <c r="PSR94" s="78"/>
      <c r="PSS94" s="78"/>
      <c r="PST94" s="78"/>
      <c r="PSU94" s="78"/>
      <c r="PSV94" s="78"/>
      <c r="PSW94" s="78"/>
      <c r="PSX94" s="78"/>
      <c r="PSY94" s="78"/>
      <c r="PSZ94" s="78"/>
      <c r="PTA94" s="78"/>
      <c r="PTB94" s="78"/>
      <c r="PTC94" s="78"/>
      <c r="PTD94" s="78"/>
      <c r="PTE94" s="78"/>
      <c r="PTF94" s="78"/>
      <c r="PTG94" s="78"/>
      <c r="PTH94" s="78"/>
      <c r="PTI94" s="78"/>
      <c r="PTJ94" s="78"/>
      <c r="PTK94" s="78"/>
      <c r="PTL94" s="78"/>
      <c r="PTM94" s="78"/>
      <c r="PTN94" s="78"/>
      <c r="PTO94" s="78"/>
      <c r="PTP94" s="78"/>
      <c r="PTQ94" s="78"/>
      <c r="PTR94" s="78"/>
      <c r="PTS94" s="78"/>
      <c r="PTT94" s="78"/>
      <c r="PTU94" s="78"/>
      <c r="PTV94" s="78"/>
      <c r="PTW94" s="78"/>
      <c r="PTX94" s="78"/>
      <c r="PTY94" s="78"/>
      <c r="PTZ94" s="78"/>
      <c r="PUA94" s="78"/>
      <c r="PUB94" s="78"/>
      <c r="PUC94" s="78"/>
      <c r="PUD94" s="78"/>
      <c r="PUE94" s="78"/>
      <c r="PUF94" s="78"/>
      <c r="PUG94" s="78"/>
      <c r="PUH94" s="78"/>
      <c r="PUI94" s="78"/>
      <c r="PUJ94" s="78"/>
      <c r="PUK94" s="78"/>
      <c r="PUL94" s="78"/>
      <c r="PUM94" s="78"/>
      <c r="PUN94" s="78"/>
      <c r="PUO94" s="78"/>
      <c r="PUP94" s="78"/>
      <c r="PUQ94" s="78"/>
      <c r="PUR94" s="78"/>
      <c r="PUS94" s="78"/>
      <c r="PUT94" s="78"/>
      <c r="PUU94" s="78"/>
      <c r="PUV94" s="78"/>
      <c r="PUW94" s="78"/>
      <c r="PUX94" s="78"/>
      <c r="PUY94" s="78"/>
      <c r="PUZ94" s="78"/>
      <c r="PVA94" s="78"/>
      <c r="PVB94" s="78"/>
      <c r="PVC94" s="78"/>
      <c r="PVD94" s="78"/>
      <c r="PVE94" s="78"/>
      <c r="PVF94" s="78"/>
      <c r="PVG94" s="78"/>
      <c r="PVH94" s="78"/>
      <c r="PVI94" s="78"/>
      <c r="PVJ94" s="78"/>
      <c r="PVK94" s="78"/>
      <c r="PVL94" s="78"/>
      <c r="PVM94" s="78"/>
      <c r="PVN94" s="78"/>
      <c r="PVO94" s="78"/>
      <c r="PVP94" s="78"/>
      <c r="PVQ94" s="78"/>
      <c r="PVR94" s="78"/>
      <c r="PVS94" s="78"/>
      <c r="PVT94" s="78"/>
      <c r="PVU94" s="78"/>
      <c r="PVV94" s="78"/>
      <c r="PVW94" s="78"/>
      <c r="PVX94" s="78"/>
      <c r="PVY94" s="78"/>
      <c r="PVZ94" s="78"/>
      <c r="PWA94" s="78"/>
      <c r="PWB94" s="78"/>
      <c r="PWC94" s="78"/>
      <c r="PWD94" s="78"/>
      <c r="PWE94" s="78"/>
      <c r="PWF94" s="78"/>
      <c r="PWG94" s="78"/>
      <c r="PWH94" s="78"/>
      <c r="PWI94" s="78"/>
      <c r="PWJ94" s="78"/>
      <c r="PWK94" s="78"/>
      <c r="PWL94" s="78"/>
      <c r="PWM94" s="78"/>
      <c r="PWN94" s="78"/>
      <c r="PWO94" s="78"/>
      <c r="PWP94" s="78"/>
      <c r="PWQ94" s="78"/>
      <c r="PWR94" s="78"/>
      <c r="PWS94" s="78"/>
      <c r="PWT94" s="78"/>
      <c r="PWU94" s="78"/>
      <c r="PWV94" s="78"/>
      <c r="PWW94" s="78"/>
      <c r="PWX94" s="78"/>
      <c r="PWY94" s="78"/>
      <c r="PWZ94" s="78"/>
      <c r="PXA94" s="78"/>
      <c r="PXB94" s="78"/>
      <c r="PXC94" s="78"/>
      <c r="PXD94" s="78"/>
      <c r="PXE94" s="78"/>
      <c r="PXF94" s="78"/>
      <c r="PXG94" s="78"/>
      <c r="PXH94" s="78"/>
      <c r="PXI94" s="78"/>
      <c r="PXJ94" s="78"/>
      <c r="PXK94" s="78"/>
      <c r="PXL94" s="78"/>
      <c r="PXM94" s="78"/>
      <c r="PXN94" s="78"/>
      <c r="PXO94" s="78"/>
      <c r="PXP94" s="78"/>
      <c r="PXQ94" s="78"/>
      <c r="PXR94" s="78"/>
      <c r="PXS94" s="78"/>
      <c r="PXT94" s="78"/>
      <c r="PXU94" s="78"/>
      <c r="PXV94" s="78"/>
      <c r="PXW94" s="78"/>
      <c r="PXX94" s="78"/>
      <c r="PXY94" s="78"/>
      <c r="PXZ94" s="78"/>
      <c r="PYA94" s="78"/>
      <c r="PYB94" s="78"/>
      <c r="PYC94" s="78"/>
      <c r="PYD94" s="78"/>
      <c r="PYE94" s="78"/>
      <c r="PYF94" s="78"/>
      <c r="PYG94" s="78"/>
      <c r="PYH94" s="78"/>
      <c r="PYI94" s="78"/>
      <c r="PYJ94" s="78"/>
      <c r="PYK94" s="78"/>
      <c r="PYL94" s="78"/>
      <c r="PYM94" s="78"/>
      <c r="PYN94" s="78"/>
      <c r="PYO94" s="78"/>
      <c r="PYP94" s="78"/>
      <c r="PYQ94" s="78"/>
      <c r="PYR94" s="78"/>
      <c r="PYS94" s="78"/>
      <c r="PYT94" s="78"/>
      <c r="PYU94" s="78"/>
      <c r="PYV94" s="78"/>
      <c r="PYW94" s="78"/>
      <c r="PYX94" s="78"/>
      <c r="PYY94" s="78"/>
      <c r="PYZ94" s="78"/>
      <c r="PZA94" s="78"/>
      <c r="PZB94" s="78"/>
      <c r="PZC94" s="78"/>
      <c r="PZD94" s="78"/>
      <c r="PZE94" s="78"/>
      <c r="PZF94" s="78"/>
      <c r="PZG94" s="78"/>
      <c r="PZH94" s="78"/>
      <c r="PZI94" s="78"/>
      <c r="PZJ94" s="78"/>
      <c r="PZK94" s="78"/>
      <c r="PZL94" s="78"/>
      <c r="PZM94" s="78"/>
      <c r="PZN94" s="78"/>
      <c r="PZO94" s="78"/>
      <c r="PZP94" s="78"/>
      <c r="PZQ94" s="78"/>
      <c r="PZR94" s="78"/>
      <c r="PZS94" s="78"/>
      <c r="PZT94" s="78"/>
      <c r="PZU94" s="78"/>
      <c r="PZV94" s="78"/>
      <c r="PZW94" s="78"/>
      <c r="PZX94" s="78"/>
      <c r="PZY94" s="78"/>
      <c r="PZZ94" s="78"/>
      <c r="QAA94" s="78"/>
      <c r="QAB94" s="78"/>
      <c r="QAC94" s="78"/>
      <c r="QAD94" s="78"/>
      <c r="QAE94" s="78"/>
      <c r="QAF94" s="78"/>
      <c r="QAG94" s="78"/>
      <c r="QAH94" s="78"/>
      <c r="QAI94" s="78"/>
      <c r="QAJ94" s="78"/>
      <c r="QAK94" s="78"/>
      <c r="QAL94" s="78"/>
      <c r="QAM94" s="78"/>
      <c r="QAN94" s="78"/>
      <c r="QAO94" s="78"/>
      <c r="QAP94" s="78"/>
      <c r="QAQ94" s="78"/>
      <c r="QAR94" s="78"/>
      <c r="QAS94" s="78"/>
      <c r="QAT94" s="78"/>
      <c r="QAU94" s="78"/>
      <c r="QAV94" s="78"/>
      <c r="QAW94" s="78"/>
      <c r="QAX94" s="78"/>
      <c r="QAY94" s="78"/>
      <c r="QAZ94" s="78"/>
      <c r="QBA94" s="78"/>
      <c r="QBB94" s="78"/>
      <c r="QBC94" s="78"/>
      <c r="QBD94" s="78"/>
      <c r="QBE94" s="78"/>
      <c r="QBF94" s="78"/>
      <c r="QBG94" s="78"/>
      <c r="QBH94" s="78"/>
      <c r="QBI94" s="78"/>
      <c r="QBJ94" s="78"/>
      <c r="QBK94" s="78"/>
      <c r="QBL94" s="78"/>
      <c r="QBM94" s="78"/>
      <c r="QBN94" s="78"/>
      <c r="QBO94" s="78"/>
      <c r="QBP94" s="78"/>
      <c r="QBQ94" s="78"/>
      <c r="QBR94" s="78"/>
      <c r="QBS94" s="78"/>
      <c r="QBT94" s="78"/>
      <c r="QBU94" s="78"/>
      <c r="QBV94" s="78"/>
      <c r="QBW94" s="78"/>
      <c r="QBX94" s="78"/>
      <c r="QBY94" s="78"/>
      <c r="QBZ94" s="78"/>
      <c r="QCA94" s="78"/>
      <c r="QCB94" s="78"/>
      <c r="QCC94" s="78"/>
      <c r="QCD94" s="78"/>
      <c r="QCE94" s="78"/>
      <c r="QCF94" s="78"/>
      <c r="QCG94" s="78"/>
      <c r="QCH94" s="78"/>
      <c r="QCI94" s="78"/>
      <c r="QCJ94" s="78"/>
      <c r="QCK94" s="78"/>
      <c r="QCL94" s="78"/>
      <c r="QCM94" s="78"/>
      <c r="QCN94" s="78"/>
      <c r="QCO94" s="78"/>
      <c r="QCP94" s="78"/>
      <c r="QCQ94" s="78"/>
      <c r="QCR94" s="78"/>
      <c r="QCS94" s="78"/>
      <c r="QCT94" s="78"/>
      <c r="QCU94" s="78"/>
      <c r="QCV94" s="78"/>
      <c r="QCW94" s="78"/>
      <c r="QCX94" s="78"/>
      <c r="QCY94" s="78"/>
      <c r="QCZ94" s="78"/>
      <c r="QDA94" s="78"/>
      <c r="QDB94" s="78"/>
      <c r="QDC94" s="78"/>
      <c r="QDD94" s="78"/>
      <c r="QDE94" s="78"/>
      <c r="QDF94" s="78"/>
      <c r="QDG94" s="78"/>
      <c r="QDH94" s="78"/>
      <c r="QDI94" s="78"/>
      <c r="QDJ94" s="78"/>
      <c r="QDK94" s="78"/>
      <c r="QDL94" s="78"/>
      <c r="QDM94" s="78"/>
      <c r="QDN94" s="78"/>
      <c r="QDO94" s="78"/>
      <c r="QDP94" s="78"/>
      <c r="QDQ94" s="78"/>
      <c r="QDR94" s="78"/>
      <c r="QDS94" s="78"/>
      <c r="QDT94" s="78"/>
      <c r="QDU94" s="78"/>
      <c r="QDV94" s="78"/>
      <c r="QDW94" s="78"/>
      <c r="QDX94" s="78"/>
      <c r="QDY94" s="78"/>
      <c r="QDZ94" s="78"/>
      <c r="QEA94" s="78"/>
      <c r="QEB94" s="78"/>
      <c r="QEC94" s="78"/>
      <c r="QED94" s="78"/>
      <c r="QEE94" s="78"/>
      <c r="QEF94" s="78"/>
      <c r="QEG94" s="78"/>
      <c r="QEH94" s="78"/>
      <c r="QEI94" s="78"/>
      <c r="QEJ94" s="78"/>
      <c r="QEK94" s="78"/>
      <c r="QEL94" s="78"/>
      <c r="QEM94" s="78"/>
      <c r="QEN94" s="78"/>
      <c r="QEO94" s="78"/>
      <c r="QEP94" s="78"/>
      <c r="QEQ94" s="78"/>
      <c r="QER94" s="78"/>
      <c r="QES94" s="78"/>
      <c r="QET94" s="78"/>
      <c r="QEU94" s="78"/>
      <c r="QEV94" s="78"/>
      <c r="QEW94" s="78"/>
      <c r="QEX94" s="78"/>
      <c r="QEY94" s="78"/>
      <c r="QEZ94" s="78"/>
      <c r="QFA94" s="78"/>
      <c r="QFB94" s="78"/>
      <c r="QFC94" s="78"/>
      <c r="QFD94" s="78"/>
      <c r="QFE94" s="78"/>
      <c r="QFF94" s="78"/>
      <c r="QFG94" s="78"/>
      <c r="QFH94" s="78"/>
      <c r="QFI94" s="78"/>
      <c r="QFJ94" s="78"/>
      <c r="QFK94" s="78"/>
      <c r="QFL94" s="78"/>
      <c r="QFM94" s="78"/>
      <c r="QFN94" s="78"/>
      <c r="QFO94" s="78"/>
      <c r="QFP94" s="78"/>
      <c r="QFQ94" s="78"/>
      <c r="QFR94" s="78"/>
      <c r="QFS94" s="78"/>
      <c r="QFT94" s="78"/>
      <c r="QFU94" s="78"/>
      <c r="QFV94" s="78"/>
      <c r="QFW94" s="78"/>
      <c r="QFX94" s="78"/>
      <c r="QFY94" s="78"/>
      <c r="QFZ94" s="78"/>
      <c r="QGA94" s="78"/>
      <c r="QGB94" s="78"/>
      <c r="QGC94" s="78"/>
      <c r="QGD94" s="78"/>
      <c r="QGE94" s="78"/>
      <c r="QGF94" s="78"/>
      <c r="QGG94" s="78"/>
      <c r="QGH94" s="78"/>
      <c r="QGI94" s="78"/>
      <c r="QGJ94" s="78"/>
      <c r="QGK94" s="78"/>
      <c r="QGL94" s="78"/>
      <c r="QGM94" s="78"/>
      <c r="QGN94" s="78"/>
      <c r="QGO94" s="78"/>
      <c r="QGP94" s="78"/>
      <c r="QGQ94" s="78"/>
      <c r="QGR94" s="78"/>
      <c r="QGS94" s="78"/>
      <c r="QGT94" s="78"/>
      <c r="QGU94" s="78"/>
      <c r="QGV94" s="78"/>
      <c r="QGW94" s="78"/>
      <c r="QGX94" s="78"/>
      <c r="QGY94" s="78"/>
      <c r="QGZ94" s="78"/>
      <c r="QHA94" s="78"/>
      <c r="QHB94" s="78"/>
      <c r="QHC94" s="78"/>
      <c r="QHD94" s="78"/>
      <c r="QHE94" s="78"/>
      <c r="QHF94" s="78"/>
      <c r="QHG94" s="78"/>
      <c r="QHH94" s="78"/>
      <c r="QHI94" s="78"/>
      <c r="QHJ94" s="78"/>
      <c r="QHK94" s="78"/>
      <c r="QHL94" s="78"/>
      <c r="QHM94" s="78"/>
      <c r="QHN94" s="78"/>
      <c r="QHO94" s="78"/>
      <c r="QHP94" s="78"/>
      <c r="QHQ94" s="78"/>
      <c r="QHR94" s="78"/>
      <c r="QHS94" s="78"/>
      <c r="QHT94" s="78"/>
      <c r="QHU94" s="78"/>
      <c r="QHV94" s="78"/>
      <c r="QHW94" s="78"/>
      <c r="QHX94" s="78"/>
      <c r="QHY94" s="78"/>
      <c r="QHZ94" s="78"/>
      <c r="QIA94" s="78"/>
      <c r="QIB94" s="78"/>
      <c r="QIC94" s="78"/>
      <c r="QID94" s="78"/>
      <c r="QIE94" s="78"/>
      <c r="QIF94" s="78"/>
      <c r="QIG94" s="78"/>
      <c r="QIH94" s="78"/>
      <c r="QII94" s="78"/>
      <c r="QIJ94" s="78"/>
      <c r="QIK94" s="78"/>
      <c r="QIL94" s="78"/>
      <c r="QIM94" s="78"/>
      <c r="QIN94" s="78"/>
      <c r="QIO94" s="78"/>
      <c r="QIP94" s="78"/>
      <c r="QIQ94" s="78"/>
      <c r="QIR94" s="78"/>
      <c r="QIS94" s="78"/>
      <c r="QIT94" s="78"/>
      <c r="QIU94" s="78"/>
      <c r="QIV94" s="78"/>
      <c r="QIW94" s="78"/>
      <c r="QIX94" s="78"/>
      <c r="QIY94" s="78"/>
      <c r="QIZ94" s="78"/>
      <c r="QJA94" s="78"/>
      <c r="QJB94" s="78"/>
      <c r="QJC94" s="78"/>
      <c r="QJD94" s="78"/>
      <c r="QJE94" s="78"/>
      <c r="QJF94" s="78"/>
      <c r="QJG94" s="78"/>
      <c r="QJH94" s="78"/>
      <c r="QJI94" s="78"/>
      <c r="QJJ94" s="78"/>
      <c r="QJK94" s="78"/>
      <c r="QJL94" s="78"/>
      <c r="QJM94" s="78"/>
      <c r="QJN94" s="78"/>
      <c r="QJO94" s="78"/>
      <c r="QJP94" s="78"/>
      <c r="QJQ94" s="78"/>
      <c r="QJR94" s="78"/>
      <c r="QJS94" s="78"/>
      <c r="QJT94" s="78"/>
      <c r="QJU94" s="78"/>
      <c r="QJV94" s="78"/>
      <c r="QJW94" s="78"/>
      <c r="QJX94" s="78"/>
      <c r="QJY94" s="78"/>
      <c r="QJZ94" s="78"/>
      <c r="QKA94" s="78"/>
      <c r="QKB94" s="78"/>
      <c r="QKC94" s="78"/>
      <c r="QKD94" s="78"/>
      <c r="QKE94" s="78"/>
      <c r="QKF94" s="78"/>
      <c r="QKG94" s="78"/>
      <c r="QKH94" s="78"/>
      <c r="QKI94" s="78"/>
      <c r="QKJ94" s="78"/>
      <c r="QKK94" s="78"/>
      <c r="QKL94" s="78"/>
      <c r="QKM94" s="78"/>
      <c r="QKN94" s="78"/>
      <c r="QKO94" s="78"/>
      <c r="QKP94" s="78"/>
      <c r="QKQ94" s="78"/>
      <c r="QKR94" s="78"/>
      <c r="QKS94" s="78"/>
      <c r="QKT94" s="78"/>
      <c r="QKU94" s="78"/>
      <c r="QKV94" s="78"/>
      <c r="QKW94" s="78"/>
      <c r="QKX94" s="78"/>
      <c r="QKY94" s="78"/>
      <c r="QKZ94" s="78"/>
      <c r="QLA94" s="78"/>
      <c r="QLB94" s="78"/>
      <c r="QLC94" s="78"/>
      <c r="QLD94" s="78"/>
      <c r="QLE94" s="78"/>
      <c r="QLF94" s="78"/>
      <c r="QLG94" s="78"/>
      <c r="QLH94" s="78"/>
      <c r="QLI94" s="78"/>
      <c r="QLJ94" s="78"/>
      <c r="QLK94" s="78"/>
      <c r="QLL94" s="78"/>
      <c r="QLM94" s="78"/>
      <c r="QLN94" s="78"/>
      <c r="QLO94" s="78"/>
      <c r="QLP94" s="78"/>
      <c r="QLQ94" s="78"/>
      <c r="QLR94" s="78"/>
      <c r="QLS94" s="78"/>
      <c r="QLT94" s="78"/>
      <c r="QLU94" s="78"/>
      <c r="QLV94" s="78"/>
      <c r="QLW94" s="78"/>
      <c r="QLX94" s="78"/>
      <c r="QLY94" s="78"/>
      <c r="QLZ94" s="78"/>
      <c r="QMA94" s="78"/>
      <c r="QMB94" s="78"/>
      <c r="QMC94" s="78"/>
      <c r="QMD94" s="78"/>
      <c r="QME94" s="78"/>
      <c r="QMF94" s="78"/>
      <c r="QMG94" s="78"/>
      <c r="QMH94" s="78"/>
      <c r="QMI94" s="78"/>
      <c r="QMJ94" s="78"/>
      <c r="QMK94" s="78"/>
      <c r="QML94" s="78"/>
      <c r="QMM94" s="78"/>
      <c r="QMN94" s="78"/>
      <c r="QMO94" s="78"/>
      <c r="QMP94" s="78"/>
      <c r="QMQ94" s="78"/>
      <c r="QMR94" s="78"/>
      <c r="QMS94" s="78"/>
      <c r="QMT94" s="78"/>
      <c r="QMU94" s="78"/>
      <c r="QMV94" s="78"/>
      <c r="QMW94" s="78"/>
      <c r="QMX94" s="78"/>
      <c r="QMY94" s="78"/>
      <c r="QMZ94" s="78"/>
      <c r="QNA94" s="78"/>
      <c r="QNB94" s="78"/>
      <c r="QNC94" s="78"/>
      <c r="QND94" s="78"/>
      <c r="QNE94" s="78"/>
      <c r="QNF94" s="78"/>
      <c r="QNG94" s="78"/>
      <c r="QNH94" s="78"/>
      <c r="QNI94" s="78"/>
      <c r="QNJ94" s="78"/>
      <c r="QNK94" s="78"/>
      <c r="QNL94" s="78"/>
      <c r="QNM94" s="78"/>
      <c r="QNN94" s="78"/>
      <c r="QNO94" s="78"/>
      <c r="QNP94" s="78"/>
      <c r="QNQ94" s="78"/>
      <c r="QNR94" s="78"/>
      <c r="QNS94" s="78"/>
      <c r="QNT94" s="78"/>
      <c r="QNU94" s="78"/>
      <c r="QNV94" s="78"/>
      <c r="QNW94" s="78"/>
      <c r="QNX94" s="78"/>
      <c r="QNY94" s="78"/>
      <c r="QNZ94" s="78"/>
      <c r="QOA94" s="78"/>
      <c r="QOB94" s="78"/>
      <c r="QOC94" s="78"/>
      <c r="QOD94" s="78"/>
      <c r="QOE94" s="78"/>
      <c r="QOF94" s="78"/>
      <c r="QOG94" s="78"/>
      <c r="QOH94" s="78"/>
      <c r="QOI94" s="78"/>
      <c r="QOJ94" s="78"/>
      <c r="QOK94" s="78"/>
      <c r="QOL94" s="78"/>
      <c r="QOM94" s="78"/>
      <c r="QON94" s="78"/>
      <c r="QOO94" s="78"/>
      <c r="QOP94" s="78"/>
      <c r="QOQ94" s="78"/>
      <c r="QOR94" s="78"/>
      <c r="QOS94" s="78"/>
      <c r="QOT94" s="78"/>
      <c r="QOU94" s="78"/>
      <c r="QOV94" s="78"/>
      <c r="QOW94" s="78"/>
      <c r="QOX94" s="78"/>
      <c r="QOY94" s="78"/>
      <c r="QOZ94" s="78"/>
      <c r="QPA94" s="78"/>
      <c r="QPB94" s="78"/>
      <c r="QPC94" s="78"/>
      <c r="QPD94" s="78"/>
      <c r="QPE94" s="78"/>
      <c r="QPF94" s="78"/>
      <c r="QPG94" s="78"/>
      <c r="QPH94" s="78"/>
      <c r="QPI94" s="78"/>
      <c r="QPJ94" s="78"/>
      <c r="QPK94" s="78"/>
      <c r="QPL94" s="78"/>
      <c r="QPM94" s="78"/>
      <c r="QPN94" s="78"/>
      <c r="QPO94" s="78"/>
      <c r="QPP94" s="78"/>
      <c r="QPQ94" s="78"/>
      <c r="QPR94" s="78"/>
      <c r="QPS94" s="78"/>
      <c r="QPT94" s="78"/>
      <c r="QPU94" s="78"/>
      <c r="QPV94" s="78"/>
      <c r="QPW94" s="78"/>
      <c r="QPX94" s="78"/>
      <c r="QPY94" s="78"/>
      <c r="QPZ94" s="78"/>
      <c r="QQA94" s="78"/>
      <c r="QQB94" s="78"/>
      <c r="QQC94" s="78"/>
      <c r="QQD94" s="78"/>
      <c r="QQE94" s="78"/>
      <c r="QQF94" s="78"/>
      <c r="QQG94" s="78"/>
      <c r="QQH94" s="78"/>
      <c r="QQI94" s="78"/>
      <c r="QQJ94" s="78"/>
      <c r="QQK94" s="78"/>
      <c r="QQL94" s="78"/>
      <c r="QQM94" s="78"/>
      <c r="QQN94" s="78"/>
      <c r="QQO94" s="78"/>
      <c r="QQP94" s="78"/>
      <c r="QQQ94" s="78"/>
      <c r="QQR94" s="78"/>
      <c r="QQS94" s="78"/>
      <c r="QQT94" s="78"/>
      <c r="QQU94" s="78"/>
      <c r="QQV94" s="78"/>
      <c r="QQW94" s="78"/>
      <c r="QQX94" s="78"/>
      <c r="QQY94" s="78"/>
      <c r="QQZ94" s="78"/>
      <c r="QRA94" s="78"/>
      <c r="QRB94" s="78"/>
      <c r="QRC94" s="78"/>
      <c r="QRD94" s="78"/>
      <c r="QRE94" s="78"/>
      <c r="QRF94" s="78"/>
      <c r="QRG94" s="78"/>
      <c r="QRH94" s="78"/>
      <c r="QRI94" s="78"/>
      <c r="QRJ94" s="78"/>
      <c r="QRK94" s="78"/>
      <c r="QRL94" s="78"/>
      <c r="QRM94" s="78"/>
      <c r="QRN94" s="78"/>
      <c r="QRO94" s="78"/>
      <c r="QRP94" s="78"/>
      <c r="QRQ94" s="78"/>
      <c r="QRR94" s="78"/>
      <c r="QRS94" s="78"/>
      <c r="QRT94" s="78"/>
      <c r="QRU94" s="78"/>
      <c r="QRV94" s="78"/>
      <c r="QRW94" s="78"/>
      <c r="QRX94" s="78"/>
      <c r="QRY94" s="78"/>
      <c r="QRZ94" s="78"/>
      <c r="QSA94" s="78"/>
      <c r="QSB94" s="78"/>
      <c r="QSC94" s="78"/>
      <c r="QSD94" s="78"/>
      <c r="QSE94" s="78"/>
      <c r="QSF94" s="78"/>
      <c r="QSG94" s="78"/>
      <c r="QSH94" s="78"/>
      <c r="QSI94" s="78"/>
      <c r="QSJ94" s="78"/>
      <c r="QSK94" s="78"/>
      <c r="QSL94" s="78"/>
      <c r="QSM94" s="78"/>
      <c r="QSN94" s="78"/>
      <c r="QSO94" s="78"/>
      <c r="QSP94" s="78"/>
      <c r="QSQ94" s="78"/>
      <c r="QSR94" s="78"/>
      <c r="QSS94" s="78"/>
      <c r="QST94" s="78"/>
      <c r="QSU94" s="78"/>
      <c r="QSV94" s="78"/>
      <c r="QSW94" s="78"/>
      <c r="QSX94" s="78"/>
      <c r="QSY94" s="78"/>
      <c r="QSZ94" s="78"/>
      <c r="QTA94" s="78"/>
      <c r="QTB94" s="78"/>
      <c r="QTC94" s="78"/>
      <c r="QTD94" s="78"/>
      <c r="QTE94" s="78"/>
      <c r="QTF94" s="78"/>
      <c r="QTG94" s="78"/>
      <c r="QTH94" s="78"/>
      <c r="QTI94" s="78"/>
      <c r="QTJ94" s="78"/>
      <c r="QTK94" s="78"/>
      <c r="QTL94" s="78"/>
      <c r="QTM94" s="78"/>
      <c r="QTN94" s="78"/>
      <c r="QTO94" s="78"/>
      <c r="QTP94" s="78"/>
      <c r="QTQ94" s="78"/>
      <c r="QTR94" s="78"/>
      <c r="QTS94" s="78"/>
      <c r="QTT94" s="78"/>
      <c r="QTU94" s="78"/>
      <c r="QTV94" s="78"/>
      <c r="QTW94" s="78"/>
      <c r="QTX94" s="78"/>
      <c r="QTY94" s="78"/>
      <c r="QTZ94" s="78"/>
      <c r="QUA94" s="78"/>
      <c r="QUB94" s="78"/>
      <c r="QUC94" s="78"/>
      <c r="QUD94" s="78"/>
      <c r="QUE94" s="78"/>
      <c r="QUF94" s="78"/>
      <c r="QUG94" s="78"/>
      <c r="QUH94" s="78"/>
      <c r="QUI94" s="78"/>
      <c r="QUJ94" s="78"/>
      <c r="QUK94" s="78"/>
      <c r="QUL94" s="78"/>
      <c r="QUM94" s="78"/>
      <c r="QUN94" s="78"/>
      <c r="QUO94" s="78"/>
      <c r="QUP94" s="78"/>
      <c r="QUQ94" s="78"/>
      <c r="QUR94" s="78"/>
      <c r="QUS94" s="78"/>
      <c r="QUT94" s="78"/>
      <c r="QUU94" s="78"/>
      <c r="QUV94" s="78"/>
      <c r="QUW94" s="78"/>
      <c r="QUX94" s="78"/>
      <c r="QUY94" s="78"/>
      <c r="QUZ94" s="78"/>
      <c r="QVA94" s="78"/>
      <c r="QVB94" s="78"/>
      <c r="QVC94" s="78"/>
      <c r="QVD94" s="78"/>
      <c r="QVE94" s="78"/>
      <c r="QVF94" s="78"/>
      <c r="QVG94" s="78"/>
      <c r="QVH94" s="78"/>
      <c r="QVI94" s="78"/>
      <c r="QVJ94" s="78"/>
      <c r="QVK94" s="78"/>
      <c r="QVL94" s="78"/>
      <c r="QVM94" s="78"/>
      <c r="QVN94" s="78"/>
      <c r="QVO94" s="78"/>
      <c r="QVP94" s="78"/>
      <c r="QVQ94" s="78"/>
      <c r="QVR94" s="78"/>
      <c r="QVS94" s="78"/>
      <c r="QVT94" s="78"/>
      <c r="QVU94" s="78"/>
      <c r="QVV94" s="78"/>
      <c r="QVW94" s="78"/>
      <c r="QVX94" s="78"/>
      <c r="QVY94" s="78"/>
      <c r="QVZ94" s="78"/>
      <c r="QWA94" s="78"/>
      <c r="QWB94" s="78"/>
      <c r="QWC94" s="78"/>
      <c r="QWD94" s="78"/>
      <c r="QWE94" s="78"/>
      <c r="QWF94" s="78"/>
      <c r="QWG94" s="78"/>
      <c r="QWH94" s="78"/>
      <c r="QWI94" s="78"/>
      <c r="QWJ94" s="78"/>
      <c r="QWK94" s="78"/>
      <c r="QWL94" s="78"/>
      <c r="QWM94" s="78"/>
      <c r="QWN94" s="78"/>
      <c r="QWO94" s="78"/>
      <c r="QWP94" s="78"/>
      <c r="QWQ94" s="78"/>
      <c r="QWR94" s="78"/>
      <c r="QWS94" s="78"/>
      <c r="QWT94" s="78"/>
      <c r="QWU94" s="78"/>
      <c r="QWV94" s="78"/>
      <c r="QWW94" s="78"/>
      <c r="QWX94" s="78"/>
      <c r="QWY94" s="78"/>
      <c r="QWZ94" s="78"/>
      <c r="QXA94" s="78"/>
      <c r="QXB94" s="78"/>
      <c r="QXC94" s="78"/>
      <c r="QXD94" s="78"/>
      <c r="QXE94" s="78"/>
      <c r="QXF94" s="78"/>
      <c r="QXG94" s="78"/>
      <c r="QXH94" s="78"/>
      <c r="QXI94" s="78"/>
      <c r="QXJ94" s="78"/>
      <c r="QXK94" s="78"/>
      <c r="QXL94" s="78"/>
      <c r="QXM94" s="78"/>
      <c r="QXN94" s="78"/>
      <c r="QXO94" s="78"/>
      <c r="QXP94" s="78"/>
      <c r="QXQ94" s="78"/>
      <c r="QXR94" s="78"/>
      <c r="QXS94" s="78"/>
      <c r="QXT94" s="78"/>
      <c r="QXU94" s="78"/>
      <c r="QXV94" s="78"/>
      <c r="QXW94" s="78"/>
      <c r="QXX94" s="78"/>
      <c r="QXY94" s="78"/>
      <c r="QXZ94" s="78"/>
      <c r="QYA94" s="78"/>
      <c r="QYB94" s="78"/>
      <c r="QYC94" s="78"/>
      <c r="QYD94" s="78"/>
      <c r="QYE94" s="78"/>
      <c r="QYF94" s="78"/>
      <c r="QYG94" s="78"/>
      <c r="QYH94" s="78"/>
      <c r="QYI94" s="78"/>
      <c r="QYJ94" s="78"/>
      <c r="QYK94" s="78"/>
      <c r="QYL94" s="78"/>
      <c r="QYM94" s="78"/>
      <c r="QYN94" s="78"/>
      <c r="QYO94" s="78"/>
      <c r="QYP94" s="78"/>
      <c r="QYQ94" s="78"/>
      <c r="QYR94" s="78"/>
      <c r="QYS94" s="78"/>
      <c r="QYT94" s="78"/>
      <c r="QYU94" s="78"/>
      <c r="QYV94" s="78"/>
      <c r="QYW94" s="78"/>
      <c r="QYX94" s="78"/>
      <c r="QYY94" s="78"/>
      <c r="QYZ94" s="78"/>
      <c r="QZA94" s="78"/>
      <c r="QZB94" s="78"/>
      <c r="QZC94" s="78"/>
      <c r="QZD94" s="78"/>
      <c r="QZE94" s="78"/>
      <c r="QZF94" s="78"/>
      <c r="QZG94" s="78"/>
      <c r="QZH94" s="78"/>
      <c r="QZI94" s="78"/>
      <c r="QZJ94" s="78"/>
      <c r="QZK94" s="78"/>
      <c r="QZL94" s="78"/>
      <c r="QZM94" s="78"/>
      <c r="QZN94" s="78"/>
      <c r="QZO94" s="78"/>
      <c r="QZP94" s="78"/>
      <c r="QZQ94" s="78"/>
      <c r="QZR94" s="78"/>
      <c r="QZS94" s="78"/>
      <c r="QZT94" s="78"/>
      <c r="QZU94" s="78"/>
      <c r="QZV94" s="78"/>
      <c r="QZW94" s="78"/>
      <c r="QZX94" s="78"/>
      <c r="QZY94" s="78"/>
      <c r="QZZ94" s="78"/>
      <c r="RAA94" s="78"/>
      <c r="RAB94" s="78"/>
      <c r="RAC94" s="78"/>
      <c r="RAD94" s="78"/>
      <c r="RAE94" s="78"/>
      <c r="RAF94" s="78"/>
      <c r="RAG94" s="78"/>
      <c r="RAH94" s="78"/>
      <c r="RAI94" s="78"/>
      <c r="RAJ94" s="78"/>
      <c r="RAK94" s="78"/>
      <c r="RAL94" s="78"/>
      <c r="RAM94" s="78"/>
      <c r="RAN94" s="78"/>
      <c r="RAO94" s="78"/>
      <c r="RAP94" s="78"/>
      <c r="RAQ94" s="78"/>
      <c r="RAR94" s="78"/>
      <c r="RAS94" s="78"/>
      <c r="RAT94" s="78"/>
      <c r="RAU94" s="78"/>
      <c r="RAV94" s="78"/>
      <c r="RAW94" s="78"/>
      <c r="RAX94" s="78"/>
      <c r="RAY94" s="78"/>
      <c r="RAZ94" s="78"/>
      <c r="RBA94" s="78"/>
      <c r="RBB94" s="78"/>
      <c r="RBC94" s="78"/>
      <c r="RBD94" s="78"/>
      <c r="RBE94" s="78"/>
      <c r="RBF94" s="78"/>
      <c r="RBG94" s="78"/>
      <c r="RBH94" s="78"/>
      <c r="RBI94" s="78"/>
      <c r="RBJ94" s="78"/>
      <c r="RBK94" s="78"/>
      <c r="RBL94" s="78"/>
      <c r="RBM94" s="78"/>
      <c r="RBN94" s="78"/>
      <c r="RBO94" s="78"/>
      <c r="RBP94" s="78"/>
      <c r="RBQ94" s="78"/>
      <c r="RBR94" s="78"/>
      <c r="RBS94" s="78"/>
      <c r="RBT94" s="78"/>
      <c r="RBU94" s="78"/>
      <c r="RBV94" s="78"/>
      <c r="RBW94" s="78"/>
      <c r="RBX94" s="78"/>
      <c r="RBY94" s="78"/>
      <c r="RBZ94" s="78"/>
      <c r="RCA94" s="78"/>
      <c r="RCB94" s="78"/>
      <c r="RCC94" s="78"/>
      <c r="RCD94" s="78"/>
      <c r="RCE94" s="78"/>
      <c r="RCF94" s="78"/>
      <c r="RCG94" s="78"/>
      <c r="RCH94" s="78"/>
      <c r="RCI94" s="78"/>
      <c r="RCJ94" s="78"/>
      <c r="RCK94" s="78"/>
      <c r="RCL94" s="78"/>
      <c r="RCM94" s="78"/>
      <c r="RCN94" s="78"/>
      <c r="RCO94" s="78"/>
      <c r="RCP94" s="78"/>
      <c r="RCQ94" s="78"/>
      <c r="RCR94" s="78"/>
      <c r="RCS94" s="78"/>
      <c r="RCT94" s="78"/>
      <c r="RCU94" s="78"/>
      <c r="RCV94" s="78"/>
      <c r="RCW94" s="78"/>
      <c r="RCX94" s="78"/>
      <c r="RCY94" s="78"/>
      <c r="RCZ94" s="78"/>
      <c r="RDA94" s="78"/>
      <c r="RDB94" s="78"/>
      <c r="RDC94" s="78"/>
      <c r="RDD94" s="78"/>
      <c r="RDE94" s="78"/>
      <c r="RDF94" s="78"/>
      <c r="RDG94" s="78"/>
      <c r="RDH94" s="78"/>
      <c r="RDI94" s="78"/>
      <c r="RDJ94" s="78"/>
      <c r="RDK94" s="78"/>
      <c r="RDL94" s="78"/>
      <c r="RDM94" s="78"/>
      <c r="RDN94" s="78"/>
      <c r="RDO94" s="78"/>
      <c r="RDP94" s="78"/>
      <c r="RDQ94" s="78"/>
      <c r="RDR94" s="78"/>
      <c r="RDS94" s="78"/>
      <c r="RDT94" s="78"/>
      <c r="RDU94" s="78"/>
      <c r="RDV94" s="78"/>
      <c r="RDW94" s="78"/>
      <c r="RDX94" s="78"/>
      <c r="RDY94" s="78"/>
      <c r="RDZ94" s="78"/>
      <c r="REA94" s="78"/>
      <c r="REB94" s="78"/>
      <c r="REC94" s="78"/>
      <c r="RED94" s="78"/>
      <c r="REE94" s="78"/>
      <c r="REF94" s="78"/>
      <c r="REG94" s="78"/>
      <c r="REH94" s="78"/>
      <c r="REI94" s="78"/>
      <c r="REJ94" s="78"/>
      <c r="REK94" s="78"/>
      <c r="REL94" s="78"/>
      <c r="REM94" s="78"/>
      <c r="REN94" s="78"/>
      <c r="REO94" s="78"/>
      <c r="REP94" s="78"/>
      <c r="REQ94" s="78"/>
      <c r="RER94" s="78"/>
      <c r="RES94" s="78"/>
      <c r="RET94" s="78"/>
      <c r="REU94" s="78"/>
      <c r="REV94" s="78"/>
      <c r="REW94" s="78"/>
      <c r="REX94" s="78"/>
      <c r="REY94" s="78"/>
      <c r="REZ94" s="78"/>
      <c r="RFA94" s="78"/>
      <c r="RFB94" s="78"/>
      <c r="RFC94" s="78"/>
      <c r="RFD94" s="78"/>
      <c r="RFE94" s="78"/>
      <c r="RFF94" s="78"/>
      <c r="RFG94" s="78"/>
      <c r="RFH94" s="78"/>
      <c r="RFI94" s="78"/>
      <c r="RFJ94" s="78"/>
      <c r="RFK94" s="78"/>
      <c r="RFL94" s="78"/>
      <c r="RFM94" s="78"/>
      <c r="RFN94" s="78"/>
      <c r="RFO94" s="78"/>
      <c r="RFP94" s="78"/>
      <c r="RFQ94" s="78"/>
      <c r="RFR94" s="78"/>
      <c r="RFS94" s="78"/>
      <c r="RFT94" s="78"/>
      <c r="RFU94" s="78"/>
      <c r="RFV94" s="78"/>
      <c r="RFW94" s="78"/>
      <c r="RFX94" s="78"/>
      <c r="RFY94" s="78"/>
      <c r="RFZ94" s="78"/>
      <c r="RGA94" s="78"/>
      <c r="RGB94" s="78"/>
      <c r="RGC94" s="78"/>
      <c r="RGD94" s="78"/>
      <c r="RGE94" s="78"/>
      <c r="RGF94" s="78"/>
      <c r="RGG94" s="78"/>
      <c r="RGH94" s="78"/>
      <c r="RGI94" s="78"/>
      <c r="RGJ94" s="78"/>
      <c r="RGK94" s="78"/>
      <c r="RGL94" s="78"/>
      <c r="RGM94" s="78"/>
      <c r="RGN94" s="78"/>
      <c r="RGO94" s="78"/>
      <c r="RGP94" s="78"/>
      <c r="RGQ94" s="78"/>
      <c r="RGR94" s="78"/>
      <c r="RGS94" s="78"/>
      <c r="RGT94" s="78"/>
      <c r="RGU94" s="78"/>
      <c r="RGV94" s="78"/>
      <c r="RGW94" s="78"/>
      <c r="RGX94" s="78"/>
      <c r="RGY94" s="78"/>
      <c r="RGZ94" s="78"/>
      <c r="RHA94" s="78"/>
      <c r="RHB94" s="78"/>
      <c r="RHC94" s="78"/>
      <c r="RHD94" s="78"/>
      <c r="RHE94" s="78"/>
      <c r="RHF94" s="78"/>
      <c r="RHG94" s="78"/>
      <c r="RHH94" s="78"/>
      <c r="RHI94" s="78"/>
      <c r="RHJ94" s="78"/>
      <c r="RHK94" s="78"/>
      <c r="RHL94" s="78"/>
      <c r="RHM94" s="78"/>
      <c r="RHN94" s="78"/>
      <c r="RHO94" s="78"/>
      <c r="RHP94" s="78"/>
      <c r="RHQ94" s="78"/>
      <c r="RHR94" s="78"/>
      <c r="RHS94" s="78"/>
      <c r="RHT94" s="78"/>
      <c r="RHU94" s="78"/>
      <c r="RHV94" s="78"/>
      <c r="RHW94" s="78"/>
      <c r="RHX94" s="78"/>
      <c r="RHY94" s="78"/>
      <c r="RHZ94" s="78"/>
      <c r="RIA94" s="78"/>
      <c r="RIB94" s="78"/>
      <c r="RIC94" s="78"/>
      <c r="RID94" s="78"/>
      <c r="RIE94" s="78"/>
      <c r="RIF94" s="78"/>
      <c r="RIG94" s="78"/>
      <c r="RIH94" s="78"/>
      <c r="RII94" s="78"/>
      <c r="RIJ94" s="78"/>
      <c r="RIK94" s="78"/>
      <c r="RIL94" s="78"/>
      <c r="RIM94" s="78"/>
      <c r="RIN94" s="78"/>
      <c r="RIO94" s="78"/>
      <c r="RIP94" s="78"/>
      <c r="RIQ94" s="78"/>
      <c r="RIR94" s="78"/>
      <c r="RIS94" s="78"/>
      <c r="RIT94" s="78"/>
      <c r="RIU94" s="78"/>
      <c r="RIV94" s="78"/>
      <c r="RIW94" s="78"/>
      <c r="RIX94" s="78"/>
      <c r="RIY94" s="78"/>
      <c r="RIZ94" s="78"/>
      <c r="RJA94" s="78"/>
      <c r="RJB94" s="78"/>
      <c r="RJC94" s="78"/>
      <c r="RJD94" s="78"/>
      <c r="RJE94" s="78"/>
      <c r="RJF94" s="78"/>
      <c r="RJG94" s="78"/>
      <c r="RJH94" s="78"/>
      <c r="RJI94" s="78"/>
      <c r="RJJ94" s="78"/>
      <c r="RJK94" s="78"/>
      <c r="RJL94" s="78"/>
      <c r="RJM94" s="78"/>
      <c r="RJN94" s="78"/>
      <c r="RJO94" s="78"/>
      <c r="RJP94" s="78"/>
      <c r="RJQ94" s="78"/>
      <c r="RJR94" s="78"/>
      <c r="RJS94" s="78"/>
      <c r="RJT94" s="78"/>
      <c r="RJU94" s="78"/>
      <c r="RJV94" s="78"/>
      <c r="RJW94" s="78"/>
      <c r="RJX94" s="78"/>
      <c r="RJY94" s="78"/>
      <c r="RJZ94" s="78"/>
      <c r="RKA94" s="78"/>
      <c r="RKB94" s="78"/>
      <c r="RKC94" s="78"/>
      <c r="RKD94" s="78"/>
      <c r="RKE94" s="78"/>
      <c r="RKF94" s="78"/>
      <c r="RKG94" s="78"/>
      <c r="RKH94" s="78"/>
      <c r="RKI94" s="78"/>
      <c r="RKJ94" s="78"/>
      <c r="RKK94" s="78"/>
      <c r="RKL94" s="78"/>
      <c r="RKM94" s="78"/>
      <c r="RKN94" s="78"/>
      <c r="RKO94" s="78"/>
      <c r="RKP94" s="78"/>
      <c r="RKQ94" s="78"/>
      <c r="RKR94" s="78"/>
      <c r="RKS94" s="78"/>
      <c r="RKT94" s="78"/>
      <c r="RKU94" s="78"/>
      <c r="RKV94" s="78"/>
      <c r="RKW94" s="78"/>
      <c r="RKX94" s="78"/>
      <c r="RKY94" s="78"/>
      <c r="RKZ94" s="78"/>
      <c r="RLA94" s="78"/>
      <c r="RLB94" s="78"/>
      <c r="RLC94" s="78"/>
      <c r="RLD94" s="78"/>
      <c r="RLE94" s="78"/>
      <c r="RLF94" s="78"/>
      <c r="RLG94" s="78"/>
      <c r="RLH94" s="78"/>
      <c r="RLI94" s="78"/>
      <c r="RLJ94" s="78"/>
      <c r="RLK94" s="78"/>
      <c r="RLL94" s="78"/>
      <c r="RLM94" s="78"/>
      <c r="RLN94" s="78"/>
      <c r="RLO94" s="78"/>
      <c r="RLP94" s="78"/>
      <c r="RLQ94" s="78"/>
      <c r="RLR94" s="78"/>
      <c r="RLS94" s="78"/>
      <c r="RLT94" s="78"/>
      <c r="RLU94" s="78"/>
      <c r="RLV94" s="78"/>
      <c r="RLW94" s="78"/>
      <c r="RLX94" s="78"/>
      <c r="RLY94" s="78"/>
      <c r="RLZ94" s="78"/>
      <c r="RMA94" s="78"/>
      <c r="RMB94" s="78"/>
      <c r="RMC94" s="78"/>
      <c r="RMD94" s="78"/>
      <c r="RME94" s="78"/>
      <c r="RMF94" s="78"/>
      <c r="RMG94" s="78"/>
      <c r="RMH94" s="78"/>
      <c r="RMI94" s="78"/>
      <c r="RMJ94" s="78"/>
      <c r="RMK94" s="78"/>
      <c r="RML94" s="78"/>
      <c r="RMM94" s="78"/>
      <c r="RMN94" s="78"/>
      <c r="RMO94" s="78"/>
      <c r="RMP94" s="78"/>
      <c r="RMQ94" s="78"/>
      <c r="RMR94" s="78"/>
      <c r="RMS94" s="78"/>
      <c r="RMT94" s="78"/>
      <c r="RMU94" s="78"/>
      <c r="RMV94" s="78"/>
      <c r="RMW94" s="78"/>
      <c r="RMX94" s="78"/>
      <c r="RMY94" s="78"/>
      <c r="RMZ94" s="78"/>
      <c r="RNA94" s="78"/>
      <c r="RNB94" s="78"/>
      <c r="RNC94" s="78"/>
      <c r="RND94" s="78"/>
      <c r="RNE94" s="78"/>
      <c r="RNF94" s="78"/>
      <c r="RNG94" s="78"/>
      <c r="RNH94" s="78"/>
      <c r="RNI94" s="78"/>
      <c r="RNJ94" s="78"/>
      <c r="RNK94" s="78"/>
      <c r="RNL94" s="78"/>
      <c r="RNM94" s="78"/>
      <c r="RNN94" s="78"/>
      <c r="RNO94" s="78"/>
      <c r="RNP94" s="78"/>
      <c r="RNQ94" s="78"/>
      <c r="RNR94" s="78"/>
      <c r="RNS94" s="78"/>
      <c r="RNT94" s="78"/>
      <c r="RNU94" s="78"/>
      <c r="RNV94" s="78"/>
      <c r="RNW94" s="78"/>
      <c r="RNX94" s="78"/>
      <c r="RNY94" s="78"/>
      <c r="RNZ94" s="78"/>
      <c r="ROA94" s="78"/>
      <c r="ROB94" s="78"/>
      <c r="ROC94" s="78"/>
      <c r="ROD94" s="78"/>
      <c r="ROE94" s="78"/>
      <c r="ROF94" s="78"/>
      <c r="ROG94" s="78"/>
      <c r="ROH94" s="78"/>
      <c r="ROI94" s="78"/>
      <c r="ROJ94" s="78"/>
      <c r="ROK94" s="78"/>
      <c r="ROL94" s="78"/>
      <c r="ROM94" s="78"/>
      <c r="RON94" s="78"/>
      <c r="ROO94" s="78"/>
      <c r="ROP94" s="78"/>
      <c r="ROQ94" s="78"/>
      <c r="ROR94" s="78"/>
      <c r="ROS94" s="78"/>
      <c r="ROT94" s="78"/>
      <c r="ROU94" s="78"/>
      <c r="ROV94" s="78"/>
      <c r="ROW94" s="78"/>
      <c r="ROX94" s="78"/>
      <c r="ROY94" s="78"/>
      <c r="ROZ94" s="78"/>
      <c r="RPA94" s="78"/>
      <c r="RPB94" s="78"/>
      <c r="RPC94" s="78"/>
      <c r="RPD94" s="78"/>
      <c r="RPE94" s="78"/>
      <c r="RPF94" s="78"/>
      <c r="RPG94" s="78"/>
      <c r="RPH94" s="78"/>
      <c r="RPI94" s="78"/>
      <c r="RPJ94" s="78"/>
      <c r="RPK94" s="78"/>
      <c r="RPL94" s="78"/>
      <c r="RPM94" s="78"/>
      <c r="RPN94" s="78"/>
      <c r="RPO94" s="78"/>
      <c r="RPP94" s="78"/>
      <c r="RPQ94" s="78"/>
      <c r="RPR94" s="78"/>
      <c r="RPS94" s="78"/>
      <c r="RPT94" s="78"/>
      <c r="RPU94" s="78"/>
      <c r="RPV94" s="78"/>
      <c r="RPW94" s="78"/>
      <c r="RPX94" s="78"/>
      <c r="RPY94" s="78"/>
      <c r="RPZ94" s="78"/>
      <c r="RQA94" s="78"/>
      <c r="RQB94" s="78"/>
      <c r="RQC94" s="78"/>
      <c r="RQD94" s="78"/>
      <c r="RQE94" s="78"/>
      <c r="RQF94" s="78"/>
      <c r="RQG94" s="78"/>
      <c r="RQH94" s="78"/>
      <c r="RQI94" s="78"/>
      <c r="RQJ94" s="78"/>
      <c r="RQK94" s="78"/>
      <c r="RQL94" s="78"/>
      <c r="RQM94" s="78"/>
      <c r="RQN94" s="78"/>
      <c r="RQO94" s="78"/>
      <c r="RQP94" s="78"/>
      <c r="RQQ94" s="78"/>
      <c r="RQR94" s="78"/>
      <c r="RQS94" s="78"/>
      <c r="RQT94" s="78"/>
      <c r="RQU94" s="78"/>
      <c r="RQV94" s="78"/>
      <c r="RQW94" s="78"/>
      <c r="RQX94" s="78"/>
      <c r="RQY94" s="78"/>
      <c r="RQZ94" s="78"/>
      <c r="RRA94" s="78"/>
      <c r="RRB94" s="78"/>
      <c r="RRC94" s="78"/>
      <c r="RRD94" s="78"/>
      <c r="RRE94" s="78"/>
      <c r="RRF94" s="78"/>
      <c r="RRG94" s="78"/>
      <c r="RRH94" s="78"/>
      <c r="RRI94" s="78"/>
      <c r="RRJ94" s="78"/>
      <c r="RRK94" s="78"/>
      <c r="RRL94" s="78"/>
      <c r="RRM94" s="78"/>
      <c r="RRN94" s="78"/>
      <c r="RRO94" s="78"/>
      <c r="RRP94" s="78"/>
      <c r="RRQ94" s="78"/>
      <c r="RRR94" s="78"/>
      <c r="RRS94" s="78"/>
      <c r="RRT94" s="78"/>
      <c r="RRU94" s="78"/>
      <c r="RRV94" s="78"/>
      <c r="RRW94" s="78"/>
      <c r="RRX94" s="78"/>
      <c r="RRY94" s="78"/>
      <c r="RRZ94" s="78"/>
      <c r="RSA94" s="78"/>
      <c r="RSB94" s="78"/>
      <c r="RSC94" s="78"/>
      <c r="RSD94" s="78"/>
      <c r="RSE94" s="78"/>
      <c r="RSF94" s="78"/>
      <c r="RSG94" s="78"/>
      <c r="RSH94" s="78"/>
      <c r="RSI94" s="78"/>
      <c r="RSJ94" s="78"/>
      <c r="RSK94" s="78"/>
      <c r="RSL94" s="78"/>
      <c r="RSM94" s="78"/>
      <c r="RSN94" s="78"/>
      <c r="RSO94" s="78"/>
      <c r="RSP94" s="78"/>
      <c r="RSQ94" s="78"/>
      <c r="RSR94" s="78"/>
      <c r="RSS94" s="78"/>
      <c r="RST94" s="78"/>
      <c r="RSU94" s="78"/>
      <c r="RSV94" s="78"/>
      <c r="RSW94" s="78"/>
      <c r="RSX94" s="78"/>
      <c r="RSY94" s="78"/>
      <c r="RSZ94" s="78"/>
      <c r="RTA94" s="78"/>
      <c r="RTB94" s="78"/>
      <c r="RTC94" s="78"/>
      <c r="RTD94" s="78"/>
      <c r="RTE94" s="78"/>
      <c r="RTF94" s="78"/>
      <c r="RTG94" s="78"/>
      <c r="RTH94" s="78"/>
      <c r="RTI94" s="78"/>
      <c r="RTJ94" s="78"/>
      <c r="RTK94" s="78"/>
      <c r="RTL94" s="78"/>
      <c r="RTM94" s="78"/>
      <c r="RTN94" s="78"/>
      <c r="RTO94" s="78"/>
      <c r="RTP94" s="78"/>
      <c r="RTQ94" s="78"/>
      <c r="RTR94" s="78"/>
      <c r="RTS94" s="78"/>
      <c r="RTT94" s="78"/>
      <c r="RTU94" s="78"/>
      <c r="RTV94" s="78"/>
      <c r="RTW94" s="78"/>
      <c r="RTX94" s="78"/>
      <c r="RTY94" s="78"/>
      <c r="RTZ94" s="78"/>
      <c r="RUA94" s="78"/>
      <c r="RUB94" s="78"/>
      <c r="RUC94" s="78"/>
      <c r="RUD94" s="78"/>
      <c r="RUE94" s="78"/>
      <c r="RUF94" s="78"/>
      <c r="RUG94" s="78"/>
      <c r="RUH94" s="78"/>
      <c r="RUI94" s="78"/>
      <c r="RUJ94" s="78"/>
      <c r="RUK94" s="78"/>
      <c r="RUL94" s="78"/>
      <c r="RUM94" s="78"/>
      <c r="RUN94" s="78"/>
      <c r="RUO94" s="78"/>
      <c r="RUP94" s="78"/>
      <c r="RUQ94" s="78"/>
      <c r="RUR94" s="78"/>
      <c r="RUS94" s="78"/>
      <c r="RUT94" s="78"/>
      <c r="RUU94" s="78"/>
      <c r="RUV94" s="78"/>
      <c r="RUW94" s="78"/>
      <c r="RUX94" s="78"/>
      <c r="RUY94" s="78"/>
      <c r="RUZ94" s="78"/>
      <c r="RVA94" s="78"/>
      <c r="RVB94" s="78"/>
      <c r="RVC94" s="78"/>
      <c r="RVD94" s="78"/>
      <c r="RVE94" s="78"/>
      <c r="RVF94" s="78"/>
      <c r="RVG94" s="78"/>
      <c r="RVH94" s="78"/>
      <c r="RVI94" s="78"/>
      <c r="RVJ94" s="78"/>
      <c r="RVK94" s="78"/>
      <c r="RVL94" s="78"/>
      <c r="RVM94" s="78"/>
      <c r="RVN94" s="78"/>
      <c r="RVO94" s="78"/>
      <c r="RVP94" s="78"/>
      <c r="RVQ94" s="78"/>
      <c r="RVR94" s="78"/>
      <c r="RVS94" s="78"/>
      <c r="RVT94" s="78"/>
      <c r="RVU94" s="78"/>
      <c r="RVV94" s="78"/>
      <c r="RVW94" s="78"/>
      <c r="RVX94" s="78"/>
      <c r="RVY94" s="78"/>
      <c r="RVZ94" s="78"/>
      <c r="RWA94" s="78"/>
      <c r="RWB94" s="78"/>
      <c r="RWC94" s="78"/>
      <c r="RWD94" s="78"/>
      <c r="RWE94" s="78"/>
      <c r="RWF94" s="78"/>
      <c r="RWG94" s="78"/>
      <c r="RWH94" s="78"/>
      <c r="RWI94" s="78"/>
      <c r="RWJ94" s="78"/>
      <c r="RWK94" s="78"/>
      <c r="RWL94" s="78"/>
      <c r="RWM94" s="78"/>
      <c r="RWN94" s="78"/>
      <c r="RWO94" s="78"/>
      <c r="RWP94" s="78"/>
      <c r="RWQ94" s="78"/>
      <c r="RWR94" s="78"/>
      <c r="RWS94" s="78"/>
      <c r="RWT94" s="78"/>
      <c r="RWU94" s="78"/>
      <c r="RWV94" s="78"/>
      <c r="RWW94" s="78"/>
      <c r="RWX94" s="78"/>
      <c r="RWY94" s="78"/>
      <c r="RWZ94" s="78"/>
      <c r="RXA94" s="78"/>
      <c r="RXB94" s="78"/>
      <c r="RXC94" s="78"/>
      <c r="RXD94" s="78"/>
      <c r="RXE94" s="78"/>
      <c r="RXF94" s="78"/>
      <c r="RXG94" s="78"/>
      <c r="RXH94" s="78"/>
      <c r="RXI94" s="78"/>
      <c r="RXJ94" s="78"/>
      <c r="RXK94" s="78"/>
      <c r="RXL94" s="78"/>
      <c r="RXM94" s="78"/>
      <c r="RXN94" s="78"/>
      <c r="RXO94" s="78"/>
      <c r="RXP94" s="78"/>
      <c r="RXQ94" s="78"/>
      <c r="RXR94" s="78"/>
      <c r="RXS94" s="78"/>
      <c r="RXT94" s="78"/>
      <c r="RXU94" s="78"/>
      <c r="RXV94" s="78"/>
      <c r="RXW94" s="78"/>
      <c r="RXX94" s="78"/>
      <c r="RXY94" s="78"/>
      <c r="RXZ94" s="78"/>
      <c r="RYA94" s="78"/>
      <c r="RYB94" s="78"/>
      <c r="RYC94" s="78"/>
      <c r="RYD94" s="78"/>
      <c r="RYE94" s="78"/>
      <c r="RYF94" s="78"/>
      <c r="RYG94" s="78"/>
      <c r="RYH94" s="78"/>
      <c r="RYI94" s="78"/>
      <c r="RYJ94" s="78"/>
      <c r="RYK94" s="78"/>
      <c r="RYL94" s="78"/>
      <c r="RYM94" s="78"/>
      <c r="RYN94" s="78"/>
      <c r="RYO94" s="78"/>
      <c r="RYP94" s="78"/>
      <c r="RYQ94" s="78"/>
      <c r="RYR94" s="78"/>
      <c r="RYS94" s="78"/>
      <c r="RYT94" s="78"/>
      <c r="RYU94" s="78"/>
      <c r="RYV94" s="78"/>
      <c r="RYW94" s="78"/>
      <c r="RYX94" s="78"/>
      <c r="RYY94" s="78"/>
      <c r="RYZ94" s="78"/>
      <c r="RZA94" s="78"/>
      <c r="RZB94" s="78"/>
      <c r="RZC94" s="78"/>
      <c r="RZD94" s="78"/>
      <c r="RZE94" s="78"/>
      <c r="RZF94" s="78"/>
      <c r="RZG94" s="78"/>
      <c r="RZH94" s="78"/>
      <c r="RZI94" s="78"/>
      <c r="RZJ94" s="78"/>
      <c r="RZK94" s="78"/>
      <c r="RZL94" s="78"/>
      <c r="RZM94" s="78"/>
      <c r="RZN94" s="78"/>
      <c r="RZO94" s="78"/>
      <c r="RZP94" s="78"/>
      <c r="RZQ94" s="78"/>
      <c r="RZR94" s="78"/>
      <c r="RZS94" s="78"/>
      <c r="RZT94" s="78"/>
      <c r="RZU94" s="78"/>
      <c r="RZV94" s="78"/>
      <c r="RZW94" s="78"/>
      <c r="RZX94" s="78"/>
      <c r="RZY94" s="78"/>
      <c r="RZZ94" s="78"/>
      <c r="SAA94" s="78"/>
      <c r="SAB94" s="78"/>
      <c r="SAC94" s="78"/>
      <c r="SAD94" s="78"/>
      <c r="SAE94" s="78"/>
      <c r="SAF94" s="78"/>
      <c r="SAG94" s="78"/>
      <c r="SAH94" s="78"/>
      <c r="SAI94" s="78"/>
      <c r="SAJ94" s="78"/>
      <c r="SAK94" s="78"/>
      <c r="SAL94" s="78"/>
      <c r="SAM94" s="78"/>
      <c r="SAN94" s="78"/>
      <c r="SAO94" s="78"/>
      <c r="SAP94" s="78"/>
      <c r="SAQ94" s="78"/>
      <c r="SAR94" s="78"/>
      <c r="SAS94" s="78"/>
      <c r="SAT94" s="78"/>
      <c r="SAU94" s="78"/>
      <c r="SAV94" s="78"/>
      <c r="SAW94" s="78"/>
      <c r="SAX94" s="78"/>
      <c r="SAY94" s="78"/>
      <c r="SAZ94" s="78"/>
      <c r="SBA94" s="78"/>
      <c r="SBB94" s="78"/>
      <c r="SBC94" s="78"/>
      <c r="SBD94" s="78"/>
      <c r="SBE94" s="78"/>
      <c r="SBF94" s="78"/>
      <c r="SBG94" s="78"/>
      <c r="SBH94" s="78"/>
      <c r="SBI94" s="78"/>
      <c r="SBJ94" s="78"/>
      <c r="SBK94" s="78"/>
      <c r="SBL94" s="78"/>
      <c r="SBM94" s="78"/>
      <c r="SBN94" s="78"/>
      <c r="SBO94" s="78"/>
      <c r="SBP94" s="78"/>
      <c r="SBQ94" s="78"/>
      <c r="SBR94" s="78"/>
      <c r="SBS94" s="78"/>
      <c r="SBT94" s="78"/>
      <c r="SBU94" s="78"/>
      <c r="SBV94" s="78"/>
      <c r="SBW94" s="78"/>
      <c r="SBX94" s="78"/>
      <c r="SBY94" s="78"/>
      <c r="SBZ94" s="78"/>
      <c r="SCA94" s="78"/>
      <c r="SCB94" s="78"/>
      <c r="SCC94" s="78"/>
      <c r="SCD94" s="78"/>
      <c r="SCE94" s="78"/>
      <c r="SCF94" s="78"/>
      <c r="SCG94" s="78"/>
      <c r="SCH94" s="78"/>
      <c r="SCI94" s="78"/>
      <c r="SCJ94" s="78"/>
      <c r="SCK94" s="78"/>
      <c r="SCL94" s="78"/>
      <c r="SCM94" s="78"/>
      <c r="SCN94" s="78"/>
      <c r="SCO94" s="78"/>
      <c r="SCP94" s="78"/>
      <c r="SCQ94" s="78"/>
      <c r="SCR94" s="78"/>
      <c r="SCS94" s="78"/>
      <c r="SCT94" s="78"/>
      <c r="SCU94" s="78"/>
      <c r="SCV94" s="78"/>
      <c r="SCW94" s="78"/>
      <c r="SCX94" s="78"/>
      <c r="SCY94" s="78"/>
      <c r="SCZ94" s="78"/>
      <c r="SDA94" s="78"/>
      <c r="SDB94" s="78"/>
      <c r="SDC94" s="78"/>
      <c r="SDD94" s="78"/>
      <c r="SDE94" s="78"/>
      <c r="SDF94" s="78"/>
      <c r="SDG94" s="78"/>
      <c r="SDH94" s="78"/>
      <c r="SDI94" s="78"/>
      <c r="SDJ94" s="78"/>
      <c r="SDK94" s="78"/>
      <c r="SDL94" s="78"/>
      <c r="SDM94" s="78"/>
      <c r="SDN94" s="78"/>
      <c r="SDO94" s="78"/>
      <c r="SDP94" s="78"/>
      <c r="SDQ94" s="78"/>
      <c r="SDR94" s="78"/>
      <c r="SDS94" s="78"/>
      <c r="SDT94" s="78"/>
      <c r="SDU94" s="78"/>
      <c r="SDV94" s="78"/>
      <c r="SDW94" s="78"/>
      <c r="SDX94" s="78"/>
      <c r="SDY94" s="78"/>
      <c r="SDZ94" s="78"/>
      <c r="SEA94" s="78"/>
      <c r="SEB94" s="78"/>
      <c r="SEC94" s="78"/>
      <c r="SED94" s="78"/>
      <c r="SEE94" s="78"/>
      <c r="SEF94" s="78"/>
      <c r="SEG94" s="78"/>
      <c r="SEH94" s="78"/>
      <c r="SEI94" s="78"/>
      <c r="SEJ94" s="78"/>
      <c r="SEK94" s="78"/>
      <c r="SEL94" s="78"/>
      <c r="SEM94" s="78"/>
      <c r="SEN94" s="78"/>
      <c r="SEO94" s="78"/>
      <c r="SEP94" s="78"/>
      <c r="SEQ94" s="78"/>
      <c r="SER94" s="78"/>
      <c r="SES94" s="78"/>
      <c r="SET94" s="78"/>
      <c r="SEU94" s="78"/>
      <c r="SEV94" s="78"/>
      <c r="SEW94" s="78"/>
      <c r="SEX94" s="78"/>
      <c r="SEY94" s="78"/>
      <c r="SEZ94" s="78"/>
      <c r="SFA94" s="78"/>
      <c r="SFB94" s="78"/>
      <c r="SFC94" s="78"/>
      <c r="SFD94" s="78"/>
      <c r="SFE94" s="78"/>
      <c r="SFF94" s="78"/>
      <c r="SFG94" s="78"/>
      <c r="SFH94" s="78"/>
      <c r="SFI94" s="78"/>
      <c r="SFJ94" s="78"/>
      <c r="SFK94" s="78"/>
      <c r="SFL94" s="78"/>
      <c r="SFM94" s="78"/>
      <c r="SFN94" s="78"/>
      <c r="SFO94" s="78"/>
      <c r="SFP94" s="78"/>
      <c r="SFQ94" s="78"/>
      <c r="SFR94" s="78"/>
      <c r="SFS94" s="78"/>
      <c r="SFT94" s="78"/>
      <c r="SFU94" s="78"/>
      <c r="SFV94" s="78"/>
      <c r="SFW94" s="78"/>
      <c r="SFX94" s="78"/>
      <c r="SFY94" s="78"/>
      <c r="SFZ94" s="78"/>
      <c r="SGA94" s="78"/>
      <c r="SGB94" s="78"/>
      <c r="SGC94" s="78"/>
      <c r="SGD94" s="78"/>
      <c r="SGE94" s="78"/>
      <c r="SGF94" s="78"/>
      <c r="SGG94" s="78"/>
      <c r="SGH94" s="78"/>
      <c r="SGI94" s="78"/>
      <c r="SGJ94" s="78"/>
      <c r="SGK94" s="78"/>
      <c r="SGL94" s="78"/>
      <c r="SGM94" s="78"/>
      <c r="SGN94" s="78"/>
      <c r="SGO94" s="78"/>
      <c r="SGP94" s="78"/>
      <c r="SGQ94" s="78"/>
      <c r="SGR94" s="78"/>
      <c r="SGS94" s="78"/>
      <c r="SGT94" s="78"/>
      <c r="SGU94" s="78"/>
      <c r="SGV94" s="78"/>
      <c r="SGW94" s="78"/>
      <c r="SGX94" s="78"/>
      <c r="SGY94" s="78"/>
      <c r="SGZ94" s="78"/>
      <c r="SHA94" s="78"/>
      <c r="SHB94" s="78"/>
      <c r="SHC94" s="78"/>
      <c r="SHD94" s="78"/>
      <c r="SHE94" s="78"/>
      <c r="SHF94" s="78"/>
      <c r="SHG94" s="78"/>
      <c r="SHH94" s="78"/>
      <c r="SHI94" s="78"/>
      <c r="SHJ94" s="78"/>
      <c r="SHK94" s="78"/>
      <c r="SHL94" s="78"/>
      <c r="SHM94" s="78"/>
      <c r="SHN94" s="78"/>
      <c r="SHO94" s="78"/>
      <c r="SHP94" s="78"/>
      <c r="SHQ94" s="78"/>
      <c r="SHR94" s="78"/>
      <c r="SHS94" s="78"/>
      <c r="SHT94" s="78"/>
      <c r="SHU94" s="78"/>
      <c r="SHV94" s="78"/>
      <c r="SHW94" s="78"/>
      <c r="SHX94" s="78"/>
      <c r="SHY94" s="78"/>
      <c r="SHZ94" s="78"/>
      <c r="SIA94" s="78"/>
      <c r="SIB94" s="78"/>
      <c r="SIC94" s="78"/>
      <c r="SID94" s="78"/>
      <c r="SIE94" s="78"/>
      <c r="SIF94" s="78"/>
      <c r="SIG94" s="78"/>
      <c r="SIH94" s="78"/>
      <c r="SII94" s="78"/>
      <c r="SIJ94" s="78"/>
      <c r="SIK94" s="78"/>
      <c r="SIL94" s="78"/>
      <c r="SIM94" s="78"/>
      <c r="SIN94" s="78"/>
      <c r="SIO94" s="78"/>
      <c r="SIP94" s="78"/>
      <c r="SIQ94" s="78"/>
      <c r="SIR94" s="78"/>
      <c r="SIS94" s="78"/>
      <c r="SIT94" s="78"/>
      <c r="SIU94" s="78"/>
      <c r="SIV94" s="78"/>
      <c r="SIW94" s="78"/>
      <c r="SIX94" s="78"/>
      <c r="SIY94" s="78"/>
      <c r="SIZ94" s="78"/>
      <c r="SJA94" s="78"/>
      <c r="SJB94" s="78"/>
      <c r="SJC94" s="78"/>
      <c r="SJD94" s="78"/>
      <c r="SJE94" s="78"/>
      <c r="SJF94" s="78"/>
      <c r="SJG94" s="78"/>
      <c r="SJH94" s="78"/>
      <c r="SJI94" s="78"/>
      <c r="SJJ94" s="78"/>
      <c r="SJK94" s="78"/>
      <c r="SJL94" s="78"/>
      <c r="SJM94" s="78"/>
      <c r="SJN94" s="78"/>
      <c r="SJO94" s="78"/>
      <c r="SJP94" s="78"/>
      <c r="SJQ94" s="78"/>
      <c r="SJR94" s="78"/>
      <c r="SJS94" s="78"/>
      <c r="SJT94" s="78"/>
      <c r="SJU94" s="78"/>
      <c r="SJV94" s="78"/>
      <c r="SJW94" s="78"/>
      <c r="SJX94" s="78"/>
      <c r="SJY94" s="78"/>
      <c r="SJZ94" s="78"/>
      <c r="SKA94" s="78"/>
      <c r="SKB94" s="78"/>
      <c r="SKC94" s="78"/>
      <c r="SKD94" s="78"/>
      <c r="SKE94" s="78"/>
      <c r="SKF94" s="78"/>
      <c r="SKG94" s="78"/>
      <c r="SKH94" s="78"/>
      <c r="SKI94" s="78"/>
      <c r="SKJ94" s="78"/>
      <c r="SKK94" s="78"/>
      <c r="SKL94" s="78"/>
      <c r="SKM94" s="78"/>
      <c r="SKN94" s="78"/>
      <c r="SKO94" s="78"/>
      <c r="SKP94" s="78"/>
      <c r="SKQ94" s="78"/>
      <c r="SKR94" s="78"/>
      <c r="SKS94" s="78"/>
      <c r="SKT94" s="78"/>
      <c r="SKU94" s="78"/>
      <c r="SKV94" s="78"/>
      <c r="SKW94" s="78"/>
      <c r="SKX94" s="78"/>
      <c r="SKY94" s="78"/>
      <c r="SKZ94" s="78"/>
      <c r="SLA94" s="78"/>
      <c r="SLB94" s="78"/>
      <c r="SLC94" s="78"/>
      <c r="SLD94" s="78"/>
      <c r="SLE94" s="78"/>
      <c r="SLF94" s="78"/>
      <c r="SLG94" s="78"/>
      <c r="SLH94" s="78"/>
      <c r="SLI94" s="78"/>
      <c r="SLJ94" s="78"/>
      <c r="SLK94" s="78"/>
      <c r="SLL94" s="78"/>
      <c r="SLM94" s="78"/>
      <c r="SLN94" s="78"/>
      <c r="SLO94" s="78"/>
      <c r="SLP94" s="78"/>
      <c r="SLQ94" s="78"/>
      <c r="SLR94" s="78"/>
      <c r="SLS94" s="78"/>
      <c r="SLT94" s="78"/>
      <c r="SLU94" s="78"/>
      <c r="SLV94" s="78"/>
      <c r="SLW94" s="78"/>
      <c r="SLX94" s="78"/>
      <c r="SLY94" s="78"/>
      <c r="SLZ94" s="78"/>
      <c r="SMA94" s="78"/>
      <c r="SMB94" s="78"/>
      <c r="SMC94" s="78"/>
      <c r="SMD94" s="78"/>
      <c r="SME94" s="78"/>
      <c r="SMF94" s="78"/>
      <c r="SMG94" s="78"/>
      <c r="SMH94" s="78"/>
      <c r="SMI94" s="78"/>
      <c r="SMJ94" s="78"/>
      <c r="SMK94" s="78"/>
      <c r="SML94" s="78"/>
      <c r="SMM94" s="78"/>
      <c r="SMN94" s="78"/>
      <c r="SMO94" s="78"/>
      <c r="SMP94" s="78"/>
      <c r="SMQ94" s="78"/>
      <c r="SMR94" s="78"/>
      <c r="SMS94" s="78"/>
      <c r="SMT94" s="78"/>
      <c r="SMU94" s="78"/>
      <c r="SMV94" s="78"/>
      <c r="SMW94" s="78"/>
      <c r="SMX94" s="78"/>
      <c r="SMY94" s="78"/>
      <c r="SMZ94" s="78"/>
      <c r="SNA94" s="78"/>
      <c r="SNB94" s="78"/>
      <c r="SNC94" s="78"/>
      <c r="SND94" s="78"/>
      <c r="SNE94" s="78"/>
      <c r="SNF94" s="78"/>
      <c r="SNG94" s="78"/>
      <c r="SNH94" s="78"/>
      <c r="SNI94" s="78"/>
      <c r="SNJ94" s="78"/>
      <c r="SNK94" s="78"/>
      <c r="SNL94" s="78"/>
      <c r="SNM94" s="78"/>
      <c r="SNN94" s="78"/>
      <c r="SNO94" s="78"/>
      <c r="SNP94" s="78"/>
      <c r="SNQ94" s="78"/>
      <c r="SNR94" s="78"/>
      <c r="SNS94" s="78"/>
      <c r="SNT94" s="78"/>
      <c r="SNU94" s="78"/>
      <c r="SNV94" s="78"/>
      <c r="SNW94" s="78"/>
      <c r="SNX94" s="78"/>
      <c r="SNY94" s="78"/>
      <c r="SNZ94" s="78"/>
      <c r="SOA94" s="78"/>
      <c r="SOB94" s="78"/>
      <c r="SOC94" s="78"/>
      <c r="SOD94" s="78"/>
      <c r="SOE94" s="78"/>
      <c r="SOF94" s="78"/>
      <c r="SOG94" s="78"/>
      <c r="SOH94" s="78"/>
      <c r="SOI94" s="78"/>
      <c r="SOJ94" s="78"/>
      <c r="SOK94" s="78"/>
      <c r="SOL94" s="78"/>
      <c r="SOM94" s="78"/>
      <c r="SON94" s="78"/>
      <c r="SOO94" s="78"/>
      <c r="SOP94" s="78"/>
      <c r="SOQ94" s="78"/>
      <c r="SOR94" s="78"/>
      <c r="SOS94" s="78"/>
      <c r="SOT94" s="78"/>
      <c r="SOU94" s="78"/>
      <c r="SOV94" s="78"/>
      <c r="SOW94" s="78"/>
      <c r="SOX94" s="78"/>
      <c r="SOY94" s="78"/>
      <c r="SOZ94" s="78"/>
      <c r="SPA94" s="78"/>
      <c r="SPB94" s="78"/>
      <c r="SPC94" s="78"/>
      <c r="SPD94" s="78"/>
      <c r="SPE94" s="78"/>
      <c r="SPF94" s="78"/>
      <c r="SPG94" s="78"/>
      <c r="SPH94" s="78"/>
      <c r="SPI94" s="78"/>
      <c r="SPJ94" s="78"/>
      <c r="SPK94" s="78"/>
      <c r="SPL94" s="78"/>
      <c r="SPM94" s="78"/>
      <c r="SPN94" s="78"/>
      <c r="SPO94" s="78"/>
      <c r="SPP94" s="78"/>
      <c r="SPQ94" s="78"/>
      <c r="SPR94" s="78"/>
      <c r="SPS94" s="78"/>
      <c r="SPT94" s="78"/>
      <c r="SPU94" s="78"/>
      <c r="SPV94" s="78"/>
      <c r="SPW94" s="78"/>
      <c r="SPX94" s="78"/>
      <c r="SPY94" s="78"/>
      <c r="SPZ94" s="78"/>
      <c r="SQA94" s="78"/>
      <c r="SQB94" s="78"/>
      <c r="SQC94" s="78"/>
      <c r="SQD94" s="78"/>
      <c r="SQE94" s="78"/>
      <c r="SQF94" s="78"/>
      <c r="SQG94" s="78"/>
      <c r="SQH94" s="78"/>
      <c r="SQI94" s="78"/>
      <c r="SQJ94" s="78"/>
      <c r="SQK94" s="78"/>
      <c r="SQL94" s="78"/>
      <c r="SQM94" s="78"/>
      <c r="SQN94" s="78"/>
      <c r="SQO94" s="78"/>
      <c r="SQP94" s="78"/>
      <c r="SQQ94" s="78"/>
      <c r="SQR94" s="78"/>
      <c r="SQS94" s="78"/>
      <c r="SQT94" s="78"/>
      <c r="SQU94" s="78"/>
      <c r="SQV94" s="78"/>
      <c r="SQW94" s="78"/>
      <c r="SQX94" s="78"/>
      <c r="SQY94" s="78"/>
      <c r="SQZ94" s="78"/>
      <c r="SRA94" s="78"/>
      <c r="SRB94" s="78"/>
      <c r="SRC94" s="78"/>
      <c r="SRD94" s="78"/>
      <c r="SRE94" s="78"/>
      <c r="SRF94" s="78"/>
      <c r="SRG94" s="78"/>
      <c r="SRH94" s="78"/>
      <c r="SRI94" s="78"/>
      <c r="SRJ94" s="78"/>
      <c r="SRK94" s="78"/>
      <c r="SRL94" s="78"/>
      <c r="SRM94" s="78"/>
      <c r="SRN94" s="78"/>
      <c r="SRO94" s="78"/>
      <c r="SRP94" s="78"/>
      <c r="SRQ94" s="78"/>
      <c r="SRR94" s="78"/>
      <c r="SRS94" s="78"/>
      <c r="SRT94" s="78"/>
      <c r="SRU94" s="78"/>
      <c r="SRV94" s="78"/>
      <c r="SRW94" s="78"/>
      <c r="SRX94" s="78"/>
      <c r="SRY94" s="78"/>
      <c r="SRZ94" s="78"/>
      <c r="SSA94" s="78"/>
      <c r="SSB94" s="78"/>
      <c r="SSC94" s="78"/>
      <c r="SSD94" s="78"/>
      <c r="SSE94" s="78"/>
      <c r="SSF94" s="78"/>
      <c r="SSG94" s="78"/>
      <c r="SSH94" s="78"/>
      <c r="SSI94" s="78"/>
      <c r="SSJ94" s="78"/>
      <c r="SSK94" s="78"/>
      <c r="SSL94" s="78"/>
      <c r="SSM94" s="78"/>
      <c r="SSN94" s="78"/>
      <c r="SSO94" s="78"/>
      <c r="SSP94" s="78"/>
      <c r="SSQ94" s="78"/>
      <c r="SSR94" s="78"/>
      <c r="SSS94" s="78"/>
      <c r="SST94" s="78"/>
      <c r="SSU94" s="78"/>
      <c r="SSV94" s="78"/>
      <c r="SSW94" s="78"/>
      <c r="SSX94" s="78"/>
      <c r="SSY94" s="78"/>
      <c r="SSZ94" s="78"/>
      <c r="STA94" s="78"/>
      <c r="STB94" s="78"/>
      <c r="STC94" s="78"/>
      <c r="STD94" s="78"/>
      <c r="STE94" s="78"/>
      <c r="STF94" s="78"/>
      <c r="STG94" s="78"/>
      <c r="STH94" s="78"/>
      <c r="STI94" s="78"/>
      <c r="STJ94" s="78"/>
      <c r="STK94" s="78"/>
      <c r="STL94" s="78"/>
      <c r="STM94" s="78"/>
      <c r="STN94" s="78"/>
      <c r="STO94" s="78"/>
      <c r="STP94" s="78"/>
      <c r="STQ94" s="78"/>
      <c r="STR94" s="78"/>
      <c r="STS94" s="78"/>
      <c r="STT94" s="78"/>
      <c r="STU94" s="78"/>
      <c r="STV94" s="78"/>
      <c r="STW94" s="78"/>
      <c r="STX94" s="78"/>
      <c r="STY94" s="78"/>
      <c r="STZ94" s="78"/>
      <c r="SUA94" s="78"/>
      <c r="SUB94" s="78"/>
      <c r="SUC94" s="78"/>
      <c r="SUD94" s="78"/>
      <c r="SUE94" s="78"/>
      <c r="SUF94" s="78"/>
      <c r="SUG94" s="78"/>
      <c r="SUH94" s="78"/>
      <c r="SUI94" s="78"/>
      <c r="SUJ94" s="78"/>
      <c r="SUK94" s="78"/>
      <c r="SUL94" s="78"/>
      <c r="SUM94" s="78"/>
      <c r="SUN94" s="78"/>
      <c r="SUO94" s="78"/>
      <c r="SUP94" s="78"/>
      <c r="SUQ94" s="78"/>
      <c r="SUR94" s="78"/>
      <c r="SUS94" s="78"/>
      <c r="SUT94" s="78"/>
      <c r="SUU94" s="78"/>
      <c r="SUV94" s="78"/>
      <c r="SUW94" s="78"/>
      <c r="SUX94" s="78"/>
      <c r="SUY94" s="78"/>
      <c r="SUZ94" s="78"/>
      <c r="SVA94" s="78"/>
      <c r="SVB94" s="78"/>
      <c r="SVC94" s="78"/>
      <c r="SVD94" s="78"/>
      <c r="SVE94" s="78"/>
      <c r="SVF94" s="78"/>
      <c r="SVG94" s="78"/>
      <c r="SVH94" s="78"/>
      <c r="SVI94" s="78"/>
      <c r="SVJ94" s="78"/>
      <c r="SVK94" s="78"/>
      <c r="SVL94" s="78"/>
      <c r="SVM94" s="78"/>
      <c r="SVN94" s="78"/>
      <c r="SVO94" s="78"/>
      <c r="SVP94" s="78"/>
      <c r="SVQ94" s="78"/>
      <c r="SVR94" s="78"/>
      <c r="SVS94" s="78"/>
      <c r="SVT94" s="78"/>
      <c r="SVU94" s="78"/>
      <c r="SVV94" s="78"/>
      <c r="SVW94" s="78"/>
      <c r="SVX94" s="78"/>
      <c r="SVY94" s="78"/>
      <c r="SVZ94" s="78"/>
      <c r="SWA94" s="78"/>
      <c r="SWB94" s="78"/>
      <c r="SWC94" s="78"/>
      <c r="SWD94" s="78"/>
      <c r="SWE94" s="78"/>
      <c r="SWF94" s="78"/>
      <c r="SWG94" s="78"/>
      <c r="SWH94" s="78"/>
      <c r="SWI94" s="78"/>
      <c r="SWJ94" s="78"/>
      <c r="SWK94" s="78"/>
      <c r="SWL94" s="78"/>
      <c r="SWM94" s="78"/>
      <c r="SWN94" s="78"/>
      <c r="SWO94" s="78"/>
      <c r="SWP94" s="78"/>
      <c r="SWQ94" s="78"/>
      <c r="SWR94" s="78"/>
      <c r="SWS94" s="78"/>
      <c r="SWT94" s="78"/>
      <c r="SWU94" s="78"/>
      <c r="SWV94" s="78"/>
      <c r="SWW94" s="78"/>
      <c r="SWX94" s="78"/>
      <c r="SWY94" s="78"/>
      <c r="SWZ94" s="78"/>
      <c r="SXA94" s="78"/>
      <c r="SXB94" s="78"/>
      <c r="SXC94" s="78"/>
      <c r="SXD94" s="78"/>
      <c r="SXE94" s="78"/>
      <c r="SXF94" s="78"/>
      <c r="SXG94" s="78"/>
      <c r="SXH94" s="78"/>
      <c r="SXI94" s="78"/>
      <c r="SXJ94" s="78"/>
      <c r="SXK94" s="78"/>
      <c r="SXL94" s="78"/>
      <c r="SXM94" s="78"/>
      <c r="SXN94" s="78"/>
      <c r="SXO94" s="78"/>
      <c r="SXP94" s="78"/>
      <c r="SXQ94" s="78"/>
      <c r="SXR94" s="78"/>
      <c r="SXS94" s="78"/>
      <c r="SXT94" s="78"/>
      <c r="SXU94" s="78"/>
      <c r="SXV94" s="78"/>
      <c r="SXW94" s="78"/>
      <c r="SXX94" s="78"/>
      <c r="SXY94" s="78"/>
      <c r="SXZ94" s="78"/>
      <c r="SYA94" s="78"/>
      <c r="SYB94" s="78"/>
      <c r="SYC94" s="78"/>
      <c r="SYD94" s="78"/>
      <c r="SYE94" s="78"/>
      <c r="SYF94" s="78"/>
      <c r="SYG94" s="78"/>
      <c r="SYH94" s="78"/>
      <c r="SYI94" s="78"/>
      <c r="SYJ94" s="78"/>
      <c r="SYK94" s="78"/>
      <c r="SYL94" s="78"/>
      <c r="SYM94" s="78"/>
      <c r="SYN94" s="78"/>
      <c r="SYO94" s="78"/>
      <c r="SYP94" s="78"/>
      <c r="SYQ94" s="78"/>
      <c r="SYR94" s="78"/>
      <c r="SYS94" s="78"/>
      <c r="SYT94" s="78"/>
      <c r="SYU94" s="78"/>
      <c r="SYV94" s="78"/>
      <c r="SYW94" s="78"/>
      <c r="SYX94" s="78"/>
      <c r="SYY94" s="78"/>
      <c r="SYZ94" s="78"/>
      <c r="SZA94" s="78"/>
      <c r="SZB94" s="78"/>
      <c r="SZC94" s="78"/>
      <c r="SZD94" s="78"/>
      <c r="SZE94" s="78"/>
      <c r="SZF94" s="78"/>
      <c r="SZG94" s="78"/>
      <c r="SZH94" s="78"/>
      <c r="SZI94" s="78"/>
      <c r="SZJ94" s="78"/>
      <c r="SZK94" s="78"/>
      <c r="SZL94" s="78"/>
      <c r="SZM94" s="78"/>
      <c r="SZN94" s="78"/>
      <c r="SZO94" s="78"/>
      <c r="SZP94" s="78"/>
      <c r="SZQ94" s="78"/>
      <c r="SZR94" s="78"/>
      <c r="SZS94" s="78"/>
      <c r="SZT94" s="78"/>
      <c r="SZU94" s="78"/>
      <c r="SZV94" s="78"/>
      <c r="SZW94" s="78"/>
      <c r="SZX94" s="78"/>
      <c r="SZY94" s="78"/>
      <c r="SZZ94" s="78"/>
      <c r="TAA94" s="78"/>
      <c r="TAB94" s="78"/>
      <c r="TAC94" s="78"/>
      <c r="TAD94" s="78"/>
      <c r="TAE94" s="78"/>
      <c r="TAF94" s="78"/>
      <c r="TAG94" s="78"/>
      <c r="TAH94" s="78"/>
      <c r="TAI94" s="78"/>
      <c r="TAJ94" s="78"/>
      <c r="TAK94" s="78"/>
      <c r="TAL94" s="78"/>
      <c r="TAM94" s="78"/>
      <c r="TAN94" s="78"/>
      <c r="TAO94" s="78"/>
      <c r="TAP94" s="78"/>
      <c r="TAQ94" s="78"/>
      <c r="TAR94" s="78"/>
      <c r="TAS94" s="78"/>
      <c r="TAT94" s="78"/>
      <c r="TAU94" s="78"/>
      <c r="TAV94" s="78"/>
      <c r="TAW94" s="78"/>
      <c r="TAX94" s="78"/>
      <c r="TAY94" s="78"/>
      <c r="TAZ94" s="78"/>
      <c r="TBA94" s="78"/>
      <c r="TBB94" s="78"/>
      <c r="TBC94" s="78"/>
      <c r="TBD94" s="78"/>
      <c r="TBE94" s="78"/>
      <c r="TBF94" s="78"/>
      <c r="TBG94" s="78"/>
      <c r="TBH94" s="78"/>
      <c r="TBI94" s="78"/>
      <c r="TBJ94" s="78"/>
      <c r="TBK94" s="78"/>
      <c r="TBL94" s="78"/>
      <c r="TBM94" s="78"/>
      <c r="TBN94" s="78"/>
      <c r="TBO94" s="78"/>
      <c r="TBP94" s="78"/>
      <c r="TBQ94" s="78"/>
      <c r="TBR94" s="78"/>
      <c r="TBS94" s="78"/>
      <c r="TBT94" s="78"/>
      <c r="TBU94" s="78"/>
      <c r="TBV94" s="78"/>
      <c r="TBW94" s="78"/>
      <c r="TBX94" s="78"/>
      <c r="TBY94" s="78"/>
      <c r="TBZ94" s="78"/>
      <c r="TCA94" s="78"/>
      <c r="TCB94" s="78"/>
      <c r="TCC94" s="78"/>
      <c r="TCD94" s="78"/>
      <c r="TCE94" s="78"/>
      <c r="TCF94" s="78"/>
      <c r="TCG94" s="78"/>
      <c r="TCH94" s="78"/>
      <c r="TCI94" s="78"/>
      <c r="TCJ94" s="78"/>
      <c r="TCK94" s="78"/>
      <c r="TCL94" s="78"/>
      <c r="TCM94" s="78"/>
      <c r="TCN94" s="78"/>
      <c r="TCO94" s="78"/>
      <c r="TCP94" s="78"/>
      <c r="TCQ94" s="78"/>
      <c r="TCR94" s="78"/>
      <c r="TCS94" s="78"/>
      <c r="TCT94" s="78"/>
      <c r="TCU94" s="78"/>
      <c r="TCV94" s="78"/>
      <c r="TCW94" s="78"/>
      <c r="TCX94" s="78"/>
      <c r="TCY94" s="78"/>
      <c r="TCZ94" s="78"/>
      <c r="TDA94" s="78"/>
      <c r="TDB94" s="78"/>
      <c r="TDC94" s="78"/>
      <c r="TDD94" s="78"/>
      <c r="TDE94" s="78"/>
      <c r="TDF94" s="78"/>
      <c r="TDG94" s="78"/>
      <c r="TDH94" s="78"/>
      <c r="TDI94" s="78"/>
      <c r="TDJ94" s="78"/>
      <c r="TDK94" s="78"/>
      <c r="TDL94" s="78"/>
      <c r="TDM94" s="78"/>
      <c r="TDN94" s="78"/>
      <c r="TDO94" s="78"/>
      <c r="TDP94" s="78"/>
      <c r="TDQ94" s="78"/>
      <c r="TDR94" s="78"/>
      <c r="TDS94" s="78"/>
      <c r="TDT94" s="78"/>
      <c r="TDU94" s="78"/>
      <c r="TDV94" s="78"/>
      <c r="TDW94" s="78"/>
      <c r="TDX94" s="78"/>
      <c r="TDY94" s="78"/>
      <c r="TDZ94" s="78"/>
      <c r="TEA94" s="78"/>
      <c r="TEB94" s="78"/>
      <c r="TEC94" s="78"/>
      <c r="TED94" s="78"/>
      <c r="TEE94" s="78"/>
      <c r="TEF94" s="78"/>
      <c r="TEG94" s="78"/>
      <c r="TEH94" s="78"/>
      <c r="TEI94" s="78"/>
      <c r="TEJ94" s="78"/>
      <c r="TEK94" s="78"/>
      <c r="TEL94" s="78"/>
      <c r="TEM94" s="78"/>
      <c r="TEN94" s="78"/>
      <c r="TEO94" s="78"/>
      <c r="TEP94" s="78"/>
      <c r="TEQ94" s="78"/>
      <c r="TER94" s="78"/>
      <c r="TES94" s="78"/>
      <c r="TET94" s="78"/>
      <c r="TEU94" s="78"/>
      <c r="TEV94" s="78"/>
      <c r="TEW94" s="78"/>
      <c r="TEX94" s="78"/>
      <c r="TEY94" s="78"/>
      <c r="TEZ94" s="78"/>
      <c r="TFA94" s="78"/>
      <c r="TFB94" s="78"/>
      <c r="TFC94" s="78"/>
      <c r="TFD94" s="78"/>
      <c r="TFE94" s="78"/>
      <c r="TFF94" s="78"/>
      <c r="TFG94" s="78"/>
      <c r="TFH94" s="78"/>
      <c r="TFI94" s="78"/>
      <c r="TFJ94" s="78"/>
      <c r="TFK94" s="78"/>
      <c r="TFL94" s="78"/>
      <c r="TFM94" s="78"/>
      <c r="TFN94" s="78"/>
      <c r="TFO94" s="78"/>
      <c r="TFP94" s="78"/>
      <c r="TFQ94" s="78"/>
      <c r="TFR94" s="78"/>
      <c r="TFS94" s="78"/>
      <c r="TFT94" s="78"/>
      <c r="TFU94" s="78"/>
      <c r="TFV94" s="78"/>
      <c r="TFW94" s="78"/>
      <c r="TFX94" s="78"/>
      <c r="TFY94" s="78"/>
      <c r="TFZ94" s="78"/>
      <c r="TGA94" s="78"/>
      <c r="TGB94" s="78"/>
      <c r="TGC94" s="78"/>
      <c r="TGD94" s="78"/>
      <c r="TGE94" s="78"/>
      <c r="TGF94" s="78"/>
      <c r="TGG94" s="78"/>
      <c r="TGH94" s="78"/>
      <c r="TGI94" s="78"/>
      <c r="TGJ94" s="78"/>
      <c r="TGK94" s="78"/>
      <c r="TGL94" s="78"/>
      <c r="TGM94" s="78"/>
      <c r="TGN94" s="78"/>
      <c r="TGO94" s="78"/>
      <c r="TGP94" s="78"/>
      <c r="TGQ94" s="78"/>
      <c r="TGR94" s="78"/>
      <c r="TGS94" s="78"/>
      <c r="TGT94" s="78"/>
      <c r="TGU94" s="78"/>
      <c r="TGV94" s="78"/>
      <c r="TGW94" s="78"/>
      <c r="TGX94" s="78"/>
      <c r="TGY94" s="78"/>
      <c r="TGZ94" s="78"/>
      <c r="THA94" s="78"/>
      <c r="THB94" s="78"/>
      <c r="THC94" s="78"/>
      <c r="THD94" s="78"/>
      <c r="THE94" s="78"/>
      <c r="THF94" s="78"/>
      <c r="THG94" s="78"/>
      <c r="THH94" s="78"/>
      <c r="THI94" s="78"/>
      <c r="THJ94" s="78"/>
      <c r="THK94" s="78"/>
      <c r="THL94" s="78"/>
      <c r="THM94" s="78"/>
      <c r="THN94" s="78"/>
      <c r="THO94" s="78"/>
      <c r="THP94" s="78"/>
      <c r="THQ94" s="78"/>
      <c r="THR94" s="78"/>
      <c r="THS94" s="78"/>
      <c r="THT94" s="78"/>
      <c r="THU94" s="78"/>
      <c r="THV94" s="78"/>
      <c r="THW94" s="78"/>
      <c r="THX94" s="78"/>
      <c r="THY94" s="78"/>
      <c r="THZ94" s="78"/>
      <c r="TIA94" s="78"/>
      <c r="TIB94" s="78"/>
      <c r="TIC94" s="78"/>
      <c r="TID94" s="78"/>
      <c r="TIE94" s="78"/>
      <c r="TIF94" s="78"/>
      <c r="TIG94" s="78"/>
      <c r="TIH94" s="78"/>
      <c r="TII94" s="78"/>
      <c r="TIJ94" s="78"/>
      <c r="TIK94" s="78"/>
      <c r="TIL94" s="78"/>
      <c r="TIM94" s="78"/>
      <c r="TIN94" s="78"/>
      <c r="TIO94" s="78"/>
      <c r="TIP94" s="78"/>
      <c r="TIQ94" s="78"/>
      <c r="TIR94" s="78"/>
      <c r="TIS94" s="78"/>
      <c r="TIT94" s="78"/>
      <c r="TIU94" s="78"/>
      <c r="TIV94" s="78"/>
      <c r="TIW94" s="78"/>
      <c r="TIX94" s="78"/>
      <c r="TIY94" s="78"/>
      <c r="TIZ94" s="78"/>
      <c r="TJA94" s="78"/>
      <c r="TJB94" s="78"/>
      <c r="TJC94" s="78"/>
      <c r="TJD94" s="78"/>
      <c r="TJE94" s="78"/>
      <c r="TJF94" s="78"/>
      <c r="TJG94" s="78"/>
      <c r="TJH94" s="78"/>
      <c r="TJI94" s="78"/>
      <c r="TJJ94" s="78"/>
      <c r="TJK94" s="78"/>
      <c r="TJL94" s="78"/>
      <c r="TJM94" s="78"/>
      <c r="TJN94" s="78"/>
      <c r="TJO94" s="78"/>
      <c r="TJP94" s="78"/>
      <c r="TJQ94" s="78"/>
      <c r="TJR94" s="78"/>
      <c r="TJS94" s="78"/>
      <c r="TJT94" s="78"/>
      <c r="TJU94" s="78"/>
      <c r="TJV94" s="78"/>
      <c r="TJW94" s="78"/>
      <c r="TJX94" s="78"/>
      <c r="TJY94" s="78"/>
      <c r="TJZ94" s="78"/>
      <c r="TKA94" s="78"/>
      <c r="TKB94" s="78"/>
      <c r="TKC94" s="78"/>
      <c r="TKD94" s="78"/>
      <c r="TKE94" s="78"/>
      <c r="TKF94" s="78"/>
      <c r="TKG94" s="78"/>
      <c r="TKH94" s="78"/>
      <c r="TKI94" s="78"/>
      <c r="TKJ94" s="78"/>
      <c r="TKK94" s="78"/>
      <c r="TKL94" s="78"/>
      <c r="TKM94" s="78"/>
      <c r="TKN94" s="78"/>
      <c r="TKO94" s="78"/>
      <c r="TKP94" s="78"/>
      <c r="TKQ94" s="78"/>
      <c r="TKR94" s="78"/>
      <c r="TKS94" s="78"/>
      <c r="TKT94" s="78"/>
      <c r="TKU94" s="78"/>
      <c r="TKV94" s="78"/>
      <c r="TKW94" s="78"/>
      <c r="TKX94" s="78"/>
      <c r="TKY94" s="78"/>
      <c r="TKZ94" s="78"/>
      <c r="TLA94" s="78"/>
      <c r="TLB94" s="78"/>
      <c r="TLC94" s="78"/>
      <c r="TLD94" s="78"/>
      <c r="TLE94" s="78"/>
      <c r="TLF94" s="78"/>
      <c r="TLG94" s="78"/>
      <c r="TLH94" s="78"/>
      <c r="TLI94" s="78"/>
      <c r="TLJ94" s="78"/>
      <c r="TLK94" s="78"/>
      <c r="TLL94" s="78"/>
      <c r="TLM94" s="78"/>
      <c r="TLN94" s="78"/>
      <c r="TLO94" s="78"/>
      <c r="TLP94" s="78"/>
      <c r="TLQ94" s="78"/>
      <c r="TLR94" s="78"/>
      <c r="TLS94" s="78"/>
      <c r="TLT94" s="78"/>
      <c r="TLU94" s="78"/>
      <c r="TLV94" s="78"/>
      <c r="TLW94" s="78"/>
      <c r="TLX94" s="78"/>
      <c r="TLY94" s="78"/>
      <c r="TLZ94" s="78"/>
      <c r="TMA94" s="78"/>
      <c r="TMB94" s="78"/>
      <c r="TMC94" s="78"/>
      <c r="TMD94" s="78"/>
      <c r="TME94" s="78"/>
      <c r="TMF94" s="78"/>
      <c r="TMG94" s="78"/>
      <c r="TMH94" s="78"/>
      <c r="TMI94" s="78"/>
      <c r="TMJ94" s="78"/>
      <c r="TMK94" s="78"/>
      <c r="TML94" s="78"/>
      <c r="TMM94" s="78"/>
      <c r="TMN94" s="78"/>
      <c r="TMO94" s="78"/>
      <c r="TMP94" s="78"/>
      <c r="TMQ94" s="78"/>
      <c r="TMR94" s="78"/>
      <c r="TMS94" s="78"/>
      <c r="TMT94" s="78"/>
      <c r="TMU94" s="78"/>
      <c r="TMV94" s="78"/>
      <c r="TMW94" s="78"/>
      <c r="TMX94" s="78"/>
      <c r="TMY94" s="78"/>
      <c r="TMZ94" s="78"/>
      <c r="TNA94" s="78"/>
      <c r="TNB94" s="78"/>
      <c r="TNC94" s="78"/>
      <c r="TND94" s="78"/>
      <c r="TNE94" s="78"/>
      <c r="TNF94" s="78"/>
      <c r="TNG94" s="78"/>
      <c r="TNH94" s="78"/>
      <c r="TNI94" s="78"/>
      <c r="TNJ94" s="78"/>
      <c r="TNK94" s="78"/>
      <c r="TNL94" s="78"/>
      <c r="TNM94" s="78"/>
      <c r="TNN94" s="78"/>
      <c r="TNO94" s="78"/>
      <c r="TNP94" s="78"/>
      <c r="TNQ94" s="78"/>
      <c r="TNR94" s="78"/>
      <c r="TNS94" s="78"/>
      <c r="TNT94" s="78"/>
      <c r="TNU94" s="78"/>
      <c r="TNV94" s="78"/>
      <c r="TNW94" s="78"/>
      <c r="TNX94" s="78"/>
      <c r="TNY94" s="78"/>
      <c r="TNZ94" s="78"/>
      <c r="TOA94" s="78"/>
      <c r="TOB94" s="78"/>
      <c r="TOC94" s="78"/>
      <c r="TOD94" s="78"/>
      <c r="TOE94" s="78"/>
      <c r="TOF94" s="78"/>
      <c r="TOG94" s="78"/>
      <c r="TOH94" s="78"/>
      <c r="TOI94" s="78"/>
      <c r="TOJ94" s="78"/>
      <c r="TOK94" s="78"/>
      <c r="TOL94" s="78"/>
      <c r="TOM94" s="78"/>
      <c r="TON94" s="78"/>
      <c r="TOO94" s="78"/>
      <c r="TOP94" s="78"/>
      <c r="TOQ94" s="78"/>
      <c r="TOR94" s="78"/>
      <c r="TOS94" s="78"/>
      <c r="TOT94" s="78"/>
      <c r="TOU94" s="78"/>
      <c r="TOV94" s="78"/>
      <c r="TOW94" s="78"/>
      <c r="TOX94" s="78"/>
      <c r="TOY94" s="78"/>
      <c r="TOZ94" s="78"/>
      <c r="TPA94" s="78"/>
      <c r="TPB94" s="78"/>
      <c r="TPC94" s="78"/>
      <c r="TPD94" s="78"/>
      <c r="TPE94" s="78"/>
      <c r="TPF94" s="78"/>
      <c r="TPG94" s="78"/>
      <c r="TPH94" s="78"/>
      <c r="TPI94" s="78"/>
      <c r="TPJ94" s="78"/>
      <c r="TPK94" s="78"/>
      <c r="TPL94" s="78"/>
      <c r="TPM94" s="78"/>
      <c r="TPN94" s="78"/>
      <c r="TPO94" s="78"/>
      <c r="TPP94" s="78"/>
      <c r="TPQ94" s="78"/>
      <c r="TPR94" s="78"/>
      <c r="TPS94" s="78"/>
      <c r="TPT94" s="78"/>
      <c r="TPU94" s="78"/>
      <c r="TPV94" s="78"/>
      <c r="TPW94" s="78"/>
      <c r="TPX94" s="78"/>
      <c r="TPY94" s="78"/>
      <c r="TPZ94" s="78"/>
      <c r="TQA94" s="78"/>
      <c r="TQB94" s="78"/>
      <c r="TQC94" s="78"/>
      <c r="TQD94" s="78"/>
      <c r="TQE94" s="78"/>
      <c r="TQF94" s="78"/>
      <c r="TQG94" s="78"/>
      <c r="TQH94" s="78"/>
      <c r="TQI94" s="78"/>
      <c r="TQJ94" s="78"/>
      <c r="TQK94" s="78"/>
      <c r="TQL94" s="78"/>
      <c r="TQM94" s="78"/>
      <c r="TQN94" s="78"/>
      <c r="TQO94" s="78"/>
      <c r="TQP94" s="78"/>
      <c r="TQQ94" s="78"/>
      <c r="TQR94" s="78"/>
      <c r="TQS94" s="78"/>
      <c r="TQT94" s="78"/>
      <c r="TQU94" s="78"/>
      <c r="TQV94" s="78"/>
      <c r="TQW94" s="78"/>
      <c r="TQX94" s="78"/>
      <c r="TQY94" s="78"/>
      <c r="TQZ94" s="78"/>
      <c r="TRA94" s="78"/>
      <c r="TRB94" s="78"/>
      <c r="TRC94" s="78"/>
      <c r="TRD94" s="78"/>
      <c r="TRE94" s="78"/>
      <c r="TRF94" s="78"/>
      <c r="TRG94" s="78"/>
      <c r="TRH94" s="78"/>
      <c r="TRI94" s="78"/>
      <c r="TRJ94" s="78"/>
      <c r="TRK94" s="78"/>
      <c r="TRL94" s="78"/>
      <c r="TRM94" s="78"/>
      <c r="TRN94" s="78"/>
      <c r="TRO94" s="78"/>
      <c r="TRP94" s="78"/>
      <c r="TRQ94" s="78"/>
      <c r="TRR94" s="78"/>
      <c r="TRS94" s="78"/>
      <c r="TRT94" s="78"/>
      <c r="TRU94" s="78"/>
      <c r="TRV94" s="78"/>
      <c r="TRW94" s="78"/>
      <c r="TRX94" s="78"/>
      <c r="TRY94" s="78"/>
      <c r="TRZ94" s="78"/>
      <c r="TSA94" s="78"/>
      <c r="TSB94" s="78"/>
      <c r="TSC94" s="78"/>
      <c r="TSD94" s="78"/>
      <c r="TSE94" s="78"/>
      <c r="TSF94" s="78"/>
      <c r="TSG94" s="78"/>
      <c r="TSH94" s="78"/>
      <c r="TSI94" s="78"/>
      <c r="TSJ94" s="78"/>
      <c r="TSK94" s="78"/>
      <c r="TSL94" s="78"/>
      <c r="TSM94" s="78"/>
      <c r="TSN94" s="78"/>
      <c r="TSO94" s="78"/>
      <c r="TSP94" s="78"/>
      <c r="TSQ94" s="78"/>
      <c r="TSR94" s="78"/>
      <c r="TSS94" s="78"/>
      <c r="TST94" s="78"/>
      <c r="TSU94" s="78"/>
      <c r="TSV94" s="78"/>
      <c r="TSW94" s="78"/>
      <c r="TSX94" s="78"/>
      <c r="TSY94" s="78"/>
      <c r="TSZ94" s="78"/>
      <c r="TTA94" s="78"/>
      <c r="TTB94" s="78"/>
      <c r="TTC94" s="78"/>
      <c r="TTD94" s="78"/>
      <c r="TTE94" s="78"/>
      <c r="TTF94" s="78"/>
      <c r="TTG94" s="78"/>
      <c r="TTH94" s="78"/>
      <c r="TTI94" s="78"/>
      <c r="TTJ94" s="78"/>
      <c r="TTK94" s="78"/>
      <c r="TTL94" s="78"/>
      <c r="TTM94" s="78"/>
      <c r="TTN94" s="78"/>
      <c r="TTO94" s="78"/>
      <c r="TTP94" s="78"/>
      <c r="TTQ94" s="78"/>
      <c r="TTR94" s="78"/>
      <c r="TTS94" s="78"/>
      <c r="TTT94" s="78"/>
      <c r="TTU94" s="78"/>
      <c r="TTV94" s="78"/>
      <c r="TTW94" s="78"/>
      <c r="TTX94" s="78"/>
      <c r="TTY94" s="78"/>
      <c r="TTZ94" s="78"/>
      <c r="TUA94" s="78"/>
      <c r="TUB94" s="78"/>
      <c r="TUC94" s="78"/>
      <c r="TUD94" s="78"/>
      <c r="TUE94" s="78"/>
      <c r="TUF94" s="78"/>
      <c r="TUG94" s="78"/>
      <c r="TUH94" s="78"/>
      <c r="TUI94" s="78"/>
      <c r="TUJ94" s="78"/>
      <c r="TUK94" s="78"/>
      <c r="TUL94" s="78"/>
      <c r="TUM94" s="78"/>
      <c r="TUN94" s="78"/>
      <c r="TUO94" s="78"/>
      <c r="TUP94" s="78"/>
      <c r="TUQ94" s="78"/>
      <c r="TUR94" s="78"/>
      <c r="TUS94" s="78"/>
      <c r="TUT94" s="78"/>
      <c r="TUU94" s="78"/>
      <c r="TUV94" s="78"/>
      <c r="TUW94" s="78"/>
      <c r="TUX94" s="78"/>
      <c r="TUY94" s="78"/>
      <c r="TUZ94" s="78"/>
      <c r="TVA94" s="78"/>
      <c r="TVB94" s="78"/>
      <c r="TVC94" s="78"/>
      <c r="TVD94" s="78"/>
      <c r="TVE94" s="78"/>
      <c r="TVF94" s="78"/>
      <c r="TVG94" s="78"/>
      <c r="TVH94" s="78"/>
      <c r="TVI94" s="78"/>
      <c r="TVJ94" s="78"/>
      <c r="TVK94" s="78"/>
      <c r="TVL94" s="78"/>
      <c r="TVM94" s="78"/>
      <c r="TVN94" s="78"/>
      <c r="TVO94" s="78"/>
      <c r="TVP94" s="78"/>
      <c r="TVQ94" s="78"/>
      <c r="TVR94" s="78"/>
      <c r="TVS94" s="78"/>
      <c r="TVT94" s="78"/>
      <c r="TVU94" s="78"/>
      <c r="TVV94" s="78"/>
      <c r="TVW94" s="78"/>
      <c r="TVX94" s="78"/>
      <c r="TVY94" s="78"/>
      <c r="TVZ94" s="78"/>
      <c r="TWA94" s="78"/>
      <c r="TWB94" s="78"/>
      <c r="TWC94" s="78"/>
      <c r="TWD94" s="78"/>
      <c r="TWE94" s="78"/>
      <c r="TWF94" s="78"/>
      <c r="TWG94" s="78"/>
      <c r="TWH94" s="78"/>
      <c r="TWI94" s="78"/>
      <c r="TWJ94" s="78"/>
      <c r="TWK94" s="78"/>
      <c r="TWL94" s="78"/>
      <c r="TWM94" s="78"/>
      <c r="TWN94" s="78"/>
      <c r="TWO94" s="78"/>
      <c r="TWP94" s="78"/>
      <c r="TWQ94" s="78"/>
      <c r="TWR94" s="78"/>
      <c r="TWS94" s="78"/>
      <c r="TWT94" s="78"/>
      <c r="TWU94" s="78"/>
      <c r="TWV94" s="78"/>
      <c r="TWW94" s="78"/>
      <c r="TWX94" s="78"/>
      <c r="TWY94" s="78"/>
      <c r="TWZ94" s="78"/>
      <c r="TXA94" s="78"/>
      <c r="TXB94" s="78"/>
      <c r="TXC94" s="78"/>
      <c r="TXD94" s="78"/>
      <c r="TXE94" s="78"/>
      <c r="TXF94" s="78"/>
      <c r="TXG94" s="78"/>
      <c r="TXH94" s="78"/>
      <c r="TXI94" s="78"/>
      <c r="TXJ94" s="78"/>
      <c r="TXK94" s="78"/>
      <c r="TXL94" s="78"/>
      <c r="TXM94" s="78"/>
      <c r="TXN94" s="78"/>
      <c r="TXO94" s="78"/>
      <c r="TXP94" s="78"/>
      <c r="TXQ94" s="78"/>
      <c r="TXR94" s="78"/>
      <c r="TXS94" s="78"/>
      <c r="TXT94" s="78"/>
      <c r="TXU94" s="78"/>
      <c r="TXV94" s="78"/>
      <c r="TXW94" s="78"/>
      <c r="TXX94" s="78"/>
      <c r="TXY94" s="78"/>
      <c r="TXZ94" s="78"/>
      <c r="TYA94" s="78"/>
      <c r="TYB94" s="78"/>
      <c r="TYC94" s="78"/>
      <c r="TYD94" s="78"/>
      <c r="TYE94" s="78"/>
      <c r="TYF94" s="78"/>
      <c r="TYG94" s="78"/>
      <c r="TYH94" s="78"/>
      <c r="TYI94" s="78"/>
      <c r="TYJ94" s="78"/>
      <c r="TYK94" s="78"/>
      <c r="TYL94" s="78"/>
      <c r="TYM94" s="78"/>
      <c r="TYN94" s="78"/>
      <c r="TYO94" s="78"/>
      <c r="TYP94" s="78"/>
      <c r="TYQ94" s="78"/>
      <c r="TYR94" s="78"/>
      <c r="TYS94" s="78"/>
      <c r="TYT94" s="78"/>
      <c r="TYU94" s="78"/>
      <c r="TYV94" s="78"/>
      <c r="TYW94" s="78"/>
      <c r="TYX94" s="78"/>
      <c r="TYY94" s="78"/>
      <c r="TYZ94" s="78"/>
      <c r="TZA94" s="78"/>
      <c r="TZB94" s="78"/>
      <c r="TZC94" s="78"/>
      <c r="TZD94" s="78"/>
      <c r="TZE94" s="78"/>
      <c r="TZF94" s="78"/>
      <c r="TZG94" s="78"/>
      <c r="TZH94" s="78"/>
      <c r="TZI94" s="78"/>
      <c r="TZJ94" s="78"/>
      <c r="TZK94" s="78"/>
      <c r="TZL94" s="78"/>
      <c r="TZM94" s="78"/>
      <c r="TZN94" s="78"/>
      <c r="TZO94" s="78"/>
      <c r="TZP94" s="78"/>
      <c r="TZQ94" s="78"/>
      <c r="TZR94" s="78"/>
      <c r="TZS94" s="78"/>
      <c r="TZT94" s="78"/>
      <c r="TZU94" s="78"/>
      <c r="TZV94" s="78"/>
      <c r="TZW94" s="78"/>
      <c r="TZX94" s="78"/>
      <c r="TZY94" s="78"/>
      <c r="TZZ94" s="78"/>
      <c r="UAA94" s="78"/>
      <c r="UAB94" s="78"/>
      <c r="UAC94" s="78"/>
      <c r="UAD94" s="78"/>
      <c r="UAE94" s="78"/>
      <c r="UAF94" s="78"/>
      <c r="UAG94" s="78"/>
      <c r="UAH94" s="78"/>
      <c r="UAI94" s="78"/>
      <c r="UAJ94" s="78"/>
      <c r="UAK94" s="78"/>
      <c r="UAL94" s="78"/>
      <c r="UAM94" s="78"/>
      <c r="UAN94" s="78"/>
      <c r="UAO94" s="78"/>
      <c r="UAP94" s="78"/>
      <c r="UAQ94" s="78"/>
      <c r="UAR94" s="78"/>
      <c r="UAS94" s="78"/>
      <c r="UAT94" s="78"/>
      <c r="UAU94" s="78"/>
      <c r="UAV94" s="78"/>
      <c r="UAW94" s="78"/>
      <c r="UAX94" s="78"/>
      <c r="UAY94" s="78"/>
      <c r="UAZ94" s="78"/>
      <c r="UBA94" s="78"/>
      <c r="UBB94" s="78"/>
      <c r="UBC94" s="78"/>
      <c r="UBD94" s="78"/>
      <c r="UBE94" s="78"/>
      <c r="UBF94" s="78"/>
      <c r="UBG94" s="78"/>
      <c r="UBH94" s="78"/>
      <c r="UBI94" s="78"/>
      <c r="UBJ94" s="78"/>
      <c r="UBK94" s="78"/>
      <c r="UBL94" s="78"/>
      <c r="UBM94" s="78"/>
      <c r="UBN94" s="78"/>
      <c r="UBO94" s="78"/>
      <c r="UBP94" s="78"/>
      <c r="UBQ94" s="78"/>
      <c r="UBR94" s="78"/>
      <c r="UBS94" s="78"/>
      <c r="UBT94" s="78"/>
      <c r="UBU94" s="78"/>
      <c r="UBV94" s="78"/>
      <c r="UBW94" s="78"/>
      <c r="UBX94" s="78"/>
      <c r="UBY94" s="78"/>
      <c r="UBZ94" s="78"/>
      <c r="UCA94" s="78"/>
      <c r="UCB94" s="78"/>
      <c r="UCC94" s="78"/>
      <c r="UCD94" s="78"/>
      <c r="UCE94" s="78"/>
      <c r="UCF94" s="78"/>
      <c r="UCG94" s="78"/>
      <c r="UCH94" s="78"/>
      <c r="UCI94" s="78"/>
      <c r="UCJ94" s="78"/>
      <c r="UCK94" s="78"/>
      <c r="UCL94" s="78"/>
      <c r="UCM94" s="78"/>
      <c r="UCN94" s="78"/>
      <c r="UCO94" s="78"/>
      <c r="UCP94" s="78"/>
      <c r="UCQ94" s="78"/>
      <c r="UCR94" s="78"/>
      <c r="UCS94" s="78"/>
      <c r="UCT94" s="78"/>
      <c r="UCU94" s="78"/>
      <c r="UCV94" s="78"/>
      <c r="UCW94" s="78"/>
      <c r="UCX94" s="78"/>
      <c r="UCY94" s="78"/>
      <c r="UCZ94" s="78"/>
      <c r="UDA94" s="78"/>
      <c r="UDB94" s="78"/>
      <c r="UDC94" s="78"/>
      <c r="UDD94" s="78"/>
      <c r="UDE94" s="78"/>
      <c r="UDF94" s="78"/>
      <c r="UDG94" s="78"/>
      <c r="UDH94" s="78"/>
      <c r="UDI94" s="78"/>
      <c r="UDJ94" s="78"/>
      <c r="UDK94" s="78"/>
      <c r="UDL94" s="78"/>
      <c r="UDM94" s="78"/>
      <c r="UDN94" s="78"/>
      <c r="UDO94" s="78"/>
      <c r="UDP94" s="78"/>
      <c r="UDQ94" s="78"/>
      <c r="UDR94" s="78"/>
      <c r="UDS94" s="78"/>
      <c r="UDT94" s="78"/>
      <c r="UDU94" s="78"/>
      <c r="UDV94" s="78"/>
      <c r="UDW94" s="78"/>
      <c r="UDX94" s="78"/>
      <c r="UDY94" s="78"/>
      <c r="UDZ94" s="78"/>
      <c r="UEA94" s="78"/>
      <c r="UEB94" s="78"/>
      <c r="UEC94" s="78"/>
      <c r="UED94" s="78"/>
      <c r="UEE94" s="78"/>
      <c r="UEF94" s="78"/>
      <c r="UEG94" s="78"/>
      <c r="UEH94" s="78"/>
      <c r="UEI94" s="78"/>
      <c r="UEJ94" s="78"/>
      <c r="UEK94" s="78"/>
      <c r="UEL94" s="78"/>
      <c r="UEM94" s="78"/>
      <c r="UEN94" s="78"/>
      <c r="UEO94" s="78"/>
      <c r="UEP94" s="78"/>
      <c r="UEQ94" s="78"/>
      <c r="UER94" s="78"/>
      <c r="UES94" s="78"/>
      <c r="UET94" s="78"/>
      <c r="UEU94" s="78"/>
      <c r="UEV94" s="78"/>
      <c r="UEW94" s="78"/>
      <c r="UEX94" s="78"/>
      <c r="UEY94" s="78"/>
      <c r="UEZ94" s="78"/>
      <c r="UFA94" s="78"/>
      <c r="UFB94" s="78"/>
      <c r="UFC94" s="78"/>
      <c r="UFD94" s="78"/>
      <c r="UFE94" s="78"/>
      <c r="UFF94" s="78"/>
      <c r="UFG94" s="78"/>
      <c r="UFH94" s="78"/>
      <c r="UFI94" s="78"/>
      <c r="UFJ94" s="78"/>
      <c r="UFK94" s="78"/>
      <c r="UFL94" s="78"/>
      <c r="UFM94" s="78"/>
      <c r="UFN94" s="78"/>
      <c r="UFO94" s="78"/>
      <c r="UFP94" s="78"/>
      <c r="UFQ94" s="78"/>
      <c r="UFR94" s="78"/>
      <c r="UFS94" s="78"/>
      <c r="UFT94" s="78"/>
      <c r="UFU94" s="78"/>
      <c r="UFV94" s="78"/>
      <c r="UFW94" s="78"/>
      <c r="UFX94" s="78"/>
      <c r="UFY94" s="78"/>
      <c r="UFZ94" s="78"/>
      <c r="UGA94" s="78"/>
      <c r="UGB94" s="78"/>
      <c r="UGC94" s="78"/>
      <c r="UGD94" s="78"/>
      <c r="UGE94" s="78"/>
      <c r="UGF94" s="78"/>
      <c r="UGG94" s="78"/>
      <c r="UGH94" s="78"/>
      <c r="UGI94" s="78"/>
      <c r="UGJ94" s="78"/>
      <c r="UGK94" s="78"/>
      <c r="UGL94" s="78"/>
      <c r="UGM94" s="78"/>
      <c r="UGN94" s="78"/>
      <c r="UGO94" s="78"/>
      <c r="UGP94" s="78"/>
      <c r="UGQ94" s="78"/>
      <c r="UGR94" s="78"/>
      <c r="UGS94" s="78"/>
      <c r="UGT94" s="78"/>
      <c r="UGU94" s="78"/>
      <c r="UGV94" s="78"/>
      <c r="UGW94" s="78"/>
      <c r="UGX94" s="78"/>
      <c r="UGY94" s="78"/>
      <c r="UGZ94" s="78"/>
      <c r="UHA94" s="78"/>
      <c r="UHB94" s="78"/>
      <c r="UHC94" s="78"/>
      <c r="UHD94" s="78"/>
      <c r="UHE94" s="78"/>
      <c r="UHF94" s="78"/>
      <c r="UHG94" s="78"/>
      <c r="UHH94" s="78"/>
      <c r="UHI94" s="78"/>
      <c r="UHJ94" s="78"/>
      <c r="UHK94" s="78"/>
      <c r="UHL94" s="78"/>
      <c r="UHM94" s="78"/>
      <c r="UHN94" s="78"/>
      <c r="UHO94" s="78"/>
      <c r="UHP94" s="78"/>
      <c r="UHQ94" s="78"/>
      <c r="UHR94" s="78"/>
      <c r="UHS94" s="78"/>
      <c r="UHT94" s="78"/>
      <c r="UHU94" s="78"/>
      <c r="UHV94" s="78"/>
      <c r="UHW94" s="78"/>
      <c r="UHX94" s="78"/>
      <c r="UHY94" s="78"/>
      <c r="UHZ94" s="78"/>
      <c r="UIA94" s="78"/>
      <c r="UIB94" s="78"/>
      <c r="UIC94" s="78"/>
      <c r="UID94" s="78"/>
      <c r="UIE94" s="78"/>
      <c r="UIF94" s="78"/>
      <c r="UIG94" s="78"/>
      <c r="UIH94" s="78"/>
      <c r="UII94" s="78"/>
      <c r="UIJ94" s="78"/>
      <c r="UIK94" s="78"/>
      <c r="UIL94" s="78"/>
      <c r="UIM94" s="78"/>
      <c r="UIN94" s="78"/>
      <c r="UIO94" s="78"/>
      <c r="UIP94" s="78"/>
      <c r="UIQ94" s="78"/>
      <c r="UIR94" s="78"/>
      <c r="UIS94" s="78"/>
      <c r="UIT94" s="78"/>
      <c r="UIU94" s="78"/>
      <c r="UIV94" s="78"/>
      <c r="UIW94" s="78"/>
      <c r="UIX94" s="78"/>
      <c r="UIY94" s="78"/>
      <c r="UIZ94" s="78"/>
      <c r="UJA94" s="78"/>
      <c r="UJB94" s="78"/>
      <c r="UJC94" s="78"/>
      <c r="UJD94" s="78"/>
      <c r="UJE94" s="78"/>
      <c r="UJF94" s="78"/>
      <c r="UJG94" s="78"/>
      <c r="UJH94" s="78"/>
      <c r="UJI94" s="78"/>
      <c r="UJJ94" s="78"/>
      <c r="UJK94" s="78"/>
      <c r="UJL94" s="78"/>
      <c r="UJM94" s="78"/>
      <c r="UJN94" s="78"/>
      <c r="UJO94" s="78"/>
      <c r="UJP94" s="78"/>
      <c r="UJQ94" s="78"/>
      <c r="UJR94" s="78"/>
      <c r="UJS94" s="78"/>
      <c r="UJT94" s="78"/>
      <c r="UJU94" s="78"/>
      <c r="UJV94" s="78"/>
      <c r="UJW94" s="78"/>
      <c r="UJX94" s="78"/>
      <c r="UJY94" s="78"/>
      <c r="UJZ94" s="78"/>
      <c r="UKA94" s="78"/>
      <c r="UKB94" s="78"/>
      <c r="UKC94" s="78"/>
      <c r="UKD94" s="78"/>
      <c r="UKE94" s="78"/>
      <c r="UKF94" s="78"/>
      <c r="UKG94" s="78"/>
      <c r="UKH94" s="78"/>
      <c r="UKI94" s="78"/>
      <c r="UKJ94" s="78"/>
      <c r="UKK94" s="78"/>
      <c r="UKL94" s="78"/>
      <c r="UKM94" s="78"/>
      <c r="UKN94" s="78"/>
      <c r="UKO94" s="78"/>
      <c r="UKP94" s="78"/>
      <c r="UKQ94" s="78"/>
      <c r="UKR94" s="78"/>
      <c r="UKS94" s="78"/>
      <c r="UKT94" s="78"/>
      <c r="UKU94" s="78"/>
      <c r="UKV94" s="78"/>
      <c r="UKW94" s="78"/>
      <c r="UKX94" s="78"/>
      <c r="UKY94" s="78"/>
      <c r="UKZ94" s="78"/>
      <c r="ULA94" s="78"/>
      <c r="ULB94" s="78"/>
      <c r="ULC94" s="78"/>
      <c r="ULD94" s="78"/>
      <c r="ULE94" s="78"/>
      <c r="ULF94" s="78"/>
      <c r="ULG94" s="78"/>
      <c r="ULH94" s="78"/>
      <c r="ULI94" s="78"/>
      <c r="ULJ94" s="78"/>
      <c r="ULK94" s="78"/>
      <c r="ULL94" s="78"/>
      <c r="ULM94" s="78"/>
      <c r="ULN94" s="78"/>
      <c r="ULO94" s="78"/>
      <c r="ULP94" s="78"/>
      <c r="ULQ94" s="78"/>
      <c r="ULR94" s="78"/>
      <c r="ULS94" s="78"/>
      <c r="ULT94" s="78"/>
      <c r="ULU94" s="78"/>
      <c r="ULV94" s="78"/>
      <c r="ULW94" s="78"/>
      <c r="ULX94" s="78"/>
      <c r="ULY94" s="78"/>
      <c r="ULZ94" s="78"/>
      <c r="UMA94" s="78"/>
      <c r="UMB94" s="78"/>
      <c r="UMC94" s="78"/>
      <c r="UMD94" s="78"/>
      <c r="UME94" s="78"/>
      <c r="UMF94" s="78"/>
      <c r="UMG94" s="78"/>
      <c r="UMH94" s="78"/>
      <c r="UMI94" s="78"/>
      <c r="UMJ94" s="78"/>
      <c r="UMK94" s="78"/>
      <c r="UML94" s="78"/>
      <c r="UMM94" s="78"/>
      <c r="UMN94" s="78"/>
      <c r="UMO94" s="78"/>
      <c r="UMP94" s="78"/>
      <c r="UMQ94" s="78"/>
      <c r="UMR94" s="78"/>
      <c r="UMS94" s="78"/>
      <c r="UMT94" s="78"/>
      <c r="UMU94" s="78"/>
      <c r="UMV94" s="78"/>
      <c r="UMW94" s="78"/>
      <c r="UMX94" s="78"/>
      <c r="UMY94" s="78"/>
      <c r="UMZ94" s="78"/>
      <c r="UNA94" s="78"/>
      <c r="UNB94" s="78"/>
      <c r="UNC94" s="78"/>
      <c r="UND94" s="78"/>
      <c r="UNE94" s="78"/>
      <c r="UNF94" s="78"/>
      <c r="UNG94" s="78"/>
      <c r="UNH94" s="78"/>
      <c r="UNI94" s="78"/>
      <c r="UNJ94" s="78"/>
      <c r="UNK94" s="78"/>
      <c r="UNL94" s="78"/>
      <c r="UNM94" s="78"/>
      <c r="UNN94" s="78"/>
      <c r="UNO94" s="78"/>
      <c r="UNP94" s="78"/>
      <c r="UNQ94" s="78"/>
      <c r="UNR94" s="78"/>
      <c r="UNS94" s="78"/>
      <c r="UNT94" s="78"/>
      <c r="UNU94" s="78"/>
      <c r="UNV94" s="78"/>
      <c r="UNW94" s="78"/>
      <c r="UNX94" s="78"/>
      <c r="UNY94" s="78"/>
      <c r="UNZ94" s="78"/>
      <c r="UOA94" s="78"/>
      <c r="UOB94" s="78"/>
      <c r="UOC94" s="78"/>
      <c r="UOD94" s="78"/>
      <c r="UOE94" s="78"/>
      <c r="UOF94" s="78"/>
      <c r="UOG94" s="78"/>
      <c r="UOH94" s="78"/>
      <c r="UOI94" s="78"/>
      <c r="UOJ94" s="78"/>
      <c r="UOK94" s="78"/>
      <c r="UOL94" s="78"/>
      <c r="UOM94" s="78"/>
      <c r="UON94" s="78"/>
      <c r="UOO94" s="78"/>
      <c r="UOP94" s="78"/>
      <c r="UOQ94" s="78"/>
      <c r="UOR94" s="78"/>
      <c r="UOS94" s="78"/>
      <c r="UOT94" s="78"/>
      <c r="UOU94" s="78"/>
      <c r="UOV94" s="78"/>
      <c r="UOW94" s="78"/>
      <c r="UOX94" s="78"/>
      <c r="UOY94" s="78"/>
      <c r="UOZ94" s="78"/>
      <c r="UPA94" s="78"/>
      <c r="UPB94" s="78"/>
      <c r="UPC94" s="78"/>
      <c r="UPD94" s="78"/>
      <c r="UPE94" s="78"/>
      <c r="UPF94" s="78"/>
      <c r="UPG94" s="78"/>
      <c r="UPH94" s="78"/>
      <c r="UPI94" s="78"/>
      <c r="UPJ94" s="78"/>
      <c r="UPK94" s="78"/>
      <c r="UPL94" s="78"/>
      <c r="UPM94" s="78"/>
      <c r="UPN94" s="78"/>
      <c r="UPO94" s="78"/>
      <c r="UPP94" s="78"/>
      <c r="UPQ94" s="78"/>
      <c r="UPR94" s="78"/>
      <c r="UPS94" s="78"/>
      <c r="UPT94" s="78"/>
      <c r="UPU94" s="78"/>
      <c r="UPV94" s="78"/>
      <c r="UPW94" s="78"/>
      <c r="UPX94" s="78"/>
      <c r="UPY94" s="78"/>
      <c r="UPZ94" s="78"/>
      <c r="UQA94" s="78"/>
      <c r="UQB94" s="78"/>
      <c r="UQC94" s="78"/>
      <c r="UQD94" s="78"/>
      <c r="UQE94" s="78"/>
      <c r="UQF94" s="78"/>
      <c r="UQG94" s="78"/>
      <c r="UQH94" s="78"/>
      <c r="UQI94" s="78"/>
      <c r="UQJ94" s="78"/>
      <c r="UQK94" s="78"/>
      <c r="UQL94" s="78"/>
      <c r="UQM94" s="78"/>
      <c r="UQN94" s="78"/>
      <c r="UQO94" s="78"/>
      <c r="UQP94" s="78"/>
      <c r="UQQ94" s="78"/>
      <c r="UQR94" s="78"/>
      <c r="UQS94" s="78"/>
      <c r="UQT94" s="78"/>
      <c r="UQU94" s="78"/>
      <c r="UQV94" s="78"/>
      <c r="UQW94" s="78"/>
      <c r="UQX94" s="78"/>
      <c r="UQY94" s="78"/>
      <c r="UQZ94" s="78"/>
      <c r="URA94" s="78"/>
      <c r="URB94" s="78"/>
      <c r="URC94" s="78"/>
      <c r="URD94" s="78"/>
      <c r="URE94" s="78"/>
      <c r="URF94" s="78"/>
      <c r="URG94" s="78"/>
      <c r="URH94" s="78"/>
      <c r="URI94" s="78"/>
      <c r="URJ94" s="78"/>
      <c r="URK94" s="78"/>
      <c r="URL94" s="78"/>
      <c r="URM94" s="78"/>
      <c r="URN94" s="78"/>
      <c r="URO94" s="78"/>
      <c r="URP94" s="78"/>
      <c r="URQ94" s="78"/>
      <c r="URR94" s="78"/>
      <c r="URS94" s="78"/>
      <c r="URT94" s="78"/>
      <c r="URU94" s="78"/>
      <c r="URV94" s="78"/>
      <c r="URW94" s="78"/>
      <c r="URX94" s="78"/>
      <c r="URY94" s="78"/>
      <c r="URZ94" s="78"/>
      <c r="USA94" s="78"/>
      <c r="USB94" s="78"/>
      <c r="USC94" s="78"/>
      <c r="USD94" s="78"/>
      <c r="USE94" s="78"/>
      <c r="USF94" s="78"/>
      <c r="USG94" s="78"/>
      <c r="USH94" s="78"/>
      <c r="USI94" s="78"/>
      <c r="USJ94" s="78"/>
      <c r="USK94" s="78"/>
      <c r="USL94" s="78"/>
      <c r="USM94" s="78"/>
      <c r="USN94" s="78"/>
      <c r="USO94" s="78"/>
      <c r="USP94" s="78"/>
      <c r="USQ94" s="78"/>
      <c r="USR94" s="78"/>
      <c r="USS94" s="78"/>
      <c r="UST94" s="78"/>
      <c r="USU94" s="78"/>
      <c r="USV94" s="78"/>
      <c r="USW94" s="78"/>
      <c r="USX94" s="78"/>
      <c r="USY94" s="78"/>
      <c r="USZ94" s="78"/>
      <c r="UTA94" s="78"/>
      <c r="UTB94" s="78"/>
      <c r="UTC94" s="78"/>
      <c r="UTD94" s="78"/>
      <c r="UTE94" s="78"/>
      <c r="UTF94" s="78"/>
      <c r="UTG94" s="78"/>
      <c r="UTH94" s="78"/>
      <c r="UTI94" s="78"/>
      <c r="UTJ94" s="78"/>
      <c r="UTK94" s="78"/>
      <c r="UTL94" s="78"/>
      <c r="UTM94" s="78"/>
      <c r="UTN94" s="78"/>
      <c r="UTO94" s="78"/>
      <c r="UTP94" s="78"/>
      <c r="UTQ94" s="78"/>
      <c r="UTR94" s="78"/>
      <c r="UTS94" s="78"/>
      <c r="UTT94" s="78"/>
      <c r="UTU94" s="78"/>
      <c r="UTV94" s="78"/>
      <c r="UTW94" s="78"/>
      <c r="UTX94" s="78"/>
      <c r="UTY94" s="78"/>
      <c r="UTZ94" s="78"/>
      <c r="UUA94" s="78"/>
      <c r="UUB94" s="78"/>
      <c r="UUC94" s="78"/>
      <c r="UUD94" s="78"/>
      <c r="UUE94" s="78"/>
      <c r="UUF94" s="78"/>
      <c r="UUG94" s="78"/>
      <c r="UUH94" s="78"/>
      <c r="UUI94" s="78"/>
      <c r="UUJ94" s="78"/>
      <c r="UUK94" s="78"/>
      <c r="UUL94" s="78"/>
      <c r="UUM94" s="78"/>
      <c r="UUN94" s="78"/>
      <c r="UUO94" s="78"/>
      <c r="UUP94" s="78"/>
      <c r="UUQ94" s="78"/>
      <c r="UUR94" s="78"/>
      <c r="UUS94" s="78"/>
      <c r="UUT94" s="78"/>
      <c r="UUU94" s="78"/>
      <c r="UUV94" s="78"/>
      <c r="UUW94" s="78"/>
      <c r="UUX94" s="78"/>
      <c r="UUY94" s="78"/>
      <c r="UUZ94" s="78"/>
      <c r="UVA94" s="78"/>
      <c r="UVB94" s="78"/>
      <c r="UVC94" s="78"/>
      <c r="UVD94" s="78"/>
      <c r="UVE94" s="78"/>
      <c r="UVF94" s="78"/>
      <c r="UVG94" s="78"/>
      <c r="UVH94" s="78"/>
      <c r="UVI94" s="78"/>
      <c r="UVJ94" s="78"/>
      <c r="UVK94" s="78"/>
      <c r="UVL94" s="78"/>
      <c r="UVM94" s="78"/>
      <c r="UVN94" s="78"/>
      <c r="UVO94" s="78"/>
      <c r="UVP94" s="78"/>
      <c r="UVQ94" s="78"/>
      <c r="UVR94" s="78"/>
      <c r="UVS94" s="78"/>
      <c r="UVT94" s="78"/>
      <c r="UVU94" s="78"/>
      <c r="UVV94" s="78"/>
      <c r="UVW94" s="78"/>
      <c r="UVX94" s="78"/>
      <c r="UVY94" s="78"/>
      <c r="UVZ94" s="78"/>
      <c r="UWA94" s="78"/>
      <c r="UWB94" s="78"/>
      <c r="UWC94" s="78"/>
      <c r="UWD94" s="78"/>
      <c r="UWE94" s="78"/>
      <c r="UWF94" s="78"/>
      <c r="UWG94" s="78"/>
      <c r="UWH94" s="78"/>
      <c r="UWI94" s="78"/>
      <c r="UWJ94" s="78"/>
      <c r="UWK94" s="78"/>
      <c r="UWL94" s="78"/>
      <c r="UWM94" s="78"/>
      <c r="UWN94" s="78"/>
      <c r="UWO94" s="78"/>
      <c r="UWP94" s="78"/>
      <c r="UWQ94" s="78"/>
      <c r="UWR94" s="78"/>
      <c r="UWS94" s="78"/>
      <c r="UWT94" s="78"/>
      <c r="UWU94" s="78"/>
      <c r="UWV94" s="78"/>
      <c r="UWW94" s="78"/>
      <c r="UWX94" s="78"/>
      <c r="UWY94" s="78"/>
      <c r="UWZ94" s="78"/>
      <c r="UXA94" s="78"/>
      <c r="UXB94" s="78"/>
      <c r="UXC94" s="78"/>
      <c r="UXD94" s="78"/>
      <c r="UXE94" s="78"/>
      <c r="UXF94" s="78"/>
      <c r="UXG94" s="78"/>
      <c r="UXH94" s="78"/>
      <c r="UXI94" s="78"/>
      <c r="UXJ94" s="78"/>
      <c r="UXK94" s="78"/>
      <c r="UXL94" s="78"/>
      <c r="UXM94" s="78"/>
      <c r="UXN94" s="78"/>
      <c r="UXO94" s="78"/>
      <c r="UXP94" s="78"/>
      <c r="UXQ94" s="78"/>
      <c r="UXR94" s="78"/>
      <c r="UXS94" s="78"/>
      <c r="UXT94" s="78"/>
      <c r="UXU94" s="78"/>
      <c r="UXV94" s="78"/>
      <c r="UXW94" s="78"/>
      <c r="UXX94" s="78"/>
      <c r="UXY94" s="78"/>
      <c r="UXZ94" s="78"/>
      <c r="UYA94" s="78"/>
      <c r="UYB94" s="78"/>
      <c r="UYC94" s="78"/>
      <c r="UYD94" s="78"/>
      <c r="UYE94" s="78"/>
      <c r="UYF94" s="78"/>
      <c r="UYG94" s="78"/>
      <c r="UYH94" s="78"/>
      <c r="UYI94" s="78"/>
      <c r="UYJ94" s="78"/>
      <c r="UYK94" s="78"/>
      <c r="UYL94" s="78"/>
      <c r="UYM94" s="78"/>
      <c r="UYN94" s="78"/>
      <c r="UYO94" s="78"/>
      <c r="UYP94" s="78"/>
      <c r="UYQ94" s="78"/>
      <c r="UYR94" s="78"/>
      <c r="UYS94" s="78"/>
      <c r="UYT94" s="78"/>
      <c r="UYU94" s="78"/>
      <c r="UYV94" s="78"/>
      <c r="UYW94" s="78"/>
      <c r="UYX94" s="78"/>
      <c r="UYY94" s="78"/>
      <c r="UYZ94" s="78"/>
      <c r="UZA94" s="78"/>
      <c r="UZB94" s="78"/>
      <c r="UZC94" s="78"/>
      <c r="UZD94" s="78"/>
      <c r="UZE94" s="78"/>
      <c r="UZF94" s="78"/>
      <c r="UZG94" s="78"/>
      <c r="UZH94" s="78"/>
      <c r="UZI94" s="78"/>
      <c r="UZJ94" s="78"/>
      <c r="UZK94" s="78"/>
      <c r="UZL94" s="78"/>
      <c r="UZM94" s="78"/>
      <c r="UZN94" s="78"/>
      <c r="UZO94" s="78"/>
      <c r="UZP94" s="78"/>
      <c r="UZQ94" s="78"/>
      <c r="UZR94" s="78"/>
      <c r="UZS94" s="78"/>
      <c r="UZT94" s="78"/>
      <c r="UZU94" s="78"/>
      <c r="UZV94" s="78"/>
      <c r="UZW94" s="78"/>
      <c r="UZX94" s="78"/>
      <c r="UZY94" s="78"/>
      <c r="UZZ94" s="78"/>
      <c r="VAA94" s="78"/>
      <c r="VAB94" s="78"/>
      <c r="VAC94" s="78"/>
      <c r="VAD94" s="78"/>
      <c r="VAE94" s="78"/>
      <c r="VAF94" s="78"/>
      <c r="VAG94" s="78"/>
      <c r="VAH94" s="78"/>
      <c r="VAI94" s="78"/>
      <c r="VAJ94" s="78"/>
      <c r="VAK94" s="78"/>
      <c r="VAL94" s="78"/>
      <c r="VAM94" s="78"/>
      <c r="VAN94" s="78"/>
      <c r="VAO94" s="78"/>
      <c r="VAP94" s="78"/>
      <c r="VAQ94" s="78"/>
      <c r="VAR94" s="78"/>
      <c r="VAS94" s="78"/>
      <c r="VAT94" s="78"/>
      <c r="VAU94" s="78"/>
      <c r="VAV94" s="78"/>
      <c r="VAW94" s="78"/>
      <c r="VAX94" s="78"/>
      <c r="VAY94" s="78"/>
      <c r="VAZ94" s="78"/>
      <c r="VBA94" s="78"/>
      <c r="VBB94" s="78"/>
      <c r="VBC94" s="78"/>
      <c r="VBD94" s="78"/>
      <c r="VBE94" s="78"/>
      <c r="VBF94" s="78"/>
      <c r="VBG94" s="78"/>
      <c r="VBH94" s="78"/>
      <c r="VBI94" s="78"/>
      <c r="VBJ94" s="78"/>
      <c r="VBK94" s="78"/>
      <c r="VBL94" s="78"/>
      <c r="VBM94" s="78"/>
      <c r="VBN94" s="78"/>
      <c r="VBO94" s="78"/>
      <c r="VBP94" s="78"/>
      <c r="VBQ94" s="78"/>
      <c r="VBR94" s="78"/>
      <c r="VBS94" s="78"/>
      <c r="VBT94" s="78"/>
      <c r="VBU94" s="78"/>
      <c r="VBV94" s="78"/>
      <c r="VBW94" s="78"/>
      <c r="VBX94" s="78"/>
      <c r="VBY94" s="78"/>
      <c r="VBZ94" s="78"/>
      <c r="VCA94" s="78"/>
      <c r="VCB94" s="78"/>
      <c r="VCC94" s="78"/>
      <c r="VCD94" s="78"/>
      <c r="VCE94" s="78"/>
      <c r="VCF94" s="78"/>
      <c r="VCG94" s="78"/>
      <c r="VCH94" s="78"/>
      <c r="VCI94" s="78"/>
      <c r="VCJ94" s="78"/>
      <c r="VCK94" s="78"/>
      <c r="VCL94" s="78"/>
      <c r="VCM94" s="78"/>
      <c r="VCN94" s="78"/>
      <c r="VCO94" s="78"/>
      <c r="VCP94" s="78"/>
      <c r="VCQ94" s="78"/>
      <c r="VCR94" s="78"/>
      <c r="VCS94" s="78"/>
      <c r="VCT94" s="78"/>
      <c r="VCU94" s="78"/>
      <c r="VCV94" s="78"/>
      <c r="VCW94" s="78"/>
      <c r="VCX94" s="78"/>
      <c r="VCY94" s="78"/>
      <c r="VCZ94" s="78"/>
      <c r="VDA94" s="78"/>
      <c r="VDB94" s="78"/>
      <c r="VDC94" s="78"/>
      <c r="VDD94" s="78"/>
      <c r="VDE94" s="78"/>
      <c r="VDF94" s="78"/>
      <c r="VDG94" s="78"/>
      <c r="VDH94" s="78"/>
      <c r="VDI94" s="78"/>
      <c r="VDJ94" s="78"/>
      <c r="VDK94" s="78"/>
      <c r="VDL94" s="78"/>
      <c r="VDM94" s="78"/>
      <c r="VDN94" s="78"/>
      <c r="VDO94" s="78"/>
      <c r="VDP94" s="78"/>
      <c r="VDQ94" s="78"/>
      <c r="VDR94" s="78"/>
      <c r="VDS94" s="78"/>
      <c r="VDT94" s="78"/>
      <c r="VDU94" s="78"/>
      <c r="VDV94" s="78"/>
      <c r="VDW94" s="78"/>
      <c r="VDX94" s="78"/>
      <c r="VDY94" s="78"/>
      <c r="VDZ94" s="78"/>
      <c r="VEA94" s="78"/>
      <c r="VEB94" s="78"/>
      <c r="VEC94" s="78"/>
      <c r="VED94" s="78"/>
      <c r="VEE94" s="78"/>
      <c r="VEF94" s="78"/>
      <c r="VEG94" s="78"/>
      <c r="VEH94" s="78"/>
      <c r="VEI94" s="78"/>
      <c r="VEJ94" s="78"/>
      <c r="VEK94" s="78"/>
      <c r="VEL94" s="78"/>
      <c r="VEM94" s="78"/>
      <c r="VEN94" s="78"/>
      <c r="VEO94" s="78"/>
      <c r="VEP94" s="78"/>
      <c r="VEQ94" s="78"/>
      <c r="VER94" s="78"/>
      <c r="VES94" s="78"/>
      <c r="VET94" s="78"/>
      <c r="VEU94" s="78"/>
      <c r="VEV94" s="78"/>
      <c r="VEW94" s="78"/>
      <c r="VEX94" s="78"/>
      <c r="VEY94" s="78"/>
      <c r="VEZ94" s="78"/>
      <c r="VFA94" s="78"/>
      <c r="VFB94" s="78"/>
      <c r="VFC94" s="78"/>
      <c r="VFD94" s="78"/>
      <c r="VFE94" s="78"/>
      <c r="VFF94" s="78"/>
      <c r="VFG94" s="78"/>
      <c r="VFH94" s="78"/>
      <c r="VFI94" s="78"/>
      <c r="VFJ94" s="78"/>
      <c r="VFK94" s="78"/>
      <c r="VFL94" s="78"/>
      <c r="VFM94" s="78"/>
      <c r="VFN94" s="78"/>
      <c r="VFO94" s="78"/>
      <c r="VFP94" s="78"/>
      <c r="VFQ94" s="78"/>
      <c r="VFR94" s="78"/>
      <c r="VFS94" s="78"/>
      <c r="VFT94" s="78"/>
      <c r="VFU94" s="78"/>
      <c r="VFV94" s="78"/>
      <c r="VFW94" s="78"/>
      <c r="VFX94" s="78"/>
      <c r="VFY94" s="78"/>
      <c r="VFZ94" s="78"/>
      <c r="VGA94" s="78"/>
      <c r="VGB94" s="78"/>
      <c r="VGC94" s="78"/>
      <c r="VGD94" s="78"/>
      <c r="VGE94" s="78"/>
      <c r="VGF94" s="78"/>
      <c r="VGG94" s="78"/>
      <c r="VGH94" s="78"/>
      <c r="VGI94" s="78"/>
      <c r="VGJ94" s="78"/>
      <c r="VGK94" s="78"/>
      <c r="VGL94" s="78"/>
      <c r="VGM94" s="78"/>
      <c r="VGN94" s="78"/>
      <c r="VGO94" s="78"/>
      <c r="VGP94" s="78"/>
      <c r="VGQ94" s="78"/>
      <c r="VGR94" s="78"/>
      <c r="VGS94" s="78"/>
      <c r="VGT94" s="78"/>
      <c r="VGU94" s="78"/>
      <c r="VGV94" s="78"/>
      <c r="VGW94" s="78"/>
      <c r="VGX94" s="78"/>
      <c r="VGY94" s="78"/>
      <c r="VGZ94" s="78"/>
      <c r="VHA94" s="78"/>
      <c r="VHB94" s="78"/>
      <c r="VHC94" s="78"/>
      <c r="VHD94" s="78"/>
      <c r="VHE94" s="78"/>
      <c r="VHF94" s="78"/>
      <c r="VHG94" s="78"/>
      <c r="VHH94" s="78"/>
      <c r="VHI94" s="78"/>
      <c r="VHJ94" s="78"/>
      <c r="VHK94" s="78"/>
      <c r="VHL94" s="78"/>
      <c r="VHM94" s="78"/>
      <c r="VHN94" s="78"/>
      <c r="VHO94" s="78"/>
      <c r="VHP94" s="78"/>
      <c r="VHQ94" s="78"/>
      <c r="VHR94" s="78"/>
      <c r="VHS94" s="78"/>
      <c r="VHT94" s="78"/>
      <c r="VHU94" s="78"/>
      <c r="VHV94" s="78"/>
      <c r="VHW94" s="78"/>
      <c r="VHX94" s="78"/>
      <c r="VHY94" s="78"/>
      <c r="VHZ94" s="78"/>
      <c r="VIA94" s="78"/>
      <c r="VIB94" s="78"/>
      <c r="VIC94" s="78"/>
      <c r="VID94" s="78"/>
      <c r="VIE94" s="78"/>
      <c r="VIF94" s="78"/>
      <c r="VIG94" s="78"/>
      <c r="VIH94" s="78"/>
      <c r="VII94" s="78"/>
      <c r="VIJ94" s="78"/>
      <c r="VIK94" s="78"/>
      <c r="VIL94" s="78"/>
      <c r="VIM94" s="78"/>
      <c r="VIN94" s="78"/>
      <c r="VIO94" s="78"/>
      <c r="VIP94" s="78"/>
      <c r="VIQ94" s="78"/>
      <c r="VIR94" s="78"/>
      <c r="VIS94" s="78"/>
      <c r="VIT94" s="78"/>
      <c r="VIU94" s="78"/>
      <c r="VIV94" s="78"/>
      <c r="VIW94" s="78"/>
      <c r="VIX94" s="78"/>
      <c r="VIY94" s="78"/>
      <c r="VIZ94" s="78"/>
      <c r="VJA94" s="78"/>
      <c r="VJB94" s="78"/>
      <c r="VJC94" s="78"/>
      <c r="VJD94" s="78"/>
      <c r="VJE94" s="78"/>
      <c r="VJF94" s="78"/>
      <c r="VJG94" s="78"/>
      <c r="VJH94" s="78"/>
      <c r="VJI94" s="78"/>
      <c r="VJJ94" s="78"/>
      <c r="VJK94" s="78"/>
      <c r="VJL94" s="78"/>
      <c r="VJM94" s="78"/>
      <c r="VJN94" s="78"/>
      <c r="VJO94" s="78"/>
      <c r="VJP94" s="78"/>
      <c r="VJQ94" s="78"/>
      <c r="VJR94" s="78"/>
      <c r="VJS94" s="78"/>
      <c r="VJT94" s="78"/>
      <c r="VJU94" s="78"/>
      <c r="VJV94" s="78"/>
      <c r="VJW94" s="78"/>
      <c r="VJX94" s="78"/>
      <c r="VJY94" s="78"/>
      <c r="VJZ94" s="78"/>
      <c r="VKA94" s="78"/>
      <c r="VKB94" s="78"/>
      <c r="VKC94" s="78"/>
      <c r="VKD94" s="78"/>
      <c r="VKE94" s="78"/>
      <c r="VKF94" s="78"/>
      <c r="VKG94" s="78"/>
      <c r="VKH94" s="78"/>
      <c r="VKI94" s="78"/>
      <c r="VKJ94" s="78"/>
      <c r="VKK94" s="78"/>
      <c r="VKL94" s="78"/>
      <c r="VKM94" s="78"/>
      <c r="VKN94" s="78"/>
      <c r="VKO94" s="78"/>
      <c r="VKP94" s="78"/>
      <c r="VKQ94" s="78"/>
      <c r="VKR94" s="78"/>
      <c r="VKS94" s="78"/>
      <c r="VKT94" s="78"/>
      <c r="VKU94" s="78"/>
      <c r="VKV94" s="78"/>
      <c r="VKW94" s="78"/>
      <c r="VKX94" s="78"/>
      <c r="VKY94" s="78"/>
      <c r="VKZ94" s="78"/>
      <c r="VLA94" s="78"/>
      <c r="VLB94" s="78"/>
      <c r="VLC94" s="78"/>
      <c r="VLD94" s="78"/>
      <c r="VLE94" s="78"/>
      <c r="VLF94" s="78"/>
      <c r="VLG94" s="78"/>
      <c r="VLH94" s="78"/>
      <c r="VLI94" s="78"/>
      <c r="VLJ94" s="78"/>
      <c r="VLK94" s="78"/>
      <c r="VLL94" s="78"/>
      <c r="VLM94" s="78"/>
      <c r="VLN94" s="78"/>
      <c r="VLO94" s="78"/>
      <c r="VLP94" s="78"/>
      <c r="VLQ94" s="78"/>
      <c r="VLR94" s="78"/>
      <c r="VLS94" s="78"/>
      <c r="VLT94" s="78"/>
      <c r="VLU94" s="78"/>
      <c r="VLV94" s="78"/>
      <c r="VLW94" s="78"/>
      <c r="VLX94" s="78"/>
      <c r="VLY94" s="78"/>
      <c r="VLZ94" s="78"/>
      <c r="VMA94" s="78"/>
      <c r="VMB94" s="78"/>
      <c r="VMC94" s="78"/>
      <c r="VMD94" s="78"/>
      <c r="VME94" s="78"/>
      <c r="VMF94" s="78"/>
      <c r="VMG94" s="78"/>
      <c r="VMH94" s="78"/>
      <c r="VMI94" s="78"/>
      <c r="VMJ94" s="78"/>
      <c r="VMK94" s="78"/>
      <c r="VML94" s="78"/>
      <c r="VMM94" s="78"/>
      <c r="VMN94" s="78"/>
      <c r="VMO94" s="78"/>
      <c r="VMP94" s="78"/>
      <c r="VMQ94" s="78"/>
      <c r="VMR94" s="78"/>
      <c r="VMS94" s="78"/>
      <c r="VMT94" s="78"/>
      <c r="VMU94" s="78"/>
      <c r="VMV94" s="78"/>
      <c r="VMW94" s="78"/>
      <c r="VMX94" s="78"/>
      <c r="VMY94" s="78"/>
      <c r="VMZ94" s="78"/>
      <c r="VNA94" s="78"/>
      <c r="VNB94" s="78"/>
      <c r="VNC94" s="78"/>
      <c r="VND94" s="78"/>
      <c r="VNE94" s="78"/>
      <c r="VNF94" s="78"/>
      <c r="VNG94" s="78"/>
      <c r="VNH94" s="78"/>
      <c r="VNI94" s="78"/>
      <c r="VNJ94" s="78"/>
      <c r="VNK94" s="78"/>
      <c r="VNL94" s="78"/>
      <c r="VNM94" s="78"/>
      <c r="VNN94" s="78"/>
      <c r="VNO94" s="78"/>
      <c r="VNP94" s="78"/>
      <c r="VNQ94" s="78"/>
      <c r="VNR94" s="78"/>
      <c r="VNS94" s="78"/>
      <c r="VNT94" s="78"/>
      <c r="VNU94" s="78"/>
      <c r="VNV94" s="78"/>
      <c r="VNW94" s="78"/>
      <c r="VNX94" s="78"/>
      <c r="VNY94" s="78"/>
      <c r="VNZ94" s="78"/>
      <c r="VOA94" s="78"/>
      <c r="VOB94" s="78"/>
      <c r="VOC94" s="78"/>
      <c r="VOD94" s="78"/>
      <c r="VOE94" s="78"/>
      <c r="VOF94" s="78"/>
      <c r="VOG94" s="78"/>
      <c r="VOH94" s="78"/>
      <c r="VOI94" s="78"/>
      <c r="VOJ94" s="78"/>
      <c r="VOK94" s="78"/>
      <c r="VOL94" s="78"/>
      <c r="VOM94" s="78"/>
      <c r="VON94" s="78"/>
      <c r="VOO94" s="78"/>
      <c r="VOP94" s="78"/>
      <c r="VOQ94" s="78"/>
      <c r="VOR94" s="78"/>
      <c r="VOS94" s="78"/>
      <c r="VOT94" s="78"/>
      <c r="VOU94" s="78"/>
      <c r="VOV94" s="78"/>
      <c r="VOW94" s="78"/>
      <c r="VOX94" s="78"/>
      <c r="VOY94" s="78"/>
      <c r="VOZ94" s="78"/>
      <c r="VPA94" s="78"/>
      <c r="VPB94" s="78"/>
      <c r="VPC94" s="78"/>
      <c r="VPD94" s="78"/>
      <c r="VPE94" s="78"/>
      <c r="VPF94" s="78"/>
      <c r="VPG94" s="78"/>
      <c r="VPH94" s="78"/>
      <c r="VPI94" s="78"/>
      <c r="VPJ94" s="78"/>
      <c r="VPK94" s="78"/>
      <c r="VPL94" s="78"/>
      <c r="VPM94" s="78"/>
      <c r="VPN94" s="78"/>
      <c r="VPO94" s="78"/>
      <c r="VPP94" s="78"/>
      <c r="VPQ94" s="78"/>
      <c r="VPR94" s="78"/>
      <c r="VPS94" s="78"/>
      <c r="VPT94" s="78"/>
      <c r="VPU94" s="78"/>
      <c r="VPV94" s="78"/>
      <c r="VPW94" s="78"/>
      <c r="VPX94" s="78"/>
      <c r="VPY94" s="78"/>
      <c r="VPZ94" s="78"/>
      <c r="VQA94" s="78"/>
      <c r="VQB94" s="78"/>
      <c r="VQC94" s="78"/>
      <c r="VQD94" s="78"/>
      <c r="VQE94" s="78"/>
      <c r="VQF94" s="78"/>
      <c r="VQG94" s="78"/>
      <c r="VQH94" s="78"/>
      <c r="VQI94" s="78"/>
      <c r="VQJ94" s="78"/>
      <c r="VQK94" s="78"/>
      <c r="VQL94" s="78"/>
      <c r="VQM94" s="78"/>
      <c r="VQN94" s="78"/>
      <c r="VQO94" s="78"/>
      <c r="VQP94" s="78"/>
      <c r="VQQ94" s="78"/>
      <c r="VQR94" s="78"/>
      <c r="VQS94" s="78"/>
      <c r="VQT94" s="78"/>
      <c r="VQU94" s="78"/>
      <c r="VQV94" s="78"/>
      <c r="VQW94" s="78"/>
      <c r="VQX94" s="78"/>
      <c r="VQY94" s="78"/>
      <c r="VQZ94" s="78"/>
      <c r="VRA94" s="78"/>
      <c r="VRB94" s="78"/>
      <c r="VRC94" s="78"/>
      <c r="VRD94" s="78"/>
      <c r="VRE94" s="78"/>
      <c r="VRF94" s="78"/>
      <c r="VRG94" s="78"/>
      <c r="VRH94" s="78"/>
      <c r="VRI94" s="78"/>
      <c r="VRJ94" s="78"/>
      <c r="VRK94" s="78"/>
      <c r="VRL94" s="78"/>
      <c r="VRM94" s="78"/>
      <c r="VRN94" s="78"/>
      <c r="VRO94" s="78"/>
      <c r="VRP94" s="78"/>
      <c r="VRQ94" s="78"/>
      <c r="VRR94" s="78"/>
      <c r="VRS94" s="78"/>
      <c r="VRT94" s="78"/>
      <c r="VRU94" s="78"/>
      <c r="VRV94" s="78"/>
      <c r="VRW94" s="78"/>
      <c r="VRX94" s="78"/>
      <c r="VRY94" s="78"/>
      <c r="VRZ94" s="78"/>
      <c r="VSA94" s="78"/>
      <c r="VSB94" s="78"/>
      <c r="VSC94" s="78"/>
      <c r="VSD94" s="78"/>
      <c r="VSE94" s="78"/>
      <c r="VSF94" s="78"/>
      <c r="VSG94" s="78"/>
      <c r="VSH94" s="78"/>
      <c r="VSI94" s="78"/>
      <c r="VSJ94" s="78"/>
      <c r="VSK94" s="78"/>
      <c r="VSL94" s="78"/>
      <c r="VSM94" s="78"/>
      <c r="VSN94" s="78"/>
      <c r="VSO94" s="78"/>
      <c r="VSP94" s="78"/>
      <c r="VSQ94" s="78"/>
      <c r="VSR94" s="78"/>
      <c r="VSS94" s="78"/>
      <c r="VST94" s="78"/>
      <c r="VSU94" s="78"/>
      <c r="VSV94" s="78"/>
      <c r="VSW94" s="78"/>
      <c r="VSX94" s="78"/>
      <c r="VSY94" s="78"/>
      <c r="VSZ94" s="78"/>
      <c r="VTA94" s="78"/>
      <c r="VTB94" s="78"/>
      <c r="VTC94" s="78"/>
      <c r="VTD94" s="78"/>
      <c r="VTE94" s="78"/>
      <c r="VTF94" s="78"/>
      <c r="VTG94" s="78"/>
      <c r="VTH94" s="78"/>
      <c r="VTI94" s="78"/>
      <c r="VTJ94" s="78"/>
      <c r="VTK94" s="78"/>
      <c r="VTL94" s="78"/>
      <c r="VTM94" s="78"/>
      <c r="VTN94" s="78"/>
      <c r="VTO94" s="78"/>
      <c r="VTP94" s="78"/>
      <c r="VTQ94" s="78"/>
      <c r="VTR94" s="78"/>
      <c r="VTS94" s="78"/>
      <c r="VTT94" s="78"/>
      <c r="VTU94" s="78"/>
      <c r="VTV94" s="78"/>
      <c r="VTW94" s="78"/>
      <c r="VTX94" s="78"/>
      <c r="VTY94" s="78"/>
      <c r="VTZ94" s="78"/>
      <c r="VUA94" s="78"/>
      <c r="VUB94" s="78"/>
      <c r="VUC94" s="78"/>
      <c r="VUD94" s="78"/>
      <c r="VUE94" s="78"/>
      <c r="VUF94" s="78"/>
      <c r="VUG94" s="78"/>
      <c r="VUH94" s="78"/>
      <c r="VUI94" s="78"/>
      <c r="VUJ94" s="78"/>
      <c r="VUK94" s="78"/>
      <c r="VUL94" s="78"/>
      <c r="VUM94" s="78"/>
      <c r="VUN94" s="78"/>
      <c r="VUO94" s="78"/>
      <c r="VUP94" s="78"/>
      <c r="VUQ94" s="78"/>
      <c r="VUR94" s="78"/>
      <c r="VUS94" s="78"/>
      <c r="VUT94" s="78"/>
      <c r="VUU94" s="78"/>
      <c r="VUV94" s="78"/>
      <c r="VUW94" s="78"/>
      <c r="VUX94" s="78"/>
      <c r="VUY94" s="78"/>
      <c r="VUZ94" s="78"/>
      <c r="VVA94" s="78"/>
      <c r="VVB94" s="78"/>
      <c r="VVC94" s="78"/>
      <c r="VVD94" s="78"/>
      <c r="VVE94" s="78"/>
      <c r="VVF94" s="78"/>
      <c r="VVG94" s="78"/>
      <c r="VVH94" s="78"/>
      <c r="VVI94" s="78"/>
      <c r="VVJ94" s="78"/>
      <c r="VVK94" s="78"/>
      <c r="VVL94" s="78"/>
      <c r="VVM94" s="78"/>
      <c r="VVN94" s="78"/>
      <c r="VVO94" s="78"/>
      <c r="VVP94" s="78"/>
      <c r="VVQ94" s="78"/>
      <c r="VVR94" s="78"/>
      <c r="VVS94" s="78"/>
      <c r="VVT94" s="78"/>
      <c r="VVU94" s="78"/>
      <c r="VVV94" s="78"/>
      <c r="VVW94" s="78"/>
      <c r="VVX94" s="78"/>
      <c r="VVY94" s="78"/>
      <c r="VVZ94" s="78"/>
      <c r="VWA94" s="78"/>
      <c r="VWB94" s="78"/>
      <c r="VWC94" s="78"/>
      <c r="VWD94" s="78"/>
      <c r="VWE94" s="78"/>
      <c r="VWF94" s="78"/>
      <c r="VWG94" s="78"/>
      <c r="VWH94" s="78"/>
      <c r="VWI94" s="78"/>
      <c r="VWJ94" s="78"/>
      <c r="VWK94" s="78"/>
      <c r="VWL94" s="78"/>
      <c r="VWM94" s="78"/>
      <c r="VWN94" s="78"/>
      <c r="VWO94" s="78"/>
      <c r="VWP94" s="78"/>
      <c r="VWQ94" s="78"/>
      <c r="VWR94" s="78"/>
      <c r="VWS94" s="78"/>
      <c r="VWT94" s="78"/>
      <c r="VWU94" s="78"/>
      <c r="VWV94" s="78"/>
      <c r="VWW94" s="78"/>
      <c r="VWX94" s="78"/>
      <c r="VWY94" s="78"/>
      <c r="VWZ94" s="78"/>
      <c r="VXA94" s="78"/>
      <c r="VXB94" s="78"/>
      <c r="VXC94" s="78"/>
      <c r="VXD94" s="78"/>
      <c r="VXE94" s="78"/>
      <c r="VXF94" s="78"/>
      <c r="VXG94" s="78"/>
      <c r="VXH94" s="78"/>
      <c r="VXI94" s="78"/>
      <c r="VXJ94" s="78"/>
      <c r="VXK94" s="78"/>
      <c r="VXL94" s="78"/>
      <c r="VXM94" s="78"/>
      <c r="VXN94" s="78"/>
      <c r="VXO94" s="78"/>
      <c r="VXP94" s="78"/>
      <c r="VXQ94" s="78"/>
      <c r="VXR94" s="78"/>
      <c r="VXS94" s="78"/>
      <c r="VXT94" s="78"/>
      <c r="VXU94" s="78"/>
      <c r="VXV94" s="78"/>
      <c r="VXW94" s="78"/>
      <c r="VXX94" s="78"/>
      <c r="VXY94" s="78"/>
      <c r="VXZ94" s="78"/>
      <c r="VYA94" s="78"/>
      <c r="VYB94" s="78"/>
      <c r="VYC94" s="78"/>
      <c r="VYD94" s="78"/>
      <c r="VYE94" s="78"/>
      <c r="VYF94" s="78"/>
      <c r="VYG94" s="78"/>
      <c r="VYH94" s="78"/>
      <c r="VYI94" s="78"/>
      <c r="VYJ94" s="78"/>
      <c r="VYK94" s="78"/>
      <c r="VYL94" s="78"/>
      <c r="VYM94" s="78"/>
      <c r="VYN94" s="78"/>
      <c r="VYO94" s="78"/>
      <c r="VYP94" s="78"/>
      <c r="VYQ94" s="78"/>
      <c r="VYR94" s="78"/>
      <c r="VYS94" s="78"/>
      <c r="VYT94" s="78"/>
      <c r="VYU94" s="78"/>
      <c r="VYV94" s="78"/>
      <c r="VYW94" s="78"/>
      <c r="VYX94" s="78"/>
      <c r="VYY94" s="78"/>
      <c r="VYZ94" s="78"/>
      <c r="VZA94" s="78"/>
      <c r="VZB94" s="78"/>
      <c r="VZC94" s="78"/>
      <c r="VZD94" s="78"/>
      <c r="VZE94" s="78"/>
      <c r="VZF94" s="78"/>
      <c r="VZG94" s="78"/>
      <c r="VZH94" s="78"/>
      <c r="VZI94" s="78"/>
      <c r="VZJ94" s="78"/>
      <c r="VZK94" s="78"/>
      <c r="VZL94" s="78"/>
      <c r="VZM94" s="78"/>
      <c r="VZN94" s="78"/>
      <c r="VZO94" s="78"/>
      <c r="VZP94" s="78"/>
      <c r="VZQ94" s="78"/>
      <c r="VZR94" s="78"/>
      <c r="VZS94" s="78"/>
      <c r="VZT94" s="78"/>
      <c r="VZU94" s="78"/>
      <c r="VZV94" s="78"/>
      <c r="VZW94" s="78"/>
      <c r="VZX94" s="78"/>
      <c r="VZY94" s="78"/>
      <c r="VZZ94" s="78"/>
      <c r="WAA94" s="78"/>
      <c r="WAB94" s="78"/>
      <c r="WAC94" s="78"/>
      <c r="WAD94" s="78"/>
      <c r="WAE94" s="78"/>
      <c r="WAF94" s="78"/>
      <c r="WAG94" s="78"/>
      <c r="WAH94" s="78"/>
      <c r="WAI94" s="78"/>
      <c r="WAJ94" s="78"/>
      <c r="WAK94" s="78"/>
      <c r="WAL94" s="78"/>
      <c r="WAM94" s="78"/>
      <c r="WAN94" s="78"/>
      <c r="WAO94" s="78"/>
      <c r="WAP94" s="78"/>
      <c r="WAQ94" s="78"/>
      <c r="WAR94" s="78"/>
      <c r="WAS94" s="78"/>
      <c r="WAT94" s="78"/>
      <c r="WAU94" s="78"/>
      <c r="WAV94" s="78"/>
      <c r="WAW94" s="78"/>
      <c r="WAX94" s="78"/>
      <c r="WAY94" s="78"/>
      <c r="WAZ94" s="78"/>
      <c r="WBA94" s="78"/>
      <c r="WBB94" s="78"/>
      <c r="WBC94" s="78"/>
      <c r="WBD94" s="78"/>
      <c r="WBE94" s="78"/>
      <c r="WBF94" s="78"/>
      <c r="WBG94" s="78"/>
      <c r="WBH94" s="78"/>
      <c r="WBI94" s="78"/>
      <c r="WBJ94" s="78"/>
      <c r="WBK94" s="78"/>
      <c r="WBL94" s="78"/>
      <c r="WBM94" s="78"/>
      <c r="WBN94" s="78"/>
      <c r="WBO94" s="78"/>
      <c r="WBP94" s="78"/>
      <c r="WBQ94" s="78"/>
      <c r="WBR94" s="78"/>
      <c r="WBS94" s="78"/>
      <c r="WBT94" s="78"/>
      <c r="WBU94" s="78"/>
      <c r="WBV94" s="78"/>
      <c r="WBW94" s="78"/>
      <c r="WBX94" s="78"/>
      <c r="WBY94" s="78"/>
      <c r="WBZ94" s="78"/>
      <c r="WCA94" s="78"/>
      <c r="WCB94" s="78"/>
      <c r="WCC94" s="78"/>
      <c r="WCD94" s="78"/>
      <c r="WCE94" s="78"/>
      <c r="WCF94" s="78"/>
      <c r="WCG94" s="78"/>
      <c r="WCH94" s="78"/>
      <c r="WCI94" s="78"/>
      <c r="WCJ94" s="78"/>
      <c r="WCK94" s="78"/>
      <c r="WCL94" s="78"/>
      <c r="WCM94" s="78"/>
      <c r="WCN94" s="78"/>
      <c r="WCO94" s="78"/>
      <c r="WCP94" s="78"/>
      <c r="WCQ94" s="78"/>
      <c r="WCR94" s="78"/>
      <c r="WCS94" s="78"/>
      <c r="WCT94" s="78"/>
      <c r="WCU94" s="78"/>
      <c r="WCV94" s="78"/>
      <c r="WCW94" s="78"/>
      <c r="WCX94" s="78"/>
      <c r="WCY94" s="78"/>
      <c r="WCZ94" s="78"/>
      <c r="WDA94" s="78"/>
      <c r="WDB94" s="78"/>
      <c r="WDC94" s="78"/>
      <c r="WDD94" s="78"/>
      <c r="WDE94" s="78"/>
      <c r="WDF94" s="78"/>
      <c r="WDG94" s="78"/>
      <c r="WDH94" s="78"/>
      <c r="WDI94" s="78"/>
      <c r="WDJ94" s="78"/>
      <c r="WDK94" s="78"/>
      <c r="WDL94" s="78"/>
      <c r="WDM94" s="78"/>
      <c r="WDN94" s="78"/>
      <c r="WDO94" s="78"/>
      <c r="WDP94" s="78"/>
      <c r="WDQ94" s="78"/>
      <c r="WDR94" s="78"/>
      <c r="WDS94" s="78"/>
      <c r="WDT94" s="78"/>
      <c r="WDU94" s="78"/>
      <c r="WDV94" s="78"/>
      <c r="WDW94" s="78"/>
      <c r="WDX94" s="78"/>
      <c r="WDY94" s="78"/>
      <c r="WDZ94" s="78"/>
      <c r="WEA94" s="78"/>
      <c r="WEB94" s="78"/>
      <c r="WEC94" s="78"/>
      <c r="WED94" s="78"/>
      <c r="WEE94" s="78"/>
      <c r="WEF94" s="78"/>
      <c r="WEG94" s="78"/>
      <c r="WEH94" s="78"/>
      <c r="WEI94" s="78"/>
      <c r="WEJ94" s="78"/>
      <c r="WEK94" s="78"/>
      <c r="WEL94" s="78"/>
      <c r="WEM94" s="78"/>
      <c r="WEN94" s="78"/>
      <c r="WEO94" s="78"/>
      <c r="WEP94" s="78"/>
      <c r="WEQ94" s="78"/>
      <c r="WER94" s="78"/>
      <c r="WES94" s="78"/>
      <c r="WET94" s="78"/>
      <c r="WEU94" s="78"/>
      <c r="WEV94" s="78"/>
      <c r="WEW94" s="78"/>
      <c r="WEX94" s="78"/>
      <c r="WEY94" s="78"/>
      <c r="WEZ94" s="78"/>
      <c r="WFA94" s="78"/>
      <c r="WFB94" s="78"/>
      <c r="WFC94" s="78"/>
      <c r="WFD94" s="78"/>
      <c r="WFE94" s="78"/>
      <c r="WFF94" s="78"/>
      <c r="WFG94" s="78"/>
      <c r="WFH94" s="78"/>
      <c r="WFI94" s="78"/>
      <c r="WFJ94" s="78"/>
      <c r="WFK94" s="78"/>
      <c r="WFL94" s="78"/>
      <c r="WFM94" s="78"/>
      <c r="WFN94" s="78"/>
      <c r="WFO94" s="78"/>
      <c r="WFP94" s="78"/>
      <c r="WFQ94" s="78"/>
      <c r="WFR94" s="78"/>
      <c r="WFS94" s="78"/>
      <c r="WFT94" s="78"/>
      <c r="WFU94" s="78"/>
      <c r="WFV94" s="78"/>
      <c r="WFW94" s="78"/>
      <c r="WFX94" s="78"/>
      <c r="WFY94" s="78"/>
      <c r="WFZ94" s="78"/>
      <c r="WGA94" s="78"/>
      <c r="WGB94" s="78"/>
      <c r="WGC94" s="78"/>
      <c r="WGD94" s="78"/>
      <c r="WGE94" s="78"/>
      <c r="WGF94" s="78"/>
      <c r="WGG94" s="78"/>
      <c r="WGH94" s="78"/>
      <c r="WGI94" s="78"/>
      <c r="WGJ94" s="78"/>
      <c r="WGK94" s="78"/>
      <c r="WGL94" s="78"/>
      <c r="WGM94" s="78"/>
      <c r="WGN94" s="78"/>
      <c r="WGO94" s="78"/>
      <c r="WGP94" s="78"/>
      <c r="WGQ94" s="78"/>
      <c r="WGR94" s="78"/>
      <c r="WGS94" s="78"/>
      <c r="WGT94" s="78"/>
      <c r="WGU94" s="78"/>
      <c r="WGV94" s="78"/>
      <c r="WGW94" s="78"/>
      <c r="WGX94" s="78"/>
      <c r="WGY94" s="78"/>
      <c r="WGZ94" s="78"/>
      <c r="WHA94" s="78"/>
      <c r="WHB94" s="78"/>
      <c r="WHC94" s="78"/>
      <c r="WHD94" s="78"/>
      <c r="WHE94" s="78"/>
      <c r="WHF94" s="78"/>
      <c r="WHG94" s="78"/>
      <c r="WHH94" s="78"/>
      <c r="WHI94" s="78"/>
      <c r="WHJ94" s="78"/>
      <c r="WHK94" s="78"/>
      <c r="WHL94" s="78"/>
      <c r="WHM94" s="78"/>
      <c r="WHN94" s="78"/>
      <c r="WHO94" s="78"/>
      <c r="WHP94" s="78"/>
      <c r="WHQ94" s="78"/>
      <c r="WHR94" s="78"/>
      <c r="WHS94" s="78"/>
      <c r="WHT94" s="78"/>
      <c r="WHU94" s="78"/>
      <c r="WHV94" s="78"/>
      <c r="WHW94" s="78"/>
      <c r="WHX94" s="78"/>
      <c r="WHY94" s="78"/>
      <c r="WHZ94" s="78"/>
      <c r="WIA94" s="78"/>
      <c r="WIB94" s="78"/>
      <c r="WIC94" s="78"/>
      <c r="WID94" s="78"/>
      <c r="WIE94" s="78"/>
      <c r="WIF94" s="78"/>
      <c r="WIG94" s="78"/>
      <c r="WIH94" s="78"/>
      <c r="WII94" s="78"/>
      <c r="WIJ94" s="78"/>
      <c r="WIK94" s="78"/>
      <c r="WIL94" s="78"/>
      <c r="WIM94" s="78"/>
      <c r="WIN94" s="78"/>
      <c r="WIO94" s="78"/>
      <c r="WIP94" s="78"/>
      <c r="WIQ94" s="78"/>
      <c r="WIR94" s="78"/>
      <c r="WIS94" s="78"/>
      <c r="WIT94" s="78"/>
      <c r="WIU94" s="78"/>
      <c r="WIV94" s="78"/>
      <c r="WIW94" s="78"/>
      <c r="WIX94" s="78"/>
      <c r="WIY94" s="78"/>
      <c r="WIZ94" s="78"/>
      <c r="WJA94" s="78"/>
      <c r="WJB94" s="78"/>
      <c r="WJC94" s="78"/>
      <c r="WJD94" s="78"/>
      <c r="WJE94" s="78"/>
      <c r="WJF94" s="78"/>
      <c r="WJG94" s="78"/>
      <c r="WJH94" s="78"/>
      <c r="WJI94" s="78"/>
      <c r="WJJ94" s="78"/>
      <c r="WJK94" s="78"/>
      <c r="WJL94" s="78"/>
      <c r="WJM94" s="78"/>
      <c r="WJN94" s="78"/>
      <c r="WJO94" s="78"/>
      <c r="WJP94" s="78"/>
      <c r="WJQ94" s="78"/>
      <c r="WJR94" s="78"/>
      <c r="WJS94" s="78"/>
      <c r="WJT94" s="78"/>
      <c r="WJU94" s="78"/>
      <c r="WJV94" s="78"/>
      <c r="WJW94" s="78"/>
      <c r="WJX94" s="78"/>
      <c r="WJY94" s="78"/>
      <c r="WJZ94" s="78"/>
      <c r="WKA94" s="78"/>
      <c r="WKB94" s="78"/>
      <c r="WKC94" s="78"/>
      <c r="WKD94" s="78"/>
      <c r="WKE94" s="78"/>
      <c r="WKF94" s="78"/>
      <c r="WKG94" s="78"/>
      <c r="WKH94" s="78"/>
      <c r="WKI94" s="78"/>
      <c r="WKJ94" s="78"/>
      <c r="WKK94" s="78"/>
      <c r="WKL94" s="78"/>
      <c r="WKM94" s="78"/>
      <c r="WKN94" s="78"/>
      <c r="WKO94" s="78"/>
      <c r="WKP94" s="78"/>
      <c r="WKQ94" s="78"/>
      <c r="WKR94" s="78"/>
      <c r="WKS94" s="78"/>
      <c r="WKT94" s="78"/>
      <c r="WKU94" s="78"/>
      <c r="WKV94" s="78"/>
      <c r="WKW94" s="78"/>
      <c r="WKX94" s="78"/>
      <c r="WKY94" s="78"/>
      <c r="WKZ94" s="78"/>
      <c r="WLA94" s="78"/>
      <c r="WLB94" s="78"/>
      <c r="WLC94" s="78"/>
      <c r="WLD94" s="78"/>
      <c r="WLE94" s="78"/>
      <c r="WLF94" s="78"/>
      <c r="WLG94" s="78"/>
      <c r="WLH94" s="78"/>
      <c r="WLI94" s="78"/>
      <c r="WLJ94" s="78"/>
      <c r="WLK94" s="78"/>
      <c r="WLL94" s="78"/>
      <c r="WLM94" s="78"/>
      <c r="WLN94" s="78"/>
      <c r="WLO94" s="78"/>
      <c r="WLP94" s="78"/>
      <c r="WLQ94" s="78"/>
      <c r="WLR94" s="78"/>
      <c r="WLS94" s="78"/>
      <c r="WLT94" s="78"/>
      <c r="WLU94" s="78"/>
      <c r="WLV94" s="78"/>
      <c r="WLW94" s="78"/>
      <c r="WLX94" s="78"/>
      <c r="WLY94" s="78"/>
      <c r="WLZ94" s="78"/>
      <c r="WMA94" s="78"/>
      <c r="WMB94" s="78"/>
      <c r="WMC94" s="78"/>
      <c r="WMD94" s="78"/>
      <c r="WME94" s="78"/>
      <c r="WMF94" s="78"/>
      <c r="WMG94" s="78"/>
      <c r="WMH94" s="78"/>
      <c r="WMI94" s="78"/>
      <c r="WMJ94" s="78"/>
      <c r="WMK94" s="78"/>
      <c r="WML94" s="78"/>
      <c r="WMM94" s="78"/>
      <c r="WMN94" s="78"/>
      <c r="WMO94" s="78"/>
      <c r="WMP94" s="78"/>
      <c r="WMQ94" s="78"/>
      <c r="WMR94" s="78"/>
      <c r="WMS94" s="78"/>
      <c r="WMT94" s="78"/>
      <c r="WMU94" s="78"/>
      <c r="WMV94" s="78"/>
      <c r="WMW94" s="78"/>
      <c r="WMX94" s="78"/>
      <c r="WMY94" s="78"/>
      <c r="WMZ94" s="78"/>
      <c r="WNA94" s="78"/>
      <c r="WNB94" s="78"/>
      <c r="WNC94" s="78"/>
      <c r="WND94" s="78"/>
      <c r="WNE94" s="78"/>
      <c r="WNF94" s="78"/>
      <c r="WNG94" s="78"/>
      <c r="WNH94" s="78"/>
      <c r="WNI94" s="78"/>
      <c r="WNJ94" s="78"/>
      <c r="WNK94" s="78"/>
      <c r="WNL94" s="78"/>
      <c r="WNM94" s="78"/>
      <c r="WNN94" s="78"/>
      <c r="WNO94" s="78"/>
      <c r="WNP94" s="78"/>
      <c r="WNQ94" s="78"/>
      <c r="WNR94" s="78"/>
      <c r="WNS94" s="78"/>
      <c r="WNT94" s="78"/>
      <c r="WNU94" s="78"/>
      <c r="WNV94" s="78"/>
      <c r="WNW94" s="78"/>
      <c r="WNX94" s="78"/>
      <c r="WNY94" s="78"/>
      <c r="WNZ94" s="78"/>
      <c r="WOA94" s="78"/>
      <c r="WOB94" s="78"/>
      <c r="WOC94" s="78"/>
      <c r="WOD94" s="78"/>
      <c r="WOE94" s="78"/>
      <c r="WOF94" s="78"/>
      <c r="WOG94" s="78"/>
      <c r="WOH94" s="78"/>
      <c r="WOI94" s="78"/>
      <c r="WOJ94" s="78"/>
      <c r="WOK94" s="78"/>
      <c r="WOL94" s="78"/>
      <c r="WOM94" s="78"/>
      <c r="WON94" s="78"/>
      <c r="WOO94" s="78"/>
      <c r="WOP94" s="78"/>
      <c r="WOQ94" s="78"/>
      <c r="WOR94" s="78"/>
      <c r="WOS94" s="78"/>
      <c r="WOT94" s="78"/>
      <c r="WOU94" s="78"/>
      <c r="WOV94" s="78"/>
      <c r="WOW94" s="78"/>
      <c r="WOX94" s="78"/>
      <c r="WOY94" s="78"/>
      <c r="WOZ94" s="78"/>
      <c r="WPA94" s="78"/>
      <c r="WPB94" s="78"/>
      <c r="WPC94" s="78"/>
      <c r="WPD94" s="78"/>
      <c r="WPE94" s="78"/>
      <c r="WPF94" s="78"/>
      <c r="WPG94" s="78"/>
      <c r="WPH94" s="78"/>
      <c r="WPI94" s="78"/>
      <c r="WPJ94" s="78"/>
      <c r="WPK94" s="78"/>
      <c r="WPL94" s="78"/>
      <c r="WPM94" s="78"/>
      <c r="WPN94" s="78"/>
      <c r="WPO94" s="78"/>
      <c r="WPP94" s="78"/>
      <c r="WPQ94" s="78"/>
      <c r="WPR94" s="78"/>
      <c r="WPS94" s="78"/>
      <c r="WPT94" s="78"/>
      <c r="WPU94" s="78"/>
      <c r="WPV94" s="78"/>
      <c r="WPW94" s="78"/>
      <c r="WPX94" s="78"/>
      <c r="WPY94" s="78"/>
      <c r="WPZ94" s="78"/>
      <c r="WQA94" s="78"/>
      <c r="WQB94" s="78"/>
      <c r="WQC94" s="78"/>
      <c r="WQD94" s="78"/>
      <c r="WQE94" s="78"/>
      <c r="WQF94" s="78"/>
      <c r="WQG94" s="78"/>
      <c r="WQH94" s="78"/>
      <c r="WQI94" s="78"/>
      <c r="WQJ94" s="78"/>
      <c r="WQK94" s="78"/>
      <c r="WQL94" s="78"/>
      <c r="WQM94" s="78"/>
      <c r="WQN94" s="78"/>
      <c r="WQO94" s="78"/>
      <c r="WQP94" s="78"/>
      <c r="WQQ94" s="78"/>
      <c r="WQR94" s="78"/>
      <c r="WQS94" s="78"/>
      <c r="WQT94" s="78"/>
      <c r="WQU94" s="78"/>
      <c r="WQV94" s="78"/>
      <c r="WQW94" s="78"/>
      <c r="WQX94" s="78"/>
      <c r="WQY94" s="78"/>
      <c r="WQZ94" s="78"/>
      <c r="WRA94" s="78"/>
      <c r="WRB94" s="78"/>
      <c r="WRC94" s="78"/>
      <c r="WRD94" s="78"/>
      <c r="WRE94" s="78"/>
      <c r="WRF94" s="78"/>
      <c r="WRG94" s="78"/>
      <c r="WRH94" s="78"/>
      <c r="WRI94" s="78"/>
      <c r="WRJ94" s="78"/>
      <c r="WRK94" s="78"/>
      <c r="WRL94" s="78"/>
      <c r="WRM94" s="78"/>
      <c r="WRN94" s="78"/>
      <c r="WRO94" s="78"/>
      <c r="WRP94" s="78"/>
      <c r="WRQ94" s="78"/>
      <c r="WRR94" s="78"/>
      <c r="WRS94" s="78"/>
      <c r="WRT94" s="78"/>
      <c r="WRU94" s="78"/>
      <c r="WRV94" s="78"/>
      <c r="WRW94" s="78"/>
      <c r="WRX94" s="78"/>
      <c r="WRY94" s="78"/>
      <c r="WRZ94" s="78"/>
      <c r="WSA94" s="78"/>
      <c r="WSB94" s="78"/>
      <c r="WSC94" s="78"/>
      <c r="WSD94" s="78"/>
      <c r="WSE94" s="78"/>
      <c r="WSF94" s="78"/>
      <c r="WSG94" s="78"/>
      <c r="WSH94" s="78"/>
      <c r="WSI94" s="78"/>
      <c r="WSJ94" s="78"/>
      <c r="WSK94" s="78"/>
      <c r="WSL94" s="78"/>
      <c r="WSM94" s="78"/>
      <c r="WSN94" s="78"/>
      <c r="WSO94" s="78"/>
      <c r="WSP94" s="78"/>
      <c r="WSQ94" s="78"/>
      <c r="WSR94" s="78"/>
      <c r="WSS94" s="78"/>
      <c r="WST94" s="78"/>
      <c r="WSU94" s="78"/>
      <c r="WSV94" s="78"/>
      <c r="WSW94" s="78"/>
      <c r="WSX94" s="78"/>
      <c r="WSY94" s="78"/>
      <c r="WSZ94" s="78"/>
      <c r="WTA94" s="78"/>
      <c r="WTB94" s="78"/>
      <c r="WTC94" s="78"/>
      <c r="WTD94" s="78"/>
      <c r="WTE94" s="78"/>
      <c r="WTF94" s="78"/>
      <c r="WTG94" s="78"/>
      <c r="WTH94" s="78"/>
      <c r="WTI94" s="78"/>
      <c r="WTJ94" s="78"/>
      <c r="WTK94" s="78"/>
      <c r="WTL94" s="78"/>
      <c r="WTM94" s="78"/>
      <c r="WTN94" s="78"/>
      <c r="WTO94" s="78"/>
      <c r="WTP94" s="78"/>
      <c r="WTQ94" s="78"/>
      <c r="WTR94" s="78"/>
      <c r="WTS94" s="78"/>
      <c r="WTT94" s="78"/>
      <c r="WTU94" s="78"/>
      <c r="WTV94" s="78"/>
      <c r="WTW94" s="78"/>
      <c r="WTX94" s="78"/>
      <c r="WTY94" s="78"/>
      <c r="WTZ94" s="78"/>
      <c r="WUA94" s="78"/>
      <c r="WUB94" s="78"/>
      <c r="WUC94" s="78"/>
      <c r="WUD94" s="78"/>
      <c r="WUE94" s="78"/>
      <c r="WUF94" s="78"/>
      <c r="WUG94" s="78"/>
      <c r="WUH94" s="78"/>
      <c r="WUI94" s="78"/>
      <c r="WUJ94" s="78"/>
      <c r="WUK94" s="78"/>
      <c r="WUL94" s="78"/>
      <c r="WUM94" s="78"/>
      <c r="WUN94" s="78"/>
      <c r="WUO94" s="78"/>
      <c r="WUP94" s="78"/>
      <c r="WUQ94" s="78"/>
      <c r="WUR94" s="78"/>
      <c r="WUS94" s="78"/>
      <c r="WUT94" s="78"/>
      <c r="WUU94" s="78"/>
      <c r="WUV94" s="78"/>
      <c r="WUW94" s="78"/>
      <c r="WUX94" s="78"/>
      <c r="WUY94" s="78"/>
      <c r="WUZ94" s="78"/>
      <c r="WVA94" s="78"/>
      <c r="WVB94" s="78"/>
      <c r="WVC94" s="78"/>
      <c r="WVD94" s="78"/>
      <c r="WVE94" s="78"/>
      <c r="WVF94" s="78"/>
      <c r="WVG94" s="78"/>
      <c r="WVH94" s="78"/>
      <c r="WVI94" s="78"/>
      <c r="WVJ94" s="78"/>
      <c r="WVK94" s="78"/>
      <c r="WVL94" s="78"/>
      <c r="WVM94" s="78"/>
      <c r="WVN94" s="78"/>
      <c r="WVO94" s="78"/>
      <c r="WVP94" s="78"/>
      <c r="WVQ94" s="78"/>
      <c r="WVR94" s="78"/>
      <c r="WVS94" s="78"/>
      <c r="WVT94" s="78"/>
      <c r="WVU94" s="78"/>
      <c r="WVV94" s="78"/>
      <c r="WVW94" s="78"/>
      <c r="WVX94" s="78"/>
      <c r="WVY94" s="78"/>
      <c r="WVZ94" s="78"/>
      <c r="WWA94" s="78"/>
      <c r="WWB94" s="78"/>
      <c r="WWC94" s="78"/>
      <c r="WWD94" s="78"/>
      <c r="WWE94" s="78"/>
      <c r="WWF94" s="78"/>
      <c r="WWG94" s="78"/>
      <c r="WWH94" s="78"/>
      <c r="WWI94" s="78"/>
      <c r="WWJ94" s="78"/>
      <c r="WWK94" s="78"/>
      <c r="WWL94" s="78"/>
      <c r="WWM94" s="78"/>
      <c r="WWN94" s="78"/>
      <c r="WWO94" s="78"/>
      <c r="WWP94" s="78"/>
      <c r="WWQ94" s="78"/>
      <c r="WWR94" s="78"/>
      <c r="WWS94" s="78"/>
      <c r="WWT94" s="78"/>
      <c r="WWU94" s="78"/>
      <c r="WWV94" s="78"/>
      <c r="WWW94" s="78"/>
      <c r="WWX94" s="78"/>
      <c r="WWY94" s="78"/>
      <c r="WWZ94" s="78"/>
      <c r="WXA94" s="78"/>
      <c r="WXB94" s="78"/>
      <c r="WXC94" s="78"/>
      <c r="WXD94" s="78"/>
      <c r="WXE94" s="78"/>
      <c r="WXF94" s="78"/>
      <c r="WXG94" s="78"/>
      <c r="WXH94" s="78"/>
      <c r="WXI94" s="78"/>
      <c r="WXJ94" s="78"/>
      <c r="WXK94" s="78"/>
      <c r="WXL94" s="78"/>
      <c r="WXM94" s="78"/>
      <c r="WXN94" s="78"/>
      <c r="WXO94" s="78"/>
      <c r="WXP94" s="78"/>
      <c r="WXQ94" s="78"/>
      <c r="WXR94" s="78"/>
      <c r="WXS94" s="78"/>
      <c r="WXT94" s="78"/>
      <c r="WXU94" s="78"/>
      <c r="WXV94" s="78"/>
      <c r="WXW94" s="78"/>
      <c r="WXX94" s="78"/>
      <c r="WXY94" s="78"/>
      <c r="WXZ94" s="78"/>
      <c r="WYA94" s="78"/>
      <c r="WYB94" s="78"/>
      <c r="WYC94" s="78"/>
      <c r="WYD94" s="78"/>
      <c r="WYE94" s="78"/>
      <c r="WYF94" s="78"/>
      <c r="WYG94" s="78"/>
      <c r="WYH94" s="78"/>
      <c r="WYI94" s="78"/>
      <c r="WYJ94" s="78"/>
      <c r="WYK94" s="78"/>
      <c r="WYL94" s="78"/>
      <c r="WYM94" s="78"/>
      <c r="WYN94" s="78"/>
      <c r="WYO94" s="78"/>
      <c r="WYP94" s="78"/>
      <c r="WYQ94" s="78"/>
      <c r="WYR94" s="78"/>
      <c r="WYS94" s="78"/>
      <c r="WYT94" s="78"/>
      <c r="WYU94" s="78"/>
      <c r="WYV94" s="78"/>
      <c r="WYW94" s="78"/>
      <c r="WYX94" s="78"/>
      <c r="WYY94" s="78"/>
      <c r="WYZ94" s="78"/>
      <c r="WZA94" s="78"/>
      <c r="WZB94" s="78"/>
      <c r="WZC94" s="78"/>
      <c r="WZD94" s="78"/>
      <c r="WZE94" s="78"/>
      <c r="WZF94" s="78"/>
      <c r="WZG94" s="78"/>
      <c r="WZH94" s="78"/>
      <c r="WZI94" s="78"/>
      <c r="WZJ94" s="78"/>
      <c r="WZK94" s="78"/>
      <c r="WZL94" s="78"/>
      <c r="WZM94" s="78"/>
      <c r="WZN94" s="78"/>
      <c r="WZO94" s="78"/>
      <c r="WZP94" s="78"/>
      <c r="WZQ94" s="78"/>
      <c r="WZR94" s="78"/>
      <c r="WZS94" s="78"/>
      <c r="WZT94" s="78"/>
      <c r="WZU94" s="78"/>
      <c r="WZV94" s="78"/>
      <c r="WZW94" s="78"/>
      <c r="WZX94" s="78"/>
      <c r="WZY94" s="78"/>
      <c r="WZZ94" s="78"/>
      <c r="XAA94" s="78"/>
      <c r="XAB94" s="78"/>
      <c r="XAC94" s="78"/>
      <c r="XAD94" s="78"/>
      <c r="XAE94" s="78"/>
      <c r="XAF94" s="78"/>
      <c r="XAG94" s="78"/>
      <c r="XAH94" s="78"/>
      <c r="XAI94" s="78"/>
      <c r="XAJ94" s="78"/>
      <c r="XAK94" s="78"/>
      <c r="XAL94" s="78"/>
      <c r="XAM94" s="78"/>
      <c r="XAN94" s="78"/>
      <c r="XAO94" s="78"/>
      <c r="XAP94" s="78"/>
      <c r="XAQ94" s="78"/>
      <c r="XAR94" s="78"/>
      <c r="XAS94" s="78"/>
      <c r="XAT94" s="78"/>
      <c r="XAU94" s="78"/>
      <c r="XAV94" s="78"/>
      <c r="XAW94" s="78"/>
      <c r="XAX94" s="78"/>
      <c r="XAY94" s="78"/>
      <c r="XAZ94" s="78"/>
      <c r="XBA94" s="78"/>
      <c r="XBB94" s="78"/>
      <c r="XBC94" s="78"/>
      <c r="XBD94" s="78"/>
      <c r="XBE94" s="78"/>
      <c r="XBF94" s="78"/>
      <c r="XBG94" s="78"/>
      <c r="XBH94" s="78"/>
      <c r="XBI94" s="78"/>
      <c r="XBJ94" s="78"/>
      <c r="XBK94" s="78"/>
      <c r="XBL94" s="78"/>
      <c r="XBM94" s="78"/>
      <c r="XBN94" s="78"/>
      <c r="XBO94" s="78"/>
      <c r="XBP94" s="78"/>
      <c r="XBQ94" s="78"/>
      <c r="XBR94" s="78"/>
      <c r="XBS94" s="78"/>
      <c r="XBT94" s="78"/>
      <c r="XBU94" s="78"/>
      <c r="XBV94" s="78"/>
      <c r="XBW94" s="78"/>
      <c r="XBX94" s="78"/>
      <c r="XBY94" s="78"/>
      <c r="XBZ94" s="78"/>
      <c r="XCA94" s="78"/>
      <c r="XCB94" s="78"/>
      <c r="XCC94" s="78"/>
      <c r="XCD94" s="78"/>
      <c r="XCE94" s="78"/>
      <c r="XCF94" s="78"/>
      <c r="XCG94" s="78"/>
      <c r="XCH94" s="78"/>
      <c r="XCI94" s="78"/>
      <c r="XCJ94" s="78"/>
      <c r="XCK94" s="78"/>
      <c r="XCL94" s="78"/>
      <c r="XCM94" s="78"/>
      <c r="XCN94" s="78"/>
      <c r="XCO94" s="78"/>
      <c r="XCP94" s="78"/>
      <c r="XCQ94" s="78"/>
      <c r="XCR94" s="78"/>
      <c r="XCS94" s="78"/>
      <c r="XCT94" s="78"/>
      <c r="XCU94" s="78"/>
      <c r="XCV94" s="78"/>
      <c r="XCW94" s="78"/>
      <c r="XCX94" s="78"/>
      <c r="XCY94" s="78"/>
      <c r="XCZ94" s="78"/>
      <c r="XDA94" s="78"/>
      <c r="XDB94" s="78"/>
      <c r="XDC94" s="78"/>
      <c r="XDD94" s="78"/>
      <c r="XDE94" s="78"/>
      <c r="XDF94" s="78"/>
      <c r="XDG94" s="78"/>
      <c r="XDH94" s="78"/>
      <c r="XDI94" s="78"/>
      <c r="XDJ94" s="78"/>
      <c r="XDK94" s="78"/>
      <c r="XDL94" s="78"/>
      <c r="XDM94" s="78"/>
      <c r="XDN94" s="78"/>
      <c r="XDO94" s="78"/>
      <c r="XDP94" s="78"/>
      <c r="XDQ94" s="78"/>
      <c r="XDR94" s="78"/>
      <c r="XDS94" s="78"/>
      <c r="XDT94" s="78"/>
      <c r="XDU94" s="78"/>
      <c r="XDV94" s="78"/>
      <c r="XDW94" s="78"/>
      <c r="XDX94" s="78"/>
      <c r="XDY94" s="78"/>
      <c r="XDZ94" s="78"/>
      <c r="XEA94" s="78"/>
      <c r="XEB94" s="78"/>
      <c r="XEC94" s="78"/>
      <c r="XED94" s="78"/>
      <c r="XEE94" s="78"/>
      <c r="XEF94" s="78"/>
      <c r="XEG94" s="78"/>
      <c r="XEH94" s="78"/>
      <c r="XEI94" s="78"/>
      <c r="XEJ94" s="78"/>
      <c r="XEK94" s="78"/>
      <c r="XEL94" s="78"/>
      <c r="XEM94" s="78"/>
      <c r="XEN94" s="78"/>
      <c r="XEO94" s="78"/>
      <c r="XEP94" s="78"/>
      <c r="XEQ94" s="78"/>
      <c r="XER94" s="78"/>
      <c r="XES94" s="78"/>
      <c r="XET94" s="78"/>
      <c r="XEU94" s="78"/>
      <c r="XEV94" s="78"/>
      <c r="XEW94" s="78"/>
      <c r="XEX94" s="78"/>
      <c r="XEY94" s="78"/>
      <c r="XEZ94" s="78"/>
      <c r="XFA94" s="78"/>
      <c r="XFB94" s="78"/>
      <c r="XFC94" s="78"/>
      <c r="XFD94" s="78"/>
    </row>
    <row r="95" spans="1:16384" ht="36" customHeight="1">
      <c r="B95" s="713" t="s">
        <v>163</v>
      </c>
      <c r="C95" s="598"/>
      <c r="D95" s="598"/>
      <c r="E95" s="598"/>
      <c r="F95" s="596" t="s">
        <v>168</v>
      </c>
      <c r="G95" s="597"/>
    </row>
    <row r="96" spans="1:16384" ht="36" customHeight="1">
      <c r="B96" s="682" t="s">
        <v>162</v>
      </c>
      <c r="C96" s="683"/>
      <c r="D96" s="683"/>
      <c r="E96" s="683"/>
      <c r="F96" s="709">
        <v>33</v>
      </c>
      <c r="G96" s="710"/>
      <c r="H96" s="55"/>
      <c r="K96" s="55"/>
    </row>
    <row r="97" spans="2:16384" ht="36" customHeight="1">
      <c r="B97" s="682" t="s">
        <v>166</v>
      </c>
      <c r="C97" s="683"/>
      <c r="D97" s="683"/>
      <c r="E97" s="683"/>
      <c r="F97" s="716">
        <v>36</v>
      </c>
      <c r="G97" s="717"/>
      <c r="H97" s="55"/>
      <c r="K97" s="55"/>
    </row>
    <row r="98" spans="2:16384" ht="36" customHeight="1">
      <c r="B98" s="695" t="s">
        <v>241</v>
      </c>
      <c r="C98" s="696"/>
      <c r="D98" s="696"/>
      <c r="E98" s="696"/>
      <c r="F98" s="716">
        <v>40</v>
      </c>
      <c r="G98" s="717"/>
      <c r="H98" s="55"/>
      <c r="K98" s="55"/>
    </row>
    <row r="99" spans="2:16384" ht="36" customHeight="1">
      <c r="B99" s="684" t="s">
        <v>167</v>
      </c>
      <c r="C99" s="685"/>
      <c r="D99" s="685"/>
      <c r="E99" s="685"/>
      <c r="F99" s="709">
        <v>50</v>
      </c>
      <c r="G99" s="710"/>
      <c r="H99" s="55"/>
      <c r="K99" s="55"/>
      <c r="L99" s="718"/>
      <c r="M99" s="718"/>
      <c r="N99" s="718"/>
      <c r="O99" s="718"/>
    </row>
    <row r="100" spans="2:16384" ht="36" customHeight="1" thickBot="1">
      <c r="B100" s="711" t="s">
        <v>164</v>
      </c>
      <c r="C100" s="712"/>
      <c r="D100" s="712"/>
      <c r="E100" s="712"/>
      <c r="F100" s="714">
        <v>60</v>
      </c>
      <c r="G100" s="715"/>
      <c r="H100" s="55"/>
      <c r="K100" s="55"/>
    </row>
    <row r="101" spans="2:16384" ht="24.95" customHeight="1">
      <c r="H101" s="55"/>
      <c r="I101" s="55"/>
      <c r="J101" s="55"/>
      <c r="K101" s="55"/>
    </row>
    <row r="102" spans="2:16384" ht="24.95" customHeight="1">
      <c r="B102" s="128" t="s">
        <v>169</v>
      </c>
      <c r="G102" s="55"/>
      <c r="H102" s="55"/>
      <c r="I102" s="55"/>
      <c r="J102" s="55"/>
      <c r="K102" s="55"/>
      <c r="L102" s="55"/>
      <c r="M102" s="55"/>
      <c r="N102" s="55"/>
      <c r="O102" s="55"/>
      <c r="P102" s="55"/>
      <c r="Q102" s="55"/>
      <c r="R102" s="55"/>
    </row>
    <row r="103" spans="2:16384" ht="2.1" customHeight="1" thickBot="1">
      <c r="J103" s="55"/>
      <c r="K103" s="55"/>
      <c r="L103" s="55"/>
      <c r="M103" s="55"/>
      <c r="N103" s="55"/>
      <c r="O103" s="55"/>
      <c r="P103" s="55"/>
      <c r="Q103" s="55"/>
      <c r="R103" s="55"/>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c r="EO103" s="78"/>
      <c r="EP103" s="78"/>
      <c r="EQ103" s="78"/>
      <c r="ER103" s="78"/>
      <c r="ES103" s="78"/>
      <c r="ET103" s="78"/>
      <c r="EU103" s="78"/>
      <c r="EV103" s="78"/>
      <c r="EW103" s="78"/>
      <c r="EX103" s="78"/>
      <c r="EY103" s="78"/>
      <c r="EZ103" s="78"/>
      <c r="FA103" s="78"/>
      <c r="FB103" s="78"/>
      <c r="FC103" s="78"/>
      <c r="FD103" s="78"/>
      <c r="FE103" s="78"/>
      <c r="FF103" s="78"/>
      <c r="FG103" s="78"/>
      <c r="FH103" s="78"/>
      <c r="FI103" s="78"/>
      <c r="FJ103" s="78"/>
      <c r="FK103" s="78"/>
      <c r="FL103" s="78"/>
      <c r="FM103" s="78"/>
      <c r="FN103" s="78"/>
      <c r="FO103" s="78"/>
      <c r="FP103" s="78"/>
      <c r="FQ103" s="78"/>
      <c r="FR103" s="78"/>
      <c r="FS103" s="78"/>
      <c r="FT103" s="78"/>
      <c r="FU103" s="78"/>
      <c r="FV103" s="78"/>
      <c r="FW103" s="78"/>
      <c r="FX103" s="78"/>
      <c r="FY103" s="78"/>
      <c r="FZ103" s="78"/>
      <c r="GA103" s="78"/>
      <c r="GB103" s="78"/>
      <c r="GC103" s="78"/>
      <c r="GD103" s="78"/>
      <c r="GE103" s="78"/>
      <c r="GF103" s="78"/>
      <c r="GG103" s="78"/>
      <c r="GH103" s="78"/>
      <c r="GI103" s="78"/>
      <c r="GJ103" s="78"/>
      <c r="GK103" s="78"/>
      <c r="GL103" s="78"/>
      <c r="GM103" s="78"/>
      <c r="GN103" s="78"/>
      <c r="GO103" s="78"/>
      <c r="GP103" s="78"/>
      <c r="GQ103" s="78"/>
      <c r="GR103" s="78"/>
      <c r="GS103" s="78"/>
      <c r="GT103" s="78"/>
      <c r="GU103" s="78"/>
      <c r="GV103" s="78"/>
      <c r="GW103" s="78"/>
      <c r="GX103" s="78"/>
      <c r="GY103" s="78"/>
      <c r="GZ103" s="78"/>
      <c r="HA103" s="78"/>
      <c r="HB103" s="78"/>
      <c r="HC103" s="78"/>
      <c r="HD103" s="78"/>
      <c r="HE103" s="78"/>
      <c r="HF103" s="78"/>
      <c r="HG103" s="78"/>
      <c r="HH103" s="78"/>
      <c r="HI103" s="78"/>
      <c r="HJ103" s="78"/>
      <c r="HK103" s="78"/>
      <c r="HL103" s="78"/>
      <c r="HM103" s="78"/>
      <c r="HN103" s="78"/>
      <c r="HO103" s="78"/>
      <c r="HP103" s="78"/>
      <c r="HQ103" s="78"/>
      <c r="HR103" s="78"/>
      <c r="HS103" s="78"/>
      <c r="HT103" s="78"/>
      <c r="HU103" s="78"/>
      <c r="HV103" s="78"/>
      <c r="HW103" s="78"/>
      <c r="HX103" s="78"/>
      <c r="HY103" s="78"/>
      <c r="HZ103" s="78"/>
      <c r="IA103" s="78"/>
      <c r="IB103" s="78"/>
      <c r="IC103" s="78"/>
      <c r="ID103" s="78"/>
      <c r="IE103" s="78"/>
      <c r="IF103" s="78"/>
      <c r="IG103" s="78"/>
      <c r="IH103" s="78"/>
      <c r="II103" s="78"/>
      <c r="IJ103" s="78"/>
      <c r="IK103" s="78"/>
      <c r="IL103" s="78"/>
      <c r="IM103" s="78"/>
      <c r="IN103" s="78"/>
      <c r="IO103" s="78"/>
      <c r="IP103" s="78"/>
      <c r="IQ103" s="78"/>
      <c r="IR103" s="78"/>
      <c r="IS103" s="78"/>
      <c r="IT103" s="78"/>
      <c r="IU103" s="78"/>
      <c r="IV103" s="78"/>
      <c r="IW103" s="78"/>
      <c r="IX103" s="78"/>
      <c r="IY103" s="78"/>
      <c r="IZ103" s="78"/>
      <c r="JA103" s="78"/>
      <c r="JB103" s="78"/>
      <c r="JC103" s="78"/>
      <c r="JD103" s="78"/>
      <c r="JE103" s="78"/>
      <c r="JF103" s="78"/>
      <c r="JG103" s="78"/>
      <c r="JH103" s="78"/>
      <c r="JI103" s="78"/>
      <c r="JJ103" s="78"/>
      <c r="JK103" s="78"/>
      <c r="JL103" s="78"/>
      <c r="JM103" s="78"/>
      <c r="JN103" s="78"/>
      <c r="JO103" s="78"/>
      <c r="JP103" s="78"/>
      <c r="JQ103" s="78"/>
      <c r="JR103" s="78"/>
      <c r="JS103" s="78"/>
      <c r="JT103" s="78"/>
      <c r="JU103" s="78"/>
      <c r="JV103" s="78"/>
      <c r="JW103" s="78"/>
      <c r="JX103" s="78"/>
      <c r="JY103" s="78"/>
      <c r="JZ103" s="78"/>
      <c r="KA103" s="78"/>
      <c r="KB103" s="78"/>
      <c r="KC103" s="78"/>
      <c r="KD103" s="78"/>
      <c r="KE103" s="78"/>
      <c r="KF103" s="78"/>
      <c r="KG103" s="78"/>
      <c r="KH103" s="78"/>
      <c r="KI103" s="78"/>
      <c r="KJ103" s="78"/>
      <c r="KK103" s="78"/>
      <c r="KL103" s="78"/>
      <c r="KM103" s="78"/>
      <c r="KN103" s="78"/>
      <c r="KO103" s="78"/>
      <c r="KP103" s="78"/>
      <c r="KQ103" s="78"/>
      <c r="KR103" s="78"/>
      <c r="KS103" s="78"/>
      <c r="KT103" s="78"/>
      <c r="KU103" s="78"/>
      <c r="KV103" s="78"/>
      <c r="KW103" s="78"/>
      <c r="KX103" s="78"/>
      <c r="KY103" s="78"/>
      <c r="KZ103" s="78"/>
      <c r="LA103" s="78"/>
      <c r="LB103" s="78"/>
      <c r="LC103" s="78"/>
      <c r="LD103" s="78"/>
      <c r="LE103" s="78"/>
      <c r="LF103" s="78"/>
      <c r="LG103" s="78"/>
      <c r="LH103" s="78"/>
      <c r="LI103" s="78"/>
      <c r="LJ103" s="78"/>
      <c r="LK103" s="78"/>
      <c r="LL103" s="78"/>
      <c r="LM103" s="78"/>
      <c r="LN103" s="78"/>
      <c r="LO103" s="78"/>
      <c r="LP103" s="78"/>
      <c r="LQ103" s="78"/>
      <c r="LR103" s="78"/>
      <c r="LS103" s="78"/>
      <c r="LT103" s="78"/>
      <c r="LU103" s="78"/>
      <c r="LV103" s="78"/>
      <c r="LW103" s="78"/>
      <c r="LX103" s="78"/>
      <c r="LY103" s="78"/>
      <c r="LZ103" s="78"/>
      <c r="MA103" s="78"/>
      <c r="MB103" s="78"/>
      <c r="MC103" s="78"/>
      <c r="MD103" s="78"/>
      <c r="ME103" s="78"/>
      <c r="MF103" s="78"/>
      <c r="MG103" s="78"/>
      <c r="MH103" s="78"/>
      <c r="MI103" s="78"/>
      <c r="MJ103" s="78"/>
      <c r="MK103" s="78"/>
      <c r="ML103" s="78"/>
      <c r="MM103" s="78"/>
      <c r="MN103" s="78"/>
      <c r="MO103" s="78"/>
      <c r="MP103" s="78"/>
      <c r="MQ103" s="78"/>
      <c r="MR103" s="78"/>
      <c r="MS103" s="78"/>
      <c r="MT103" s="78"/>
      <c r="MU103" s="78"/>
      <c r="MV103" s="78"/>
      <c r="MW103" s="78"/>
      <c r="MX103" s="78"/>
      <c r="MY103" s="78"/>
      <c r="MZ103" s="78"/>
      <c r="NA103" s="78"/>
      <c r="NB103" s="78"/>
      <c r="NC103" s="78"/>
      <c r="ND103" s="78"/>
      <c r="NE103" s="78"/>
      <c r="NF103" s="78"/>
      <c r="NG103" s="78"/>
      <c r="NH103" s="78"/>
      <c r="NI103" s="78"/>
      <c r="NJ103" s="78"/>
      <c r="NK103" s="78"/>
      <c r="NL103" s="78"/>
      <c r="NM103" s="78"/>
      <c r="NN103" s="78"/>
      <c r="NO103" s="78"/>
      <c r="NP103" s="78"/>
      <c r="NQ103" s="78"/>
      <c r="NR103" s="78"/>
      <c r="NS103" s="78"/>
      <c r="NT103" s="78"/>
      <c r="NU103" s="78"/>
      <c r="NV103" s="78"/>
      <c r="NW103" s="78"/>
      <c r="NX103" s="78"/>
      <c r="NY103" s="78"/>
      <c r="NZ103" s="78"/>
      <c r="OA103" s="78"/>
      <c r="OB103" s="78"/>
      <c r="OC103" s="78"/>
      <c r="OD103" s="78"/>
      <c r="OE103" s="78"/>
      <c r="OF103" s="78"/>
      <c r="OG103" s="78"/>
      <c r="OH103" s="78"/>
      <c r="OI103" s="78"/>
      <c r="OJ103" s="78"/>
      <c r="OK103" s="78"/>
      <c r="OL103" s="78"/>
      <c r="OM103" s="78"/>
      <c r="ON103" s="78"/>
      <c r="OO103" s="78"/>
      <c r="OP103" s="78"/>
      <c r="OQ103" s="78"/>
      <c r="OR103" s="78"/>
      <c r="OS103" s="78"/>
      <c r="OT103" s="78"/>
      <c r="OU103" s="78"/>
      <c r="OV103" s="78"/>
      <c r="OW103" s="78"/>
      <c r="OX103" s="78"/>
      <c r="OY103" s="78"/>
      <c r="OZ103" s="78"/>
      <c r="PA103" s="78"/>
      <c r="PB103" s="78"/>
      <c r="PC103" s="78"/>
      <c r="PD103" s="78"/>
      <c r="PE103" s="78"/>
      <c r="PF103" s="78"/>
      <c r="PG103" s="78"/>
      <c r="PH103" s="78"/>
      <c r="PI103" s="78"/>
      <c r="PJ103" s="78"/>
      <c r="PK103" s="78"/>
      <c r="PL103" s="78"/>
      <c r="PM103" s="78"/>
      <c r="PN103" s="78"/>
      <c r="PO103" s="78"/>
      <c r="PP103" s="78"/>
      <c r="PQ103" s="78"/>
      <c r="PR103" s="78"/>
      <c r="PS103" s="78"/>
      <c r="PT103" s="78"/>
      <c r="PU103" s="78"/>
      <c r="PV103" s="78"/>
      <c r="PW103" s="78"/>
      <c r="PX103" s="78"/>
      <c r="PY103" s="78"/>
      <c r="PZ103" s="78"/>
      <c r="QA103" s="78"/>
      <c r="QB103" s="78"/>
      <c r="QC103" s="78"/>
      <c r="QD103" s="78"/>
      <c r="QE103" s="78"/>
      <c r="QF103" s="78"/>
      <c r="QG103" s="78"/>
      <c r="QH103" s="78"/>
      <c r="QI103" s="78"/>
      <c r="QJ103" s="78"/>
      <c r="QK103" s="78"/>
      <c r="QL103" s="78"/>
      <c r="QM103" s="78"/>
      <c r="QN103" s="78"/>
      <c r="QO103" s="78"/>
      <c r="QP103" s="78"/>
      <c r="QQ103" s="78"/>
      <c r="QR103" s="78"/>
      <c r="QS103" s="78"/>
      <c r="QT103" s="78"/>
      <c r="QU103" s="78"/>
      <c r="QV103" s="78"/>
      <c r="QW103" s="78"/>
      <c r="QX103" s="78"/>
      <c r="QY103" s="78"/>
      <c r="QZ103" s="78"/>
      <c r="RA103" s="78"/>
      <c r="RB103" s="78"/>
      <c r="RC103" s="78"/>
      <c r="RD103" s="78"/>
      <c r="RE103" s="78"/>
      <c r="RF103" s="78"/>
      <c r="RG103" s="78"/>
      <c r="RH103" s="78"/>
      <c r="RI103" s="78"/>
      <c r="RJ103" s="78"/>
      <c r="RK103" s="78"/>
      <c r="RL103" s="78"/>
      <c r="RM103" s="78"/>
      <c r="RN103" s="78"/>
      <c r="RO103" s="78"/>
      <c r="RP103" s="78"/>
      <c r="RQ103" s="78"/>
      <c r="RR103" s="78"/>
      <c r="RS103" s="78"/>
      <c r="RT103" s="78"/>
      <c r="RU103" s="78"/>
      <c r="RV103" s="78"/>
      <c r="RW103" s="78"/>
      <c r="RX103" s="78"/>
      <c r="RY103" s="78"/>
      <c r="RZ103" s="78"/>
      <c r="SA103" s="78"/>
      <c r="SB103" s="78"/>
      <c r="SC103" s="78"/>
      <c r="SD103" s="78"/>
      <c r="SE103" s="78"/>
      <c r="SF103" s="78"/>
      <c r="SG103" s="78"/>
      <c r="SH103" s="78"/>
      <c r="SI103" s="78"/>
      <c r="SJ103" s="78"/>
      <c r="SK103" s="78"/>
      <c r="SL103" s="78"/>
      <c r="SM103" s="78"/>
      <c r="SN103" s="78"/>
      <c r="SO103" s="78"/>
      <c r="SP103" s="78"/>
      <c r="SQ103" s="78"/>
      <c r="SR103" s="78"/>
      <c r="SS103" s="78"/>
      <c r="ST103" s="78"/>
      <c r="SU103" s="78"/>
      <c r="SV103" s="78"/>
      <c r="SW103" s="78"/>
      <c r="SX103" s="78"/>
      <c r="SY103" s="78"/>
      <c r="SZ103" s="78"/>
      <c r="TA103" s="78"/>
      <c r="TB103" s="78"/>
      <c r="TC103" s="78"/>
      <c r="TD103" s="78"/>
      <c r="TE103" s="78"/>
      <c r="TF103" s="78"/>
      <c r="TG103" s="78"/>
      <c r="TH103" s="78"/>
      <c r="TI103" s="78"/>
      <c r="TJ103" s="78"/>
      <c r="TK103" s="78"/>
      <c r="TL103" s="78"/>
      <c r="TM103" s="78"/>
      <c r="TN103" s="78"/>
      <c r="TO103" s="78"/>
      <c r="TP103" s="78"/>
      <c r="TQ103" s="78"/>
      <c r="TR103" s="78"/>
      <c r="TS103" s="78"/>
      <c r="TT103" s="78"/>
      <c r="TU103" s="78"/>
      <c r="TV103" s="78"/>
      <c r="TW103" s="78"/>
      <c r="TX103" s="78"/>
      <c r="TY103" s="78"/>
      <c r="TZ103" s="78"/>
      <c r="UA103" s="78"/>
      <c r="UB103" s="78"/>
      <c r="UC103" s="78"/>
      <c r="UD103" s="78"/>
      <c r="UE103" s="78"/>
      <c r="UF103" s="78"/>
      <c r="UG103" s="78"/>
      <c r="UH103" s="78"/>
      <c r="UI103" s="78"/>
      <c r="UJ103" s="78"/>
      <c r="UK103" s="78"/>
      <c r="UL103" s="78"/>
      <c r="UM103" s="78"/>
      <c r="UN103" s="78"/>
      <c r="UO103" s="78"/>
      <c r="UP103" s="78"/>
      <c r="UQ103" s="78"/>
      <c r="UR103" s="78"/>
      <c r="US103" s="78"/>
      <c r="UT103" s="78"/>
      <c r="UU103" s="78"/>
      <c r="UV103" s="78"/>
      <c r="UW103" s="78"/>
      <c r="UX103" s="78"/>
      <c r="UY103" s="78"/>
      <c r="UZ103" s="78"/>
      <c r="VA103" s="78"/>
      <c r="VB103" s="78"/>
      <c r="VC103" s="78"/>
      <c r="VD103" s="78"/>
      <c r="VE103" s="78"/>
      <c r="VF103" s="78"/>
      <c r="VG103" s="78"/>
      <c r="VH103" s="78"/>
      <c r="VI103" s="78"/>
      <c r="VJ103" s="78"/>
      <c r="VK103" s="78"/>
      <c r="VL103" s="78"/>
      <c r="VM103" s="78"/>
      <c r="VN103" s="78"/>
      <c r="VO103" s="78"/>
      <c r="VP103" s="78"/>
      <c r="VQ103" s="78"/>
      <c r="VR103" s="78"/>
      <c r="VS103" s="78"/>
      <c r="VT103" s="78"/>
      <c r="VU103" s="78"/>
      <c r="VV103" s="78"/>
      <c r="VW103" s="78"/>
      <c r="VX103" s="78"/>
      <c r="VY103" s="78"/>
      <c r="VZ103" s="78"/>
      <c r="WA103" s="78"/>
      <c r="WB103" s="78"/>
      <c r="WC103" s="78"/>
      <c r="WD103" s="78"/>
      <c r="WE103" s="78"/>
      <c r="WF103" s="78"/>
      <c r="WG103" s="78"/>
      <c r="WH103" s="78"/>
      <c r="WI103" s="78"/>
      <c r="WJ103" s="78"/>
      <c r="WK103" s="78"/>
      <c r="WL103" s="78"/>
      <c r="WM103" s="78"/>
      <c r="WN103" s="78"/>
      <c r="WO103" s="78"/>
      <c r="WP103" s="78"/>
      <c r="WQ103" s="78"/>
      <c r="WR103" s="78"/>
      <c r="WS103" s="78"/>
      <c r="WT103" s="78"/>
      <c r="WU103" s="78"/>
      <c r="WV103" s="78"/>
      <c r="WW103" s="78"/>
      <c r="WX103" s="78"/>
      <c r="WY103" s="78"/>
      <c r="WZ103" s="78"/>
      <c r="XA103" s="78"/>
      <c r="XB103" s="78"/>
      <c r="XC103" s="78"/>
      <c r="XD103" s="78"/>
      <c r="XE103" s="78"/>
      <c r="XF103" s="78"/>
      <c r="XG103" s="78"/>
      <c r="XH103" s="78"/>
      <c r="XI103" s="78"/>
      <c r="XJ103" s="78"/>
      <c r="XK103" s="78"/>
      <c r="XL103" s="78"/>
      <c r="XM103" s="78"/>
      <c r="XN103" s="78"/>
      <c r="XO103" s="78"/>
      <c r="XP103" s="78"/>
      <c r="XQ103" s="78"/>
      <c r="XR103" s="78"/>
      <c r="XS103" s="78"/>
      <c r="XT103" s="78"/>
      <c r="XU103" s="78"/>
      <c r="XV103" s="78"/>
      <c r="XW103" s="78"/>
      <c r="XX103" s="78"/>
      <c r="XY103" s="78"/>
      <c r="XZ103" s="78"/>
      <c r="YA103" s="78"/>
      <c r="YB103" s="78"/>
      <c r="YC103" s="78"/>
      <c r="YD103" s="78"/>
      <c r="YE103" s="78"/>
      <c r="YF103" s="78"/>
      <c r="YG103" s="78"/>
      <c r="YH103" s="78"/>
      <c r="YI103" s="78"/>
      <c r="YJ103" s="78"/>
      <c r="YK103" s="78"/>
      <c r="YL103" s="78"/>
      <c r="YM103" s="78"/>
      <c r="YN103" s="78"/>
      <c r="YO103" s="78"/>
      <c r="YP103" s="78"/>
      <c r="YQ103" s="78"/>
      <c r="YR103" s="78"/>
      <c r="YS103" s="78"/>
      <c r="YT103" s="78"/>
      <c r="YU103" s="78"/>
      <c r="YV103" s="78"/>
      <c r="YW103" s="78"/>
      <c r="YX103" s="78"/>
      <c r="YY103" s="78"/>
      <c r="YZ103" s="78"/>
      <c r="ZA103" s="78"/>
      <c r="ZB103" s="78"/>
      <c r="ZC103" s="78"/>
      <c r="ZD103" s="78"/>
      <c r="ZE103" s="78"/>
      <c r="ZF103" s="78"/>
      <c r="ZG103" s="78"/>
      <c r="ZH103" s="78"/>
      <c r="ZI103" s="78"/>
      <c r="ZJ103" s="78"/>
      <c r="ZK103" s="78"/>
      <c r="ZL103" s="78"/>
      <c r="ZM103" s="78"/>
      <c r="ZN103" s="78"/>
      <c r="ZO103" s="78"/>
      <c r="ZP103" s="78"/>
      <c r="ZQ103" s="78"/>
      <c r="ZR103" s="78"/>
      <c r="ZS103" s="78"/>
      <c r="ZT103" s="78"/>
      <c r="ZU103" s="78"/>
      <c r="ZV103" s="78"/>
      <c r="ZW103" s="78"/>
      <c r="ZX103" s="78"/>
      <c r="ZY103" s="78"/>
      <c r="ZZ103" s="78"/>
      <c r="AAA103" s="78"/>
      <c r="AAB103" s="78"/>
      <c r="AAC103" s="78"/>
      <c r="AAD103" s="78"/>
      <c r="AAE103" s="78"/>
      <c r="AAF103" s="78"/>
      <c r="AAG103" s="78"/>
      <c r="AAH103" s="78"/>
      <c r="AAI103" s="78"/>
      <c r="AAJ103" s="78"/>
      <c r="AAK103" s="78"/>
      <c r="AAL103" s="78"/>
      <c r="AAM103" s="78"/>
      <c r="AAN103" s="78"/>
      <c r="AAO103" s="78"/>
      <c r="AAP103" s="78"/>
      <c r="AAQ103" s="78"/>
      <c r="AAR103" s="78"/>
      <c r="AAS103" s="78"/>
      <c r="AAT103" s="78"/>
      <c r="AAU103" s="78"/>
      <c r="AAV103" s="78"/>
      <c r="AAW103" s="78"/>
      <c r="AAX103" s="78"/>
      <c r="AAY103" s="78"/>
      <c r="AAZ103" s="78"/>
      <c r="ABA103" s="78"/>
      <c r="ABB103" s="78"/>
      <c r="ABC103" s="78"/>
      <c r="ABD103" s="78"/>
      <c r="ABE103" s="78"/>
      <c r="ABF103" s="78"/>
      <c r="ABG103" s="78"/>
      <c r="ABH103" s="78"/>
      <c r="ABI103" s="78"/>
      <c r="ABJ103" s="78"/>
      <c r="ABK103" s="78"/>
      <c r="ABL103" s="78"/>
      <c r="ABM103" s="78"/>
      <c r="ABN103" s="78"/>
      <c r="ABO103" s="78"/>
      <c r="ABP103" s="78"/>
      <c r="ABQ103" s="78"/>
      <c r="ABR103" s="78"/>
      <c r="ABS103" s="78"/>
      <c r="ABT103" s="78"/>
      <c r="ABU103" s="78"/>
      <c r="ABV103" s="78"/>
      <c r="ABW103" s="78"/>
      <c r="ABX103" s="78"/>
      <c r="ABY103" s="78"/>
      <c r="ABZ103" s="78"/>
      <c r="ACA103" s="78"/>
      <c r="ACB103" s="78"/>
      <c r="ACC103" s="78"/>
      <c r="ACD103" s="78"/>
      <c r="ACE103" s="78"/>
      <c r="ACF103" s="78"/>
      <c r="ACG103" s="78"/>
      <c r="ACH103" s="78"/>
      <c r="ACI103" s="78"/>
      <c r="ACJ103" s="78"/>
      <c r="ACK103" s="78"/>
      <c r="ACL103" s="78"/>
      <c r="ACM103" s="78"/>
      <c r="ACN103" s="78"/>
      <c r="ACO103" s="78"/>
      <c r="ACP103" s="78"/>
      <c r="ACQ103" s="78"/>
      <c r="ACR103" s="78"/>
      <c r="ACS103" s="78"/>
      <c r="ACT103" s="78"/>
      <c r="ACU103" s="78"/>
      <c r="ACV103" s="78"/>
      <c r="ACW103" s="78"/>
      <c r="ACX103" s="78"/>
      <c r="ACY103" s="78"/>
      <c r="ACZ103" s="78"/>
      <c r="ADA103" s="78"/>
      <c r="ADB103" s="78"/>
      <c r="ADC103" s="78"/>
      <c r="ADD103" s="78"/>
      <c r="ADE103" s="78"/>
      <c r="ADF103" s="78"/>
      <c r="ADG103" s="78"/>
      <c r="ADH103" s="78"/>
      <c r="ADI103" s="78"/>
      <c r="ADJ103" s="78"/>
      <c r="ADK103" s="78"/>
      <c r="ADL103" s="78"/>
      <c r="ADM103" s="78"/>
      <c r="ADN103" s="78"/>
      <c r="ADO103" s="78"/>
      <c r="ADP103" s="78"/>
      <c r="ADQ103" s="78"/>
      <c r="ADR103" s="78"/>
      <c r="ADS103" s="78"/>
      <c r="ADT103" s="78"/>
      <c r="ADU103" s="78"/>
      <c r="ADV103" s="78"/>
      <c r="ADW103" s="78"/>
      <c r="ADX103" s="78"/>
      <c r="ADY103" s="78"/>
      <c r="ADZ103" s="78"/>
      <c r="AEA103" s="78"/>
      <c r="AEB103" s="78"/>
      <c r="AEC103" s="78"/>
      <c r="AED103" s="78"/>
      <c r="AEE103" s="78"/>
      <c r="AEF103" s="78"/>
      <c r="AEG103" s="78"/>
      <c r="AEH103" s="78"/>
      <c r="AEI103" s="78"/>
      <c r="AEJ103" s="78"/>
      <c r="AEK103" s="78"/>
      <c r="AEL103" s="78"/>
      <c r="AEM103" s="78"/>
      <c r="AEN103" s="78"/>
      <c r="AEO103" s="78"/>
      <c r="AEP103" s="78"/>
      <c r="AEQ103" s="78"/>
      <c r="AER103" s="78"/>
      <c r="AES103" s="78"/>
      <c r="AET103" s="78"/>
      <c r="AEU103" s="78"/>
      <c r="AEV103" s="78"/>
      <c r="AEW103" s="78"/>
      <c r="AEX103" s="78"/>
      <c r="AEY103" s="78"/>
      <c r="AEZ103" s="78"/>
      <c r="AFA103" s="78"/>
      <c r="AFB103" s="78"/>
      <c r="AFC103" s="78"/>
      <c r="AFD103" s="78"/>
      <c r="AFE103" s="78"/>
      <c r="AFF103" s="78"/>
      <c r="AFG103" s="78"/>
      <c r="AFH103" s="78"/>
      <c r="AFI103" s="78"/>
      <c r="AFJ103" s="78"/>
      <c r="AFK103" s="78"/>
      <c r="AFL103" s="78"/>
      <c r="AFM103" s="78"/>
      <c r="AFN103" s="78"/>
      <c r="AFO103" s="78"/>
      <c r="AFP103" s="78"/>
      <c r="AFQ103" s="78"/>
      <c r="AFR103" s="78"/>
      <c r="AFS103" s="78"/>
      <c r="AFT103" s="78"/>
      <c r="AFU103" s="78"/>
      <c r="AFV103" s="78"/>
      <c r="AFW103" s="78"/>
      <c r="AFX103" s="78"/>
      <c r="AFY103" s="78"/>
      <c r="AFZ103" s="78"/>
      <c r="AGA103" s="78"/>
      <c r="AGB103" s="78"/>
      <c r="AGC103" s="78"/>
      <c r="AGD103" s="78"/>
      <c r="AGE103" s="78"/>
      <c r="AGF103" s="78"/>
      <c r="AGG103" s="78"/>
      <c r="AGH103" s="78"/>
      <c r="AGI103" s="78"/>
      <c r="AGJ103" s="78"/>
      <c r="AGK103" s="78"/>
      <c r="AGL103" s="78"/>
      <c r="AGM103" s="78"/>
      <c r="AGN103" s="78"/>
      <c r="AGO103" s="78"/>
      <c r="AGP103" s="78"/>
      <c r="AGQ103" s="78"/>
      <c r="AGR103" s="78"/>
      <c r="AGS103" s="78"/>
      <c r="AGT103" s="78"/>
      <c r="AGU103" s="78"/>
      <c r="AGV103" s="78"/>
      <c r="AGW103" s="78"/>
      <c r="AGX103" s="78"/>
      <c r="AGY103" s="78"/>
      <c r="AGZ103" s="78"/>
      <c r="AHA103" s="78"/>
      <c r="AHB103" s="78"/>
      <c r="AHC103" s="78"/>
      <c r="AHD103" s="78"/>
      <c r="AHE103" s="78"/>
      <c r="AHF103" s="78"/>
      <c r="AHG103" s="78"/>
      <c r="AHH103" s="78"/>
      <c r="AHI103" s="78"/>
      <c r="AHJ103" s="78"/>
      <c r="AHK103" s="78"/>
      <c r="AHL103" s="78"/>
      <c r="AHM103" s="78"/>
      <c r="AHN103" s="78"/>
      <c r="AHO103" s="78"/>
      <c r="AHP103" s="78"/>
      <c r="AHQ103" s="78"/>
      <c r="AHR103" s="78"/>
      <c r="AHS103" s="78"/>
      <c r="AHT103" s="78"/>
      <c r="AHU103" s="78"/>
      <c r="AHV103" s="78"/>
      <c r="AHW103" s="78"/>
      <c r="AHX103" s="78"/>
      <c r="AHY103" s="78"/>
      <c r="AHZ103" s="78"/>
      <c r="AIA103" s="78"/>
      <c r="AIB103" s="78"/>
      <c r="AIC103" s="78"/>
      <c r="AID103" s="78"/>
      <c r="AIE103" s="78"/>
      <c r="AIF103" s="78"/>
      <c r="AIG103" s="78"/>
      <c r="AIH103" s="78"/>
      <c r="AII103" s="78"/>
      <c r="AIJ103" s="78"/>
      <c r="AIK103" s="78"/>
      <c r="AIL103" s="78"/>
      <c r="AIM103" s="78"/>
      <c r="AIN103" s="78"/>
      <c r="AIO103" s="78"/>
      <c r="AIP103" s="78"/>
      <c r="AIQ103" s="78"/>
      <c r="AIR103" s="78"/>
      <c r="AIS103" s="78"/>
      <c r="AIT103" s="78"/>
      <c r="AIU103" s="78"/>
      <c r="AIV103" s="78"/>
      <c r="AIW103" s="78"/>
      <c r="AIX103" s="78"/>
      <c r="AIY103" s="78"/>
      <c r="AIZ103" s="78"/>
      <c r="AJA103" s="78"/>
      <c r="AJB103" s="78"/>
      <c r="AJC103" s="78"/>
      <c r="AJD103" s="78"/>
      <c r="AJE103" s="78"/>
      <c r="AJF103" s="78"/>
      <c r="AJG103" s="78"/>
      <c r="AJH103" s="78"/>
      <c r="AJI103" s="78"/>
      <c r="AJJ103" s="78"/>
      <c r="AJK103" s="78"/>
      <c r="AJL103" s="78"/>
      <c r="AJM103" s="78"/>
      <c r="AJN103" s="78"/>
      <c r="AJO103" s="78"/>
      <c r="AJP103" s="78"/>
      <c r="AJQ103" s="78"/>
      <c r="AJR103" s="78"/>
      <c r="AJS103" s="78"/>
      <c r="AJT103" s="78"/>
      <c r="AJU103" s="78"/>
      <c r="AJV103" s="78"/>
      <c r="AJW103" s="78"/>
      <c r="AJX103" s="78"/>
      <c r="AJY103" s="78"/>
      <c r="AJZ103" s="78"/>
      <c r="AKA103" s="78"/>
      <c r="AKB103" s="78"/>
      <c r="AKC103" s="78"/>
      <c r="AKD103" s="78"/>
      <c r="AKE103" s="78"/>
      <c r="AKF103" s="78"/>
      <c r="AKG103" s="78"/>
      <c r="AKH103" s="78"/>
      <c r="AKI103" s="78"/>
      <c r="AKJ103" s="78"/>
      <c r="AKK103" s="78"/>
      <c r="AKL103" s="78"/>
      <c r="AKM103" s="78"/>
      <c r="AKN103" s="78"/>
      <c r="AKO103" s="78"/>
      <c r="AKP103" s="78"/>
      <c r="AKQ103" s="78"/>
      <c r="AKR103" s="78"/>
      <c r="AKS103" s="78"/>
      <c r="AKT103" s="78"/>
      <c r="AKU103" s="78"/>
      <c r="AKV103" s="78"/>
      <c r="AKW103" s="78"/>
      <c r="AKX103" s="78"/>
      <c r="AKY103" s="78"/>
      <c r="AKZ103" s="78"/>
      <c r="ALA103" s="78"/>
      <c r="ALB103" s="78"/>
      <c r="ALC103" s="78"/>
      <c r="ALD103" s="78"/>
      <c r="ALE103" s="78"/>
      <c r="ALF103" s="78"/>
      <c r="ALG103" s="78"/>
      <c r="ALH103" s="78"/>
      <c r="ALI103" s="78"/>
      <c r="ALJ103" s="78"/>
      <c r="ALK103" s="78"/>
      <c r="ALL103" s="78"/>
      <c r="ALM103" s="78"/>
      <c r="ALN103" s="78"/>
      <c r="ALO103" s="78"/>
      <c r="ALP103" s="78"/>
      <c r="ALQ103" s="78"/>
      <c r="ALR103" s="78"/>
      <c r="ALS103" s="78"/>
      <c r="ALT103" s="78"/>
      <c r="ALU103" s="78"/>
      <c r="ALV103" s="78"/>
      <c r="ALW103" s="78"/>
      <c r="ALX103" s="78"/>
      <c r="ALY103" s="78"/>
      <c r="ALZ103" s="78"/>
      <c r="AMA103" s="78"/>
      <c r="AMB103" s="78"/>
      <c r="AMC103" s="78"/>
      <c r="AMD103" s="78"/>
      <c r="AME103" s="78"/>
      <c r="AMF103" s="78"/>
      <c r="AMG103" s="78"/>
      <c r="AMH103" s="78"/>
      <c r="AMI103" s="78"/>
      <c r="AMJ103" s="78"/>
      <c r="AMK103" s="78"/>
      <c r="AML103" s="78"/>
      <c r="AMM103" s="78"/>
      <c r="AMN103" s="78"/>
      <c r="AMO103" s="78"/>
      <c r="AMP103" s="78"/>
      <c r="AMQ103" s="78"/>
      <c r="AMR103" s="78"/>
      <c r="AMS103" s="78"/>
      <c r="AMT103" s="78"/>
      <c r="AMU103" s="78"/>
      <c r="AMV103" s="78"/>
      <c r="AMW103" s="78"/>
      <c r="AMX103" s="78"/>
      <c r="AMY103" s="78"/>
      <c r="AMZ103" s="78"/>
      <c r="ANA103" s="78"/>
      <c r="ANB103" s="78"/>
      <c r="ANC103" s="78"/>
      <c r="AND103" s="78"/>
      <c r="ANE103" s="78"/>
      <c r="ANF103" s="78"/>
      <c r="ANG103" s="78"/>
      <c r="ANH103" s="78"/>
      <c r="ANI103" s="78"/>
      <c r="ANJ103" s="78"/>
      <c r="ANK103" s="78"/>
      <c r="ANL103" s="78"/>
      <c r="ANM103" s="78"/>
      <c r="ANN103" s="78"/>
      <c r="ANO103" s="78"/>
      <c r="ANP103" s="78"/>
      <c r="ANQ103" s="78"/>
      <c r="ANR103" s="78"/>
      <c r="ANS103" s="78"/>
      <c r="ANT103" s="78"/>
      <c r="ANU103" s="78"/>
      <c r="ANV103" s="78"/>
      <c r="ANW103" s="78"/>
      <c r="ANX103" s="78"/>
      <c r="ANY103" s="78"/>
      <c r="ANZ103" s="78"/>
      <c r="AOA103" s="78"/>
      <c r="AOB103" s="78"/>
      <c r="AOC103" s="78"/>
      <c r="AOD103" s="78"/>
      <c r="AOE103" s="78"/>
      <c r="AOF103" s="78"/>
      <c r="AOG103" s="78"/>
      <c r="AOH103" s="78"/>
      <c r="AOI103" s="78"/>
      <c r="AOJ103" s="78"/>
      <c r="AOK103" s="78"/>
      <c r="AOL103" s="78"/>
      <c r="AOM103" s="78"/>
      <c r="AON103" s="78"/>
      <c r="AOO103" s="78"/>
      <c r="AOP103" s="78"/>
      <c r="AOQ103" s="78"/>
      <c r="AOR103" s="78"/>
      <c r="AOS103" s="78"/>
      <c r="AOT103" s="78"/>
      <c r="AOU103" s="78"/>
      <c r="AOV103" s="78"/>
      <c r="AOW103" s="78"/>
      <c r="AOX103" s="78"/>
      <c r="AOY103" s="78"/>
      <c r="AOZ103" s="78"/>
      <c r="APA103" s="78"/>
      <c r="APB103" s="78"/>
      <c r="APC103" s="78"/>
      <c r="APD103" s="78"/>
      <c r="APE103" s="78"/>
      <c r="APF103" s="78"/>
      <c r="APG103" s="78"/>
      <c r="APH103" s="78"/>
      <c r="API103" s="78"/>
      <c r="APJ103" s="78"/>
      <c r="APK103" s="78"/>
      <c r="APL103" s="78"/>
      <c r="APM103" s="78"/>
      <c r="APN103" s="78"/>
      <c r="APO103" s="78"/>
      <c r="APP103" s="78"/>
      <c r="APQ103" s="78"/>
      <c r="APR103" s="78"/>
      <c r="APS103" s="78"/>
      <c r="APT103" s="78"/>
      <c r="APU103" s="78"/>
      <c r="APV103" s="78"/>
      <c r="APW103" s="78"/>
      <c r="APX103" s="78"/>
      <c r="APY103" s="78"/>
      <c r="APZ103" s="78"/>
      <c r="AQA103" s="78"/>
      <c r="AQB103" s="78"/>
      <c r="AQC103" s="78"/>
      <c r="AQD103" s="78"/>
      <c r="AQE103" s="78"/>
      <c r="AQF103" s="78"/>
      <c r="AQG103" s="78"/>
      <c r="AQH103" s="78"/>
      <c r="AQI103" s="78"/>
      <c r="AQJ103" s="78"/>
      <c r="AQK103" s="78"/>
      <c r="AQL103" s="78"/>
      <c r="AQM103" s="78"/>
      <c r="AQN103" s="78"/>
      <c r="AQO103" s="78"/>
      <c r="AQP103" s="78"/>
      <c r="AQQ103" s="78"/>
      <c r="AQR103" s="78"/>
      <c r="AQS103" s="78"/>
      <c r="AQT103" s="78"/>
      <c r="AQU103" s="78"/>
      <c r="AQV103" s="78"/>
      <c r="AQW103" s="78"/>
      <c r="AQX103" s="78"/>
      <c r="AQY103" s="78"/>
      <c r="AQZ103" s="78"/>
      <c r="ARA103" s="78"/>
      <c r="ARB103" s="78"/>
      <c r="ARC103" s="78"/>
      <c r="ARD103" s="78"/>
      <c r="ARE103" s="78"/>
      <c r="ARF103" s="78"/>
      <c r="ARG103" s="78"/>
      <c r="ARH103" s="78"/>
      <c r="ARI103" s="78"/>
      <c r="ARJ103" s="78"/>
      <c r="ARK103" s="78"/>
      <c r="ARL103" s="78"/>
      <c r="ARM103" s="78"/>
      <c r="ARN103" s="78"/>
      <c r="ARO103" s="78"/>
      <c r="ARP103" s="78"/>
      <c r="ARQ103" s="78"/>
      <c r="ARR103" s="78"/>
      <c r="ARS103" s="78"/>
      <c r="ART103" s="78"/>
      <c r="ARU103" s="78"/>
      <c r="ARV103" s="78"/>
      <c r="ARW103" s="78"/>
      <c r="ARX103" s="78"/>
      <c r="ARY103" s="78"/>
      <c r="ARZ103" s="78"/>
      <c r="ASA103" s="78"/>
      <c r="ASB103" s="78"/>
      <c r="ASC103" s="78"/>
      <c r="ASD103" s="78"/>
      <c r="ASE103" s="78"/>
      <c r="ASF103" s="78"/>
      <c r="ASG103" s="78"/>
      <c r="ASH103" s="78"/>
      <c r="ASI103" s="78"/>
      <c r="ASJ103" s="78"/>
      <c r="ASK103" s="78"/>
      <c r="ASL103" s="78"/>
      <c r="ASM103" s="78"/>
      <c r="ASN103" s="78"/>
      <c r="ASO103" s="78"/>
      <c r="ASP103" s="78"/>
      <c r="ASQ103" s="78"/>
      <c r="ASR103" s="78"/>
      <c r="ASS103" s="78"/>
      <c r="AST103" s="78"/>
      <c r="ASU103" s="78"/>
      <c r="ASV103" s="78"/>
      <c r="ASW103" s="78"/>
      <c r="ASX103" s="78"/>
      <c r="ASY103" s="78"/>
      <c r="ASZ103" s="78"/>
      <c r="ATA103" s="78"/>
      <c r="ATB103" s="78"/>
      <c r="ATC103" s="78"/>
      <c r="ATD103" s="78"/>
      <c r="ATE103" s="78"/>
      <c r="ATF103" s="78"/>
      <c r="ATG103" s="78"/>
      <c r="ATH103" s="78"/>
      <c r="ATI103" s="78"/>
      <c r="ATJ103" s="78"/>
      <c r="ATK103" s="78"/>
      <c r="ATL103" s="78"/>
      <c r="ATM103" s="78"/>
      <c r="ATN103" s="78"/>
      <c r="ATO103" s="78"/>
      <c r="ATP103" s="78"/>
      <c r="ATQ103" s="78"/>
      <c r="ATR103" s="78"/>
      <c r="ATS103" s="78"/>
      <c r="ATT103" s="78"/>
      <c r="ATU103" s="78"/>
      <c r="ATV103" s="78"/>
      <c r="ATW103" s="78"/>
      <c r="ATX103" s="78"/>
      <c r="ATY103" s="78"/>
      <c r="ATZ103" s="78"/>
      <c r="AUA103" s="78"/>
      <c r="AUB103" s="78"/>
      <c r="AUC103" s="78"/>
      <c r="AUD103" s="78"/>
      <c r="AUE103" s="78"/>
      <c r="AUF103" s="78"/>
      <c r="AUG103" s="78"/>
      <c r="AUH103" s="78"/>
      <c r="AUI103" s="78"/>
      <c r="AUJ103" s="78"/>
      <c r="AUK103" s="78"/>
      <c r="AUL103" s="78"/>
      <c r="AUM103" s="78"/>
      <c r="AUN103" s="78"/>
      <c r="AUO103" s="78"/>
      <c r="AUP103" s="78"/>
      <c r="AUQ103" s="78"/>
      <c r="AUR103" s="78"/>
      <c r="AUS103" s="78"/>
      <c r="AUT103" s="78"/>
      <c r="AUU103" s="78"/>
      <c r="AUV103" s="78"/>
      <c r="AUW103" s="78"/>
      <c r="AUX103" s="78"/>
      <c r="AUY103" s="78"/>
      <c r="AUZ103" s="78"/>
      <c r="AVA103" s="78"/>
      <c r="AVB103" s="78"/>
      <c r="AVC103" s="78"/>
      <c r="AVD103" s="78"/>
      <c r="AVE103" s="78"/>
      <c r="AVF103" s="78"/>
      <c r="AVG103" s="78"/>
      <c r="AVH103" s="78"/>
      <c r="AVI103" s="78"/>
      <c r="AVJ103" s="78"/>
      <c r="AVK103" s="78"/>
      <c r="AVL103" s="78"/>
      <c r="AVM103" s="78"/>
      <c r="AVN103" s="78"/>
      <c r="AVO103" s="78"/>
      <c r="AVP103" s="78"/>
      <c r="AVQ103" s="78"/>
      <c r="AVR103" s="78"/>
      <c r="AVS103" s="78"/>
      <c r="AVT103" s="78"/>
      <c r="AVU103" s="78"/>
      <c r="AVV103" s="78"/>
      <c r="AVW103" s="78"/>
      <c r="AVX103" s="78"/>
      <c r="AVY103" s="78"/>
      <c r="AVZ103" s="78"/>
      <c r="AWA103" s="78"/>
      <c r="AWB103" s="78"/>
      <c r="AWC103" s="78"/>
      <c r="AWD103" s="78"/>
      <c r="AWE103" s="78"/>
      <c r="AWF103" s="78"/>
      <c r="AWG103" s="78"/>
      <c r="AWH103" s="78"/>
      <c r="AWI103" s="78"/>
      <c r="AWJ103" s="78"/>
      <c r="AWK103" s="78"/>
      <c r="AWL103" s="78"/>
      <c r="AWM103" s="78"/>
      <c r="AWN103" s="78"/>
      <c r="AWO103" s="78"/>
      <c r="AWP103" s="78"/>
      <c r="AWQ103" s="78"/>
      <c r="AWR103" s="78"/>
      <c r="AWS103" s="78"/>
      <c r="AWT103" s="78"/>
      <c r="AWU103" s="78"/>
      <c r="AWV103" s="78"/>
      <c r="AWW103" s="78"/>
      <c r="AWX103" s="78"/>
      <c r="AWY103" s="78"/>
      <c r="AWZ103" s="78"/>
      <c r="AXA103" s="78"/>
      <c r="AXB103" s="78"/>
      <c r="AXC103" s="78"/>
      <c r="AXD103" s="78"/>
      <c r="AXE103" s="78"/>
      <c r="AXF103" s="78"/>
      <c r="AXG103" s="78"/>
      <c r="AXH103" s="78"/>
      <c r="AXI103" s="78"/>
      <c r="AXJ103" s="78"/>
      <c r="AXK103" s="78"/>
      <c r="AXL103" s="78"/>
      <c r="AXM103" s="78"/>
      <c r="AXN103" s="78"/>
      <c r="AXO103" s="78"/>
      <c r="AXP103" s="78"/>
      <c r="AXQ103" s="78"/>
      <c r="AXR103" s="78"/>
      <c r="AXS103" s="78"/>
      <c r="AXT103" s="78"/>
      <c r="AXU103" s="78"/>
      <c r="AXV103" s="78"/>
      <c r="AXW103" s="78"/>
      <c r="AXX103" s="78"/>
      <c r="AXY103" s="78"/>
      <c r="AXZ103" s="78"/>
      <c r="AYA103" s="78"/>
      <c r="AYB103" s="78"/>
      <c r="AYC103" s="78"/>
      <c r="AYD103" s="78"/>
      <c r="AYE103" s="78"/>
      <c r="AYF103" s="78"/>
      <c r="AYG103" s="78"/>
      <c r="AYH103" s="78"/>
      <c r="AYI103" s="78"/>
      <c r="AYJ103" s="78"/>
      <c r="AYK103" s="78"/>
      <c r="AYL103" s="78"/>
      <c r="AYM103" s="78"/>
      <c r="AYN103" s="78"/>
      <c r="AYO103" s="78"/>
      <c r="AYP103" s="78"/>
      <c r="AYQ103" s="78"/>
      <c r="AYR103" s="78"/>
      <c r="AYS103" s="78"/>
      <c r="AYT103" s="78"/>
      <c r="AYU103" s="78"/>
      <c r="AYV103" s="78"/>
      <c r="AYW103" s="78"/>
      <c r="AYX103" s="78"/>
      <c r="AYY103" s="78"/>
      <c r="AYZ103" s="78"/>
      <c r="AZA103" s="78"/>
      <c r="AZB103" s="78"/>
      <c r="AZC103" s="78"/>
      <c r="AZD103" s="78"/>
      <c r="AZE103" s="78"/>
      <c r="AZF103" s="78"/>
      <c r="AZG103" s="78"/>
      <c r="AZH103" s="78"/>
      <c r="AZI103" s="78"/>
      <c r="AZJ103" s="78"/>
      <c r="AZK103" s="78"/>
      <c r="AZL103" s="78"/>
      <c r="AZM103" s="78"/>
      <c r="AZN103" s="78"/>
      <c r="AZO103" s="78"/>
      <c r="AZP103" s="78"/>
      <c r="AZQ103" s="78"/>
      <c r="AZR103" s="78"/>
      <c r="AZS103" s="78"/>
      <c r="AZT103" s="78"/>
      <c r="AZU103" s="78"/>
      <c r="AZV103" s="78"/>
      <c r="AZW103" s="78"/>
      <c r="AZX103" s="78"/>
      <c r="AZY103" s="78"/>
      <c r="AZZ103" s="78"/>
      <c r="BAA103" s="78"/>
      <c r="BAB103" s="78"/>
      <c r="BAC103" s="78"/>
      <c r="BAD103" s="78"/>
      <c r="BAE103" s="78"/>
      <c r="BAF103" s="78"/>
      <c r="BAG103" s="78"/>
      <c r="BAH103" s="78"/>
      <c r="BAI103" s="78"/>
      <c r="BAJ103" s="78"/>
      <c r="BAK103" s="78"/>
      <c r="BAL103" s="78"/>
      <c r="BAM103" s="78"/>
      <c r="BAN103" s="78"/>
      <c r="BAO103" s="78"/>
      <c r="BAP103" s="78"/>
      <c r="BAQ103" s="78"/>
      <c r="BAR103" s="78"/>
      <c r="BAS103" s="78"/>
      <c r="BAT103" s="78"/>
      <c r="BAU103" s="78"/>
      <c r="BAV103" s="78"/>
      <c r="BAW103" s="78"/>
      <c r="BAX103" s="78"/>
      <c r="BAY103" s="78"/>
      <c r="BAZ103" s="78"/>
      <c r="BBA103" s="78"/>
      <c r="BBB103" s="78"/>
      <c r="BBC103" s="78"/>
      <c r="BBD103" s="78"/>
      <c r="BBE103" s="78"/>
      <c r="BBF103" s="78"/>
      <c r="BBG103" s="78"/>
      <c r="BBH103" s="78"/>
      <c r="BBI103" s="78"/>
      <c r="BBJ103" s="78"/>
      <c r="BBK103" s="78"/>
      <c r="BBL103" s="78"/>
      <c r="BBM103" s="78"/>
      <c r="BBN103" s="78"/>
      <c r="BBO103" s="78"/>
      <c r="BBP103" s="78"/>
      <c r="BBQ103" s="78"/>
      <c r="BBR103" s="78"/>
      <c r="BBS103" s="78"/>
      <c r="BBT103" s="78"/>
      <c r="BBU103" s="78"/>
      <c r="BBV103" s="78"/>
      <c r="BBW103" s="78"/>
      <c r="BBX103" s="78"/>
      <c r="BBY103" s="78"/>
      <c r="BBZ103" s="78"/>
      <c r="BCA103" s="78"/>
      <c r="BCB103" s="78"/>
      <c r="BCC103" s="78"/>
      <c r="BCD103" s="78"/>
      <c r="BCE103" s="78"/>
      <c r="BCF103" s="78"/>
      <c r="BCG103" s="78"/>
      <c r="BCH103" s="78"/>
      <c r="BCI103" s="78"/>
      <c r="BCJ103" s="78"/>
      <c r="BCK103" s="78"/>
      <c r="BCL103" s="78"/>
      <c r="BCM103" s="78"/>
      <c r="BCN103" s="78"/>
      <c r="BCO103" s="78"/>
      <c r="BCP103" s="78"/>
      <c r="BCQ103" s="78"/>
      <c r="BCR103" s="78"/>
      <c r="BCS103" s="78"/>
      <c r="BCT103" s="78"/>
      <c r="BCU103" s="78"/>
      <c r="BCV103" s="78"/>
      <c r="BCW103" s="78"/>
      <c r="BCX103" s="78"/>
      <c r="BCY103" s="78"/>
      <c r="BCZ103" s="78"/>
      <c r="BDA103" s="78"/>
      <c r="BDB103" s="78"/>
      <c r="BDC103" s="78"/>
      <c r="BDD103" s="78"/>
      <c r="BDE103" s="78"/>
      <c r="BDF103" s="78"/>
      <c r="BDG103" s="78"/>
      <c r="BDH103" s="78"/>
      <c r="BDI103" s="78"/>
      <c r="BDJ103" s="78"/>
      <c r="BDK103" s="78"/>
      <c r="BDL103" s="78"/>
      <c r="BDM103" s="78"/>
      <c r="BDN103" s="78"/>
      <c r="BDO103" s="78"/>
      <c r="BDP103" s="78"/>
      <c r="BDQ103" s="78"/>
      <c r="BDR103" s="78"/>
      <c r="BDS103" s="78"/>
      <c r="BDT103" s="78"/>
      <c r="BDU103" s="78"/>
      <c r="BDV103" s="78"/>
      <c r="BDW103" s="78"/>
      <c r="BDX103" s="78"/>
      <c r="BDY103" s="78"/>
      <c r="BDZ103" s="78"/>
      <c r="BEA103" s="78"/>
      <c r="BEB103" s="78"/>
      <c r="BEC103" s="78"/>
      <c r="BED103" s="78"/>
      <c r="BEE103" s="78"/>
      <c r="BEF103" s="78"/>
      <c r="BEG103" s="78"/>
      <c r="BEH103" s="78"/>
      <c r="BEI103" s="78"/>
      <c r="BEJ103" s="78"/>
      <c r="BEK103" s="78"/>
      <c r="BEL103" s="78"/>
      <c r="BEM103" s="78"/>
      <c r="BEN103" s="78"/>
      <c r="BEO103" s="78"/>
      <c r="BEP103" s="78"/>
      <c r="BEQ103" s="78"/>
      <c r="BER103" s="78"/>
      <c r="BES103" s="78"/>
      <c r="BET103" s="78"/>
      <c r="BEU103" s="78"/>
      <c r="BEV103" s="78"/>
      <c r="BEW103" s="78"/>
      <c r="BEX103" s="78"/>
      <c r="BEY103" s="78"/>
      <c r="BEZ103" s="78"/>
      <c r="BFA103" s="78"/>
      <c r="BFB103" s="78"/>
      <c r="BFC103" s="78"/>
      <c r="BFD103" s="78"/>
      <c r="BFE103" s="78"/>
      <c r="BFF103" s="78"/>
      <c r="BFG103" s="78"/>
      <c r="BFH103" s="78"/>
      <c r="BFI103" s="78"/>
      <c r="BFJ103" s="78"/>
      <c r="BFK103" s="78"/>
      <c r="BFL103" s="78"/>
      <c r="BFM103" s="78"/>
      <c r="BFN103" s="78"/>
      <c r="BFO103" s="78"/>
      <c r="BFP103" s="78"/>
      <c r="BFQ103" s="78"/>
      <c r="BFR103" s="78"/>
      <c r="BFS103" s="78"/>
      <c r="BFT103" s="78"/>
      <c r="BFU103" s="78"/>
      <c r="BFV103" s="78"/>
      <c r="BFW103" s="78"/>
      <c r="BFX103" s="78"/>
      <c r="BFY103" s="78"/>
      <c r="BFZ103" s="78"/>
      <c r="BGA103" s="78"/>
      <c r="BGB103" s="78"/>
      <c r="BGC103" s="78"/>
      <c r="BGD103" s="78"/>
      <c r="BGE103" s="78"/>
      <c r="BGF103" s="78"/>
      <c r="BGG103" s="78"/>
      <c r="BGH103" s="78"/>
      <c r="BGI103" s="78"/>
      <c r="BGJ103" s="78"/>
      <c r="BGK103" s="78"/>
      <c r="BGL103" s="78"/>
      <c r="BGM103" s="78"/>
      <c r="BGN103" s="78"/>
      <c r="BGO103" s="78"/>
      <c r="BGP103" s="78"/>
      <c r="BGQ103" s="78"/>
      <c r="BGR103" s="78"/>
      <c r="BGS103" s="78"/>
      <c r="BGT103" s="78"/>
      <c r="BGU103" s="78"/>
      <c r="BGV103" s="78"/>
      <c r="BGW103" s="78"/>
      <c r="BGX103" s="78"/>
      <c r="BGY103" s="78"/>
      <c r="BGZ103" s="78"/>
      <c r="BHA103" s="78"/>
      <c r="BHB103" s="78"/>
      <c r="BHC103" s="78"/>
      <c r="BHD103" s="78"/>
      <c r="BHE103" s="78"/>
      <c r="BHF103" s="78"/>
      <c r="BHG103" s="78"/>
      <c r="BHH103" s="78"/>
      <c r="BHI103" s="78"/>
      <c r="BHJ103" s="78"/>
      <c r="BHK103" s="78"/>
      <c r="BHL103" s="78"/>
      <c r="BHM103" s="78"/>
      <c r="BHN103" s="78"/>
      <c r="BHO103" s="78"/>
      <c r="BHP103" s="78"/>
      <c r="BHQ103" s="78"/>
      <c r="BHR103" s="78"/>
      <c r="BHS103" s="78"/>
      <c r="BHT103" s="78"/>
      <c r="BHU103" s="78"/>
      <c r="BHV103" s="78"/>
      <c r="BHW103" s="78"/>
      <c r="BHX103" s="78"/>
      <c r="BHY103" s="78"/>
      <c r="BHZ103" s="78"/>
      <c r="BIA103" s="78"/>
      <c r="BIB103" s="78"/>
      <c r="BIC103" s="78"/>
      <c r="BID103" s="78"/>
      <c r="BIE103" s="78"/>
      <c r="BIF103" s="78"/>
      <c r="BIG103" s="78"/>
      <c r="BIH103" s="78"/>
      <c r="BII103" s="78"/>
      <c r="BIJ103" s="78"/>
      <c r="BIK103" s="78"/>
      <c r="BIL103" s="78"/>
      <c r="BIM103" s="78"/>
      <c r="BIN103" s="78"/>
      <c r="BIO103" s="78"/>
      <c r="BIP103" s="78"/>
      <c r="BIQ103" s="78"/>
      <c r="BIR103" s="78"/>
      <c r="BIS103" s="78"/>
      <c r="BIT103" s="78"/>
      <c r="BIU103" s="78"/>
      <c r="BIV103" s="78"/>
      <c r="BIW103" s="78"/>
      <c r="BIX103" s="78"/>
      <c r="BIY103" s="78"/>
      <c r="BIZ103" s="78"/>
      <c r="BJA103" s="78"/>
      <c r="BJB103" s="78"/>
      <c r="BJC103" s="78"/>
      <c r="BJD103" s="78"/>
      <c r="BJE103" s="78"/>
      <c r="BJF103" s="78"/>
      <c r="BJG103" s="78"/>
      <c r="BJH103" s="78"/>
      <c r="BJI103" s="78"/>
      <c r="BJJ103" s="78"/>
      <c r="BJK103" s="78"/>
      <c r="BJL103" s="78"/>
      <c r="BJM103" s="78"/>
      <c r="BJN103" s="78"/>
      <c r="BJO103" s="78"/>
      <c r="BJP103" s="78"/>
      <c r="BJQ103" s="78"/>
      <c r="BJR103" s="78"/>
      <c r="BJS103" s="78"/>
      <c r="BJT103" s="78"/>
      <c r="BJU103" s="78"/>
      <c r="BJV103" s="78"/>
      <c r="BJW103" s="78"/>
      <c r="BJX103" s="78"/>
      <c r="BJY103" s="78"/>
      <c r="BJZ103" s="78"/>
      <c r="BKA103" s="78"/>
      <c r="BKB103" s="78"/>
      <c r="BKC103" s="78"/>
      <c r="BKD103" s="78"/>
      <c r="BKE103" s="78"/>
      <c r="BKF103" s="78"/>
      <c r="BKG103" s="78"/>
      <c r="BKH103" s="78"/>
      <c r="BKI103" s="78"/>
      <c r="BKJ103" s="78"/>
      <c r="BKK103" s="78"/>
      <c r="BKL103" s="78"/>
      <c r="BKM103" s="78"/>
      <c r="BKN103" s="78"/>
      <c r="BKO103" s="78"/>
      <c r="BKP103" s="78"/>
      <c r="BKQ103" s="78"/>
      <c r="BKR103" s="78"/>
      <c r="BKS103" s="78"/>
      <c r="BKT103" s="78"/>
      <c r="BKU103" s="78"/>
      <c r="BKV103" s="78"/>
      <c r="BKW103" s="78"/>
      <c r="BKX103" s="78"/>
      <c r="BKY103" s="78"/>
      <c r="BKZ103" s="78"/>
      <c r="BLA103" s="78"/>
      <c r="BLB103" s="78"/>
      <c r="BLC103" s="78"/>
      <c r="BLD103" s="78"/>
      <c r="BLE103" s="78"/>
      <c r="BLF103" s="78"/>
      <c r="BLG103" s="78"/>
      <c r="BLH103" s="78"/>
      <c r="BLI103" s="78"/>
      <c r="BLJ103" s="78"/>
      <c r="BLK103" s="78"/>
      <c r="BLL103" s="78"/>
      <c r="BLM103" s="78"/>
      <c r="BLN103" s="78"/>
      <c r="BLO103" s="78"/>
      <c r="BLP103" s="78"/>
      <c r="BLQ103" s="78"/>
      <c r="BLR103" s="78"/>
      <c r="BLS103" s="78"/>
      <c r="BLT103" s="78"/>
      <c r="BLU103" s="78"/>
      <c r="BLV103" s="78"/>
      <c r="BLW103" s="78"/>
      <c r="BLX103" s="78"/>
      <c r="BLY103" s="78"/>
      <c r="BLZ103" s="78"/>
      <c r="BMA103" s="78"/>
      <c r="BMB103" s="78"/>
      <c r="BMC103" s="78"/>
      <c r="BMD103" s="78"/>
      <c r="BME103" s="78"/>
      <c r="BMF103" s="78"/>
      <c r="BMG103" s="78"/>
      <c r="BMH103" s="78"/>
      <c r="BMI103" s="78"/>
      <c r="BMJ103" s="78"/>
      <c r="BMK103" s="78"/>
      <c r="BML103" s="78"/>
      <c r="BMM103" s="78"/>
      <c r="BMN103" s="78"/>
      <c r="BMO103" s="78"/>
      <c r="BMP103" s="78"/>
      <c r="BMQ103" s="78"/>
      <c r="BMR103" s="78"/>
      <c r="BMS103" s="78"/>
      <c r="BMT103" s="78"/>
      <c r="BMU103" s="78"/>
      <c r="BMV103" s="78"/>
      <c r="BMW103" s="78"/>
      <c r="BMX103" s="78"/>
      <c r="BMY103" s="78"/>
      <c r="BMZ103" s="78"/>
      <c r="BNA103" s="78"/>
      <c r="BNB103" s="78"/>
      <c r="BNC103" s="78"/>
      <c r="BND103" s="78"/>
      <c r="BNE103" s="78"/>
      <c r="BNF103" s="78"/>
      <c r="BNG103" s="78"/>
      <c r="BNH103" s="78"/>
      <c r="BNI103" s="78"/>
      <c r="BNJ103" s="78"/>
      <c r="BNK103" s="78"/>
      <c r="BNL103" s="78"/>
      <c r="BNM103" s="78"/>
      <c r="BNN103" s="78"/>
      <c r="BNO103" s="78"/>
      <c r="BNP103" s="78"/>
      <c r="BNQ103" s="78"/>
      <c r="BNR103" s="78"/>
      <c r="BNS103" s="78"/>
      <c r="BNT103" s="78"/>
      <c r="BNU103" s="78"/>
      <c r="BNV103" s="78"/>
      <c r="BNW103" s="78"/>
      <c r="BNX103" s="78"/>
      <c r="BNY103" s="78"/>
      <c r="BNZ103" s="78"/>
      <c r="BOA103" s="78"/>
      <c r="BOB103" s="78"/>
      <c r="BOC103" s="78"/>
      <c r="BOD103" s="78"/>
      <c r="BOE103" s="78"/>
      <c r="BOF103" s="78"/>
      <c r="BOG103" s="78"/>
      <c r="BOH103" s="78"/>
      <c r="BOI103" s="78"/>
      <c r="BOJ103" s="78"/>
      <c r="BOK103" s="78"/>
      <c r="BOL103" s="78"/>
      <c r="BOM103" s="78"/>
      <c r="BON103" s="78"/>
      <c r="BOO103" s="78"/>
      <c r="BOP103" s="78"/>
      <c r="BOQ103" s="78"/>
      <c r="BOR103" s="78"/>
      <c r="BOS103" s="78"/>
      <c r="BOT103" s="78"/>
      <c r="BOU103" s="78"/>
      <c r="BOV103" s="78"/>
      <c r="BOW103" s="78"/>
      <c r="BOX103" s="78"/>
      <c r="BOY103" s="78"/>
      <c r="BOZ103" s="78"/>
      <c r="BPA103" s="78"/>
      <c r="BPB103" s="78"/>
      <c r="BPC103" s="78"/>
      <c r="BPD103" s="78"/>
      <c r="BPE103" s="78"/>
      <c r="BPF103" s="78"/>
      <c r="BPG103" s="78"/>
      <c r="BPH103" s="78"/>
      <c r="BPI103" s="78"/>
      <c r="BPJ103" s="78"/>
      <c r="BPK103" s="78"/>
      <c r="BPL103" s="78"/>
      <c r="BPM103" s="78"/>
      <c r="BPN103" s="78"/>
      <c r="BPO103" s="78"/>
      <c r="BPP103" s="78"/>
      <c r="BPQ103" s="78"/>
      <c r="BPR103" s="78"/>
      <c r="BPS103" s="78"/>
      <c r="BPT103" s="78"/>
      <c r="BPU103" s="78"/>
      <c r="BPV103" s="78"/>
      <c r="BPW103" s="78"/>
      <c r="BPX103" s="78"/>
      <c r="BPY103" s="78"/>
      <c r="BPZ103" s="78"/>
      <c r="BQA103" s="78"/>
      <c r="BQB103" s="78"/>
      <c r="BQC103" s="78"/>
      <c r="BQD103" s="78"/>
      <c r="BQE103" s="78"/>
      <c r="BQF103" s="78"/>
      <c r="BQG103" s="78"/>
      <c r="BQH103" s="78"/>
      <c r="BQI103" s="78"/>
      <c r="BQJ103" s="78"/>
      <c r="BQK103" s="78"/>
      <c r="BQL103" s="78"/>
      <c r="BQM103" s="78"/>
      <c r="BQN103" s="78"/>
      <c r="BQO103" s="78"/>
      <c r="BQP103" s="78"/>
      <c r="BQQ103" s="78"/>
      <c r="BQR103" s="78"/>
      <c r="BQS103" s="78"/>
      <c r="BQT103" s="78"/>
      <c r="BQU103" s="78"/>
      <c r="BQV103" s="78"/>
      <c r="BQW103" s="78"/>
      <c r="BQX103" s="78"/>
      <c r="BQY103" s="78"/>
      <c r="BQZ103" s="78"/>
      <c r="BRA103" s="78"/>
      <c r="BRB103" s="78"/>
      <c r="BRC103" s="78"/>
      <c r="BRD103" s="78"/>
      <c r="BRE103" s="78"/>
      <c r="BRF103" s="78"/>
      <c r="BRG103" s="78"/>
      <c r="BRH103" s="78"/>
      <c r="BRI103" s="78"/>
      <c r="BRJ103" s="78"/>
      <c r="BRK103" s="78"/>
      <c r="BRL103" s="78"/>
      <c r="BRM103" s="78"/>
      <c r="BRN103" s="78"/>
      <c r="BRO103" s="78"/>
      <c r="BRP103" s="78"/>
      <c r="BRQ103" s="78"/>
      <c r="BRR103" s="78"/>
      <c r="BRS103" s="78"/>
      <c r="BRT103" s="78"/>
      <c r="BRU103" s="78"/>
      <c r="BRV103" s="78"/>
      <c r="BRW103" s="78"/>
      <c r="BRX103" s="78"/>
      <c r="BRY103" s="78"/>
      <c r="BRZ103" s="78"/>
      <c r="BSA103" s="78"/>
      <c r="BSB103" s="78"/>
      <c r="BSC103" s="78"/>
      <c r="BSD103" s="78"/>
      <c r="BSE103" s="78"/>
      <c r="BSF103" s="78"/>
      <c r="BSG103" s="78"/>
      <c r="BSH103" s="78"/>
      <c r="BSI103" s="78"/>
      <c r="BSJ103" s="78"/>
      <c r="BSK103" s="78"/>
      <c r="BSL103" s="78"/>
      <c r="BSM103" s="78"/>
      <c r="BSN103" s="78"/>
      <c r="BSO103" s="78"/>
      <c r="BSP103" s="78"/>
      <c r="BSQ103" s="78"/>
      <c r="BSR103" s="78"/>
      <c r="BSS103" s="78"/>
      <c r="BST103" s="78"/>
      <c r="BSU103" s="78"/>
      <c r="BSV103" s="78"/>
      <c r="BSW103" s="78"/>
      <c r="BSX103" s="78"/>
      <c r="BSY103" s="78"/>
      <c r="BSZ103" s="78"/>
      <c r="BTA103" s="78"/>
      <c r="BTB103" s="78"/>
      <c r="BTC103" s="78"/>
      <c r="BTD103" s="78"/>
      <c r="BTE103" s="78"/>
      <c r="BTF103" s="78"/>
      <c r="BTG103" s="78"/>
      <c r="BTH103" s="78"/>
      <c r="BTI103" s="78"/>
      <c r="BTJ103" s="78"/>
      <c r="BTK103" s="78"/>
      <c r="BTL103" s="78"/>
      <c r="BTM103" s="78"/>
      <c r="BTN103" s="78"/>
      <c r="BTO103" s="78"/>
      <c r="BTP103" s="78"/>
      <c r="BTQ103" s="78"/>
      <c r="BTR103" s="78"/>
      <c r="BTS103" s="78"/>
      <c r="BTT103" s="78"/>
      <c r="BTU103" s="78"/>
      <c r="BTV103" s="78"/>
      <c r="BTW103" s="78"/>
      <c r="BTX103" s="78"/>
      <c r="BTY103" s="78"/>
      <c r="BTZ103" s="78"/>
      <c r="BUA103" s="78"/>
      <c r="BUB103" s="78"/>
      <c r="BUC103" s="78"/>
      <c r="BUD103" s="78"/>
      <c r="BUE103" s="78"/>
      <c r="BUF103" s="78"/>
      <c r="BUG103" s="78"/>
      <c r="BUH103" s="78"/>
      <c r="BUI103" s="78"/>
      <c r="BUJ103" s="78"/>
      <c r="BUK103" s="78"/>
      <c r="BUL103" s="78"/>
      <c r="BUM103" s="78"/>
      <c r="BUN103" s="78"/>
      <c r="BUO103" s="78"/>
      <c r="BUP103" s="78"/>
      <c r="BUQ103" s="78"/>
      <c r="BUR103" s="78"/>
      <c r="BUS103" s="78"/>
      <c r="BUT103" s="78"/>
      <c r="BUU103" s="78"/>
      <c r="BUV103" s="78"/>
      <c r="BUW103" s="78"/>
      <c r="BUX103" s="78"/>
      <c r="BUY103" s="78"/>
      <c r="BUZ103" s="78"/>
      <c r="BVA103" s="78"/>
      <c r="BVB103" s="78"/>
      <c r="BVC103" s="78"/>
      <c r="BVD103" s="78"/>
      <c r="BVE103" s="78"/>
      <c r="BVF103" s="78"/>
      <c r="BVG103" s="78"/>
      <c r="BVH103" s="78"/>
      <c r="BVI103" s="78"/>
      <c r="BVJ103" s="78"/>
      <c r="BVK103" s="78"/>
      <c r="BVL103" s="78"/>
      <c r="BVM103" s="78"/>
      <c r="BVN103" s="78"/>
      <c r="BVO103" s="78"/>
      <c r="BVP103" s="78"/>
      <c r="BVQ103" s="78"/>
      <c r="BVR103" s="78"/>
      <c r="BVS103" s="78"/>
      <c r="BVT103" s="78"/>
      <c r="BVU103" s="78"/>
      <c r="BVV103" s="78"/>
      <c r="BVW103" s="78"/>
      <c r="BVX103" s="78"/>
      <c r="BVY103" s="78"/>
      <c r="BVZ103" s="78"/>
      <c r="BWA103" s="78"/>
      <c r="BWB103" s="78"/>
      <c r="BWC103" s="78"/>
      <c r="BWD103" s="78"/>
      <c r="BWE103" s="78"/>
      <c r="BWF103" s="78"/>
      <c r="BWG103" s="78"/>
      <c r="BWH103" s="78"/>
      <c r="BWI103" s="78"/>
      <c r="BWJ103" s="78"/>
      <c r="BWK103" s="78"/>
      <c r="BWL103" s="78"/>
      <c r="BWM103" s="78"/>
      <c r="BWN103" s="78"/>
      <c r="BWO103" s="78"/>
      <c r="BWP103" s="78"/>
      <c r="BWQ103" s="78"/>
      <c r="BWR103" s="78"/>
      <c r="BWS103" s="78"/>
      <c r="BWT103" s="78"/>
      <c r="BWU103" s="78"/>
      <c r="BWV103" s="78"/>
      <c r="BWW103" s="78"/>
      <c r="BWX103" s="78"/>
      <c r="BWY103" s="78"/>
      <c r="BWZ103" s="78"/>
      <c r="BXA103" s="78"/>
      <c r="BXB103" s="78"/>
      <c r="BXC103" s="78"/>
      <c r="BXD103" s="78"/>
      <c r="BXE103" s="78"/>
      <c r="BXF103" s="78"/>
      <c r="BXG103" s="78"/>
      <c r="BXH103" s="78"/>
      <c r="BXI103" s="78"/>
      <c r="BXJ103" s="78"/>
      <c r="BXK103" s="78"/>
      <c r="BXL103" s="78"/>
      <c r="BXM103" s="78"/>
      <c r="BXN103" s="78"/>
      <c r="BXO103" s="78"/>
      <c r="BXP103" s="78"/>
      <c r="BXQ103" s="78"/>
      <c r="BXR103" s="78"/>
      <c r="BXS103" s="78"/>
      <c r="BXT103" s="78"/>
      <c r="BXU103" s="78"/>
      <c r="BXV103" s="78"/>
      <c r="BXW103" s="78"/>
      <c r="BXX103" s="78"/>
      <c r="BXY103" s="78"/>
      <c r="BXZ103" s="78"/>
      <c r="BYA103" s="78"/>
      <c r="BYB103" s="78"/>
      <c r="BYC103" s="78"/>
      <c r="BYD103" s="78"/>
      <c r="BYE103" s="78"/>
      <c r="BYF103" s="78"/>
      <c r="BYG103" s="78"/>
      <c r="BYH103" s="78"/>
      <c r="BYI103" s="78"/>
      <c r="BYJ103" s="78"/>
      <c r="BYK103" s="78"/>
      <c r="BYL103" s="78"/>
      <c r="BYM103" s="78"/>
      <c r="BYN103" s="78"/>
      <c r="BYO103" s="78"/>
      <c r="BYP103" s="78"/>
      <c r="BYQ103" s="78"/>
      <c r="BYR103" s="78"/>
      <c r="BYS103" s="78"/>
      <c r="BYT103" s="78"/>
      <c r="BYU103" s="78"/>
      <c r="BYV103" s="78"/>
      <c r="BYW103" s="78"/>
      <c r="BYX103" s="78"/>
      <c r="BYY103" s="78"/>
      <c r="BYZ103" s="78"/>
      <c r="BZA103" s="78"/>
      <c r="BZB103" s="78"/>
      <c r="BZC103" s="78"/>
      <c r="BZD103" s="78"/>
      <c r="BZE103" s="78"/>
      <c r="BZF103" s="78"/>
      <c r="BZG103" s="78"/>
      <c r="BZH103" s="78"/>
      <c r="BZI103" s="78"/>
      <c r="BZJ103" s="78"/>
      <c r="BZK103" s="78"/>
      <c r="BZL103" s="78"/>
      <c r="BZM103" s="78"/>
      <c r="BZN103" s="78"/>
      <c r="BZO103" s="78"/>
      <c r="BZP103" s="78"/>
      <c r="BZQ103" s="78"/>
      <c r="BZR103" s="78"/>
      <c r="BZS103" s="78"/>
      <c r="BZT103" s="78"/>
      <c r="BZU103" s="78"/>
      <c r="BZV103" s="78"/>
      <c r="BZW103" s="78"/>
      <c r="BZX103" s="78"/>
      <c r="BZY103" s="78"/>
      <c r="BZZ103" s="78"/>
      <c r="CAA103" s="78"/>
      <c r="CAB103" s="78"/>
      <c r="CAC103" s="78"/>
      <c r="CAD103" s="78"/>
      <c r="CAE103" s="78"/>
      <c r="CAF103" s="78"/>
      <c r="CAG103" s="78"/>
      <c r="CAH103" s="78"/>
      <c r="CAI103" s="78"/>
      <c r="CAJ103" s="78"/>
      <c r="CAK103" s="78"/>
      <c r="CAL103" s="78"/>
      <c r="CAM103" s="78"/>
      <c r="CAN103" s="78"/>
      <c r="CAO103" s="78"/>
      <c r="CAP103" s="78"/>
      <c r="CAQ103" s="78"/>
      <c r="CAR103" s="78"/>
      <c r="CAS103" s="78"/>
      <c r="CAT103" s="78"/>
      <c r="CAU103" s="78"/>
      <c r="CAV103" s="78"/>
      <c r="CAW103" s="78"/>
      <c r="CAX103" s="78"/>
      <c r="CAY103" s="78"/>
      <c r="CAZ103" s="78"/>
      <c r="CBA103" s="78"/>
      <c r="CBB103" s="78"/>
      <c r="CBC103" s="78"/>
      <c r="CBD103" s="78"/>
      <c r="CBE103" s="78"/>
      <c r="CBF103" s="78"/>
      <c r="CBG103" s="78"/>
      <c r="CBH103" s="78"/>
      <c r="CBI103" s="78"/>
      <c r="CBJ103" s="78"/>
      <c r="CBK103" s="78"/>
      <c r="CBL103" s="78"/>
      <c r="CBM103" s="78"/>
      <c r="CBN103" s="78"/>
      <c r="CBO103" s="78"/>
      <c r="CBP103" s="78"/>
      <c r="CBQ103" s="78"/>
      <c r="CBR103" s="78"/>
      <c r="CBS103" s="78"/>
      <c r="CBT103" s="78"/>
      <c r="CBU103" s="78"/>
      <c r="CBV103" s="78"/>
      <c r="CBW103" s="78"/>
      <c r="CBX103" s="78"/>
      <c r="CBY103" s="78"/>
      <c r="CBZ103" s="78"/>
      <c r="CCA103" s="78"/>
      <c r="CCB103" s="78"/>
      <c r="CCC103" s="78"/>
      <c r="CCD103" s="78"/>
      <c r="CCE103" s="78"/>
      <c r="CCF103" s="78"/>
      <c r="CCG103" s="78"/>
      <c r="CCH103" s="78"/>
      <c r="CCI103" s="78"/>
      <c r="CCJ103" s="78"/>
      <c r="CCK103" s="78"/>
      <c r="CCL103" s="78"/>
      <c r="CCM103" s="78"/>
      <c r="CCN103" s="78"/>
      <c r="CCO103" s="78"/>
      <c r="CCP103" s="78"/>
      <c r="CCQ103" s="78"/>
      <c r="CCR103" s="78"/>
      <c r="CCS103" s="78"/>
      <c r="CCT103" s="78"/>
      <c r="CCU103" s="78"/>
      <c r="CCV103" s="78"/>
      <c r="CCW103" s="78"/>
      <c r="CCX103" s="78"/>
      <c r="CCY103" s="78"/>
      <c r="CCZ103" s="78"/>
      <c r="CDA103" s="78"/>
      <c r="CDB103" s="78"/>
      <c r="CDC103" s="78"/>
      <c r="CDD103" s="78"/>
      <c r="CDE103" s="78"/>
      <c r="CDF103" s="78"/>
      <c r="CDG103" s="78"/>
      <c r="CDH103" s="78"/>
      <c r="CDI103" s="78"/>
      <c r="CDJ103" s="78"/>
      <c r="CDK103" s="78"/>
      <c r="CDL103" s="78"/>
      <c r="CDM103" s="78"/>
      <c r="CDN103" s="78"/>
      <c r="CDO103" s="78"/>
      <c r="CDP103" s="78"/>
      <c r="CDQ103" s="78"/>
      <c r="CDR103" s="78"/>
      <c r="CDS103" s="78"/>
      <c r="CDT103" s="78"/>
      <c r="CDU103" s="78"/>
      <c r="CDV103" s="78"/>
      <c r="CDW103" s="78"/>
      <c r="CDX103" s="78"/>
      <c r="CDY103" s="78"/>
      <c r="CDZ103" s="78"/>
      <c r="CEA103" s="78"/>
      <c r="CEB103" s="78"/>
      <c r="CEC103" s="78"/>
      <c r="CED103" s="78"/>
      <c r="CEE103" s="78"/>
      <c r="CEF103" s="78"/>
      <c r="CEG103" s="78"/>
      <c r="CEH103" s="78"/>
      <c r="CEI103" s="78"/>
      <c r="CEJ103" s="78"/>
      <c r="CEK103" s="78"/>
      <c r="CEL103" s="78"/>
      <c r="CEM103" s="78"/>
      <c r="CEN103" s="78"/>
      <c r="CEO103" s="78"/>
      <c r="CEP103" s="78"/>
      <c r="CEQ103" s="78"/>
      <c r="CER103" s="78"/>
      <c r="CES103" s="78"/>
      <c r="CET103" s="78"/>
      <c r="CEU103" s="78"/>
      <c r="CEV103" s="78"/>
      <c r="CEW103" s="78"/>
      <c r="CEX103" s="78"/>
      <c r="CEY103" s="78"/>
      <c r="CEZ103" s="78"/>
      <c r="CFA103" s="78"/>
      <c r="CFB103" s="78"/>
      <c r="CFC103" s="78"/>
      <c r="CFD103" s="78"/>
      <c r="CFE103" s="78"/>
      <c r="CFF103" s="78"/>
      <c r="CFG103" s="78"/>
      <c r="CFH103" s="78"/>
      <c r="CFI103" s="78"/>
      <c r="CFJ103" s="78"/>
      <c r="CFK103" s="78"/>
      <c r="CFL103" s="78"/>
      <c r="CFM103" s="78"/>
      <c r="CFN103" s="78"/>
      <c r="CFO103" s="78"/>
      <c r="CFP103" s="78"/>
      <c r="CFQ103" s="78"/>
      <c r="CFR103" s="78"/>
      <c r="CFS103" s="78"/>
      <c r="CFT103" s="78"/>
      <c r="CFU103" s="78"/>
      <c r="CFV103" s="78"/>
      <c r="CFW103" s="78"/>
      <c r="CFX103" s="78"/>
      <c r="CFY103" s="78"/>
      <c r="CFZ103" s="78"/>
      <c r="CGA103" s="78"/>
      <c r="CGB103" s="78"/>
      <c r="CGC103" s="78"/>
      <c r="CGD103" s="78"/>
      <c r="CGE103" s="78"/>
      <c r="CGF103" s="78"/>
      <c r="CGG103" s="78"/>
      <c r="CGH103" s="78"/>
      <c r="CGI103" s="78"/>
      <c r="CGJ103" s="78"/>
      <c r="CGK103" s="78"/>
      <c r="CGL103" s="78"/>
      <c r="CGM103" s="78"/>
      <c r="CGN103" s="78"/>
      <c r="CGO103" s="78"/>
      <c r="CGP103" s="78"/>
      <c r="CGQ103" s="78"/>
      <c r="CGR103" s="78"/>
      <c r="CGS103" s="78"/>
      <c r="CGT103" s="78"/>
      <c r="CGU103" s="78"/>
      <c r="CGV103" s="78"/>
      <c r="CGW103" s="78"/>
      <c r="CGX103" s="78"/>
      <c r="CGY103" s="78"/>
      <c r="CGZ103" s="78"/>
      <c r="CHA103" s="78"/>
      <c r="CHB103" s="78"/>
      <c r="CHC103" s="78"/>
      <c r="CHD103" s="78"/>
      <c r="CHE103" s="78"/>
      <c r="CHF103" s="78"/>
      <c r="CHG103" s="78"/>
      <c r="CHH103" s="78"/>
      <c r="CHI103" s="78"/>
      <c r="CHJ103" s="78"/>
      <c r="CHK103" s="78"/>
      <c r="CHL103" s="78"/>
      <c r="CHM103" s="78"/>
      <c r="CHN103" s="78"/>
      <c r="CHO103" s="78"/>
      <c r="CHP103" s="78"/>
      <c r="CHQ103" s="78"/>
      <c r="CHR103" s="78"/>
      <c r="CHS103" s="78"/>
      <c r="CHT103" s="78"/>
      <c r="CHU103" s="78"/>
      <c r="CHV103" s="78"/>
      <c r="CHW103" s="78"/>
      <c r="CHX103" s="78"/>
      <c r="CHY103" s="78"/>
      <c r="CHZ103" s="78"/>
      <c r="CIA103" s="78"/>
      <c r="CIB103" s="78"/>
      <c r="CIC103" s="78"/>
      <c r="CID103" s="78"/>
      <c r="CIE103" s="78"/>
      <c r="CIF103" s="78"/>
      <c r="CIG103" s="78"/>
      <c r="CIH103" s="78"/>
      <c r="CII103" s="78"/>
      <c r="CIJ103" s="78"/>
      <c r="CIK103" s="78"/>
      <c r="CIL103" s="78"/>
      <c r="CIM103" s="78"/>
      <c r="CIN103" s="78"/>
      <c r="CIO103" s="78"/>
      <c r="CIP103" s="78"/>
      <c r="CIQ103" s="78"/>
      <c r="CIR103" s="78"/>
      <c r="CIS103" s="78"/>
      <c r="CIT103" s="78"/>
      <c r="CIU103" s="78"/>
      <c r="CIV103" s="78"/>
      <c r="CIW103" s="78"/>
      <c r="CIX103" s="78"/>
      <c r="CIY103" s="78"/>
      <c r="CIZ103" s="78"/>
      <c r="CJA103" s="78"/>
      <c r="CJB103" s="78"/>
      <c r="CJC103" s="78"/>
      <c r="CJD103" s="78"/>
      <c r="CJE103" s="78"/>
      <c r="CJF103" s="78"/>
      <c r="CJG103" s="78"/>
      <c r="CJH103" s="78"/>
      <c r="CJI103" s="78"/>
      <c r="CJJ103" s="78"/>
      <c r="CJK103" s="78"/>
      <c r="CJL103" s="78"/>
      <c r="CJM103" s="78"/>
      <c r="CJN103" s="78"/>
      <c r="CJO103" s="78"/>
      <c r="CJP103" s="78"/>
      <c r="CJQ103" s="78"/>
      <c r="CJR103" s="78"/>
      <c r="CJS103" s="78"/>
      <c r="CJT103" s="78"/>
      <c r="CJU103" s="78"/>
      <c r="CJV103" s="78"/>
      <c r="CJW103" s="78"/>
      <c r="CJX103" s="78"/>
      <c r="CJY103" s="78"/>
      <c r="CJZ103" s="78"/>
      <c r="CKA103" s="78"/>
      <c r="CKB103" s="78"/>
      <c r="CKC103" s="78"/>
      <c r="CKD103" s="78"/>
      <c r="CKE103" s="78"/>
      <c r="CKF103" s="78"/>
      <c r="CKG103" s="78"/>
      <c r="CKH103" s="78"/>
      <c r="CKI103" s="78"/>
      <c r="CKJ103" s="78"/>
      <c r="CKK103" s="78"/>
      <c r="CKL103" s="78"/>
      <c r="CKM103" s="78"/>
      <c r="CKN103" s="78"/>
      <c r="CKO103" s="78"/>
      <c r="CKP103" s="78"/>
      <c r="CKQ103" s="78"/>
      <c r="CKR103" s="78"/>
      <c r="CKS103" s="78"/>
      <c r="CKT103" s="78"/>
      <c r="CKU103" s="78"/>
      <c r="CKV103" s="78"/>
      <c r="CKW103" s="78"/>
      <c r="CKX103" s="78"/>
      <c r="CKY103" s="78"/>
      <c r="CKZ103" s="78"/>
      <c r="CLA103" s="78"/>
      <c r="CLB103" s="78"/>
      <c r="CLC103" s="78"/>
      <c r="CLD103" s="78"/>
      <c r="CLE103" s="78"/>
      <c r="CLF103" s="78"/>
      <c r="CLG103" s="78"/>
      <c r="CLH103" s="78"/>
      <c r="CLI103" s="78"/>
      <c r="CLJ103" s="78"/>
      <c r="CLK103" s="78"/>
      <c r="CLL103" s="78"/>
      <c r="CLM103" s="78"/>
      <c r="CLN103" s="78"/>
      <c r="CLO103" s="78"/>
      <c r="CLP103" s="78"/>
      <c r="CLQ103" s="78"/>
      <c r="CLR103" s="78"/>
      <c r="CLS103" s="78"/>
      <c r="CLT103" s="78"/>
      <c r="CLU103" s="78"/>
      <c r="CLV103" s="78"/>
      <c r="CLW103" s="78"/>
      <c r="CLX103" s="78"/>
      <c r="CLY103" s="78"/>
      <c r="CLZ103" s="78"/>
      <c r="CMA103" s="78"/>
      <c r="CMB103" s="78"/>
      <c r="CMC103" s="78"/>
      <c r="CMD103" s="78"/>
      <c r="CME103" s="78"/>
      <c r="CMF103" s="78"/>
      <c r="CMG103" s="78"/>
      <c r="CMH103" s="78"/>
      <c r="CMI103" s="78"/>
      <c r="CMJ103" s="78"/>
      <c r="CMK103" s="78"/>
      <c r="CML103" s="78"/>
      <c r="CMM103" s="78"/>
      <c r="CMN103" s="78"/>
      <c r="CMO103" s="78"/>
      <c r="CMP103" s="78"/>
      <c r="CMQ103" s="78"/>
      <c r="CMR103" s="78"/>
      <c r="CMS103" s="78"/>
      <c r="CMT103" s="78"/>
      <c r="CMU103" s="78"/>
      <c r="CMV103" s="78"/>
      <c r="CMW103" s="78"/>
      <c r="CMX103" s="78"/>
      <c r="CMY103" s="78"/>
      <c r="CMZ103" s="78"/>
      <c r="CNA103" s="78"/>
      <c r="CNB103" s="78"/>
      <c r="CNC103" s="78"/>
      <c r="CND103" s="78"/>
      <c r="CNE103" s="78"/>
      <c r="CNF103" s="78"/>
      <c r="CNG103" s="78"/>
      <c r="CNH103" s="78"/>
      <c r="CNI103" s="78"/>
      <c r="CNJ103" s="78"/>
      <c r="CNK103" s="78"/>
      <c r="CNL103" s="78"/>
      <c r="CNM103" s="78"/>
      <c r="CNN103" s="78"/>
      <c r="CNO103" s="78"/>
      <c r="CNP103" s="78"/>
      <c r="CNQ103" s="78"/>
      <c r="CNR103" s="78"/>
      <c r="CNS103" s="78"/>
      <c r="CNT103" s="78"/>
      <c r="CNU103" s="78"/>
      <c r="CNV103" s="78"/>
      <c r="CNW103" s="78"/>
      <c r="CNX103" s="78"/>
      <c r="CNY103" s="78"/>
      <c r="CNZ103" s="78"/>
      <c r="COA103" s="78"/>
      <c r="COB103" s="78"/>
      <c r="COC103" s="78"/>
      <c r="COD103" s="78"/>
      <c r="COE103" s="78"/>
      <c r="COF103" s="78"/>
      <c r="COG103" s="78"/>
      <c r="COH103" s="78"/>
      <c r="COI103" s="78"/>
      <c r="COJ103" s="78"/>
      <c r="COK103" s="78"/>
      <c r="COL103" s="78"/>
      <c r="COM103" s="78"/>
      <c r="CON103" s="78"/>
      <c r="COO103" s="78"/>
      <c r="COP103" s="78"/>
      <c r="COQ103" s="78"/>
      <c r="COR103" s="78"/>
      <c r="COS103" s="78"/>
      <c r="COT103" s="78"/>
      <c r="COU103" s="78"/>
      <c r="COV103" s="78"/>
      <c r="COW103" s="78"/>
      <c r="COX103" s="78"/>
      <c r="COY103" s="78"/>
      <c r="COZ103" s="78"/>
      <c r="CPA103" s="78"/>
      <c r="CPB103" s="78"/>
      <c r="CPC103" s="78"/>
      <c r="CPD103" s="78"/>
      <c r="CPE103" s="78"/>
      <c r="CPF103" s="78"/>
      <c r="CPG103" s="78"/>
      <c r="CPH103" s="78"/>
      <c r="CPI103" s="78"/>
      <c r="CPJ103" s="78"/>
      <c r="CPK103" s="78"/>
      <c r="CPL103" s="78"/>
      <c r="CPM103" s="78"/>
      <c r="CPN103" s="78"/>
      <c r="CPO103" s="78"/>
      <c r="CPP103" s="78"/>
      <c r="CPQ103" s="78"/>
      <c r="CPR103" s="78"/>
      <c r="CPS103" s="78"/>
      <c r="CPT103" s="78"/>
      <c r="CPU103" s="78"/>
      <c r="CPV103" s="78"/>
      <c r="CPW103" s="78"/>
      <c r="CPX103" s="78"/>
      <c r="CPY103" s="78"/>
      <c r="CPZ103" s="78"/>
      <c r="CQA103" s="78"/>
      <c r="CQB103" s="78"/>
      <c r="CQC103" s="78"/>
      <c r="CQD103" s="78"/>
      <c r="CQE103" s="78"/>
      <c r="CQF103" s="78"/>
      <c r="CQG103" s="78"/>
      <c r="CQH103" s="78"/>
      <c r="CQI103" s="78"/>
      <c r="CQJ103" s="78"/>
      <c r="CQK103" s="78"/>
      <c r="CQL103" s="78"/>
      <c r="CQM103" s="78"/>
      <c r="CQN103" s="78"/>
      <c r="CQO103" s="78"/>
      <c r="CQP103" s="78"/>
      <c r="CQQ103" s="78"/>
      <c r="CQR103" s="78"/>
      <c r="CQS103" s="78"/>
      <c r="CQT103" s="78"/>
      <c r="CQU103" s="78"/>
      <c r="CQV103" s="78"/>
      <c r="CQW103" s="78"/>
      <c r="CQX103" s="78"/>
      <c r="CQY103" s="78"/>
      <c r="CQZ103" s="78"/>
      <c r="CRA103" s="78"/>
      <c r="CRB103" s="78"/>
      <c r="CRC103" s="78"/>
      <c r="CRD103" s="78"/>
      <c r="CRE103" s="78"/>
      <c r="CRF103" s="78"/>
      <c r="CRG103" s="78"/>
      <c r="CRH103" s="78"/>
      <c r="CRI103" s="78"/>
      <c r="CRJ103" s="78"/>
      <c r="CRK103" s="78"/>
      <c r="CRL103" s="78"/>
      <c r="CRM103" s="78"/>
      <c r="CRN103" s="78"/>
      <c r="CRO103" s="78"/>
      <c r="CRP103" s="78"/>
      <c r="CRQ103" s="78"/>
      <c r="CRR103" s="78"/>
      <c r="CRS103" s="78"/>
      <c r="CRT103" s="78"/>
      <c r="CRU103" s="78"/>
      <c r="CRV103" s="78"/>
      <c r="CRW103" s="78"/>
      <c r="CRX103" s="78"/>
      <c r="CRY103" s="78"/>
      <c r="CRZ103" s="78"/>
      <c r="CSA103" s="78"/>
      <c r="CSB103" s="78"/>
      <c r="CSC103" s="78"/>
      <c r="CSD103" s="78"/>
      <c r="CSE103" s="78"/>
      <c r="CSF103" s="78"/>
      <c r="CSG103" s="78"/>
      <c r="CSH103" s="78"/>
      <c r="CSI103" s="78"/>
      <c r="CSJ103" s="78"/>
      <c r="CSK103" s="78"/>
      <c r="CSL103" s="78"/>
      <c r="CSM103" s="78"/>
      <c r="CSN103" s="78"/>
      <c r="CSO103" s="78"/>
      <c r="CSP103" s="78"/>
      <c r="CSQ103" s="78"/>
      <c r="CSR103" s="78"/>
      <c r="CSS103" s="78"/>
      <c r="CST103" s="78"/>
      <c r="CSU103" s="78"/>
      <c r="CSV103" s="78"/>
      <c r="CSW103" s="78"/>
      <c r="CSX103" s="78"/>
      <c r="CSY103" s="78"/>
      <c r="CSZ103" s="78"/>
      <c r="CTA103" s="78"/>
      <c r="CTB103" s="78"/>
      <c r="CTC103" s="78"/>
      <c r="CTD103" s="78"/>
      <c r="CTE103" s="78"/>
      <c r="CTF103" s="78"/>
      <c r="CTG103" s="78"/>
      <c r="CTH103" s="78"/>
      <c r="CTI103" s="78"/>
      <c r="CTJ103" s="78"/>
      <c r="CTK103" s="78"/>
      <c r="CTL103" s="78"/>
      <c r="CTM103" s="78"/>
      <c r="CTN103" s="78"/>
      <c r="CTO103" s="78"/>
      <c r="CTP103" s="78"/>
      <c r="CTQ103" s="78"/>
      <c r="CTR103" s="78"/>
      <c r="CTS103" s="78"/>
      <c r="CTT103" s="78"/>
      <c r="CTU103" s="78"/>
      <c r="CTV103" s="78"/>
      <c r="CTW103" s="78"/>
      <c r="CTX103" s="78"/>
      <c r="CTY103" s="78"/>
      <c r="CTZ103" s="78"/>
      <c r="CUA103" s="78"/>
      <c r="CUB103" s="78"/>
      <c r="CUC103" s="78"/>
      <c r="CUD103" s="78"/>
      <c r="CUE103" s="78"/>
      <c r="CUF103" s="78"/>
      <c r="CUG103" s="78"/>
      <c r="CUH103" s="78"/>
      <c r="CUI103" s="78"/>
      <c r="CUJ103" s="78"/>
      <c r="CUK103" s="78"/>
      <c r="CUL103" s="78"/>
      <c r="CUM103" s="78"/>
      <c r="CUN103" s="78"/>
      <c r="CUO103" s="78"/>
      <c r="CUP103" s="78"/>
      <c r="CUQ103" s="78"/>
      <c r="CUR103" s="78"/>
      <c r="CUS103" s="78"/>
      <c r="CUT103" s="78"/>
      <c r="CUU103" s="78"/>
      <c r="CUV103" s="78"/>
      <c r="CUW103" s="78"/>
      <c r="CUX103" s="78"/>
      <c r="CUY103" s="78"/>
      <c r="CUZ103" s="78"/>
      <c r="CVA103" s="78"/>
      <c r="CVB103" s="78"/>
      <c r="CVC103" s="78"/>
      <c r="CVD103" s="78"/>
      <c r="CVE103" s="78"/>
      <c r="CVF103" s="78"/>
      <c r="CVG103" s="78"/>
      <c r="CVH103" s="78"/>
      <c r="CVI103" s="78"/>
      <c r="CVJ103" s="78"/>
      <c r="CVK103" s="78"/>
      <c r="CVL103" s="78"/>
      <c r="CVM103" s="78"/>
      <c r="CVN103" s="78"/>
      <c r="CVO103" s="78"/>
      <c r="CVP103" s="78"/>
      <c r="CVQ103" s="78"/>
      <c r="CVR103" s="78"/>
      <c r="CVS103" s="78"/>
      <c r="CVT103" s="78"/>
      <c r="CVU103" s="78"/>
      <c r="CVV103" s="78"/>
      <c r="CVW103" s="78"/>
      <c r="CVX103" s="78"/>
      <c r="CVY103" s="78"/>
      <c r="CVZ103" s="78"/>
      <c r="CWA103" s="78"/>
      <c r="CWB103" s="78"/>
      <c r="CWC103" s="78"/>
      <c r="CWD103" s="78"/>
      <c r="CWE103" s="78"/>
      <c r="CWF103" s="78"/>
      <c r="CWG103" s="78"/>
      <c r="CWH103" s="78"/>
      <c r="CWI103" s="78"/>
      <c r="CWJ103" s="78"/>
      <c r="CWK103" s="78"/>
      <c r="CWL103" s="78"/>
      <c r="CWM103" s="78"/>
      <c r="CWN103" s="78"/>
      <c r="CWO103" s="78"/>
      <c r="CWP103" s="78"/>
      <c r="CWQ103" s="78"/>
      <c r="CWR103" s="78"/>
      <c r="CWS103" s="78"/>
      <c r="CWT103" s="78"/>
      <c r="CWU103" s="78"/>
      <c r="CWV103" s="78"/>
      <c r="CWW103" s="78"/>
      <c r="CWX103" s="78"/>
      <c r="CWY103" s="78"/>
      <c r="CWZ103" s="78"/>
      <c r="CXA103" s="78"/>
      <c r="CXB103" s="78"/>
      <c r="CXC103" s="78"/>
      <c r="CXD103" s="78"/>
      <c r="CXE103" s="78"/>
      <c r="CXF103" s="78"/>
      <c r="CXG103" s="78"/>
      <c r="CXH103" s="78"/>
      <c r="CXI103" s="78"/>
      <c r="CXJ103" s="78"/>
      <c r="CXK103" s="78"/>
      <c r="CXL103" s="78"/>
      <c r="CXM103" s="78"/>
      <c r="CXN103" s="78"/>
      <c r="CXO103" s="78"/>
      <c r="CXP103" s="78"/>
      <c r="CXQ103" s="78"/>
      <c r="CXR103" s="78"/>
      <c r="CXS103" s="78"/>
      <c r="CXT103" s="78"/>
      <c r="CXU103" s="78"/>
      <c r="CXV103" s="78"/>
      <c r="CXW103" s="78"/>
      <c r="CXX103" s="78"/>
      <c r="CXY103" s="78"/>
      <c r="CXZ103" s="78"/>
      <c r="CYA103" s="78"/>
      <c r="CYB103" s="78"/>
      <c r="CYC103" s="78"/>
      <c r="CYD103" s="78"/>
      <c r="CYE103" s="78"/>
      <c r="CYF103" s="78"/>
      <c r="CYG103" s="78"/>
      <c r="CYH103" s="78"/>
      <c r="CYI103" s="78"/>
      <c r="CYJ103" s="78"/>
      <c r="CYK103" s="78"/>
      <c r="CYL103" s="78"/>
      <c r="CYM103" s="78"/>
      <c r="CYN103" s="78"/>
      <c r="CYO103" s="78"/>
      <c r="CYP103" s="78"/>
      <c r="CYQ103" s="78"/>
      <c r="CYR103" s="78"/>
      <c r="CYS103" s="78"/>
      <c r="CYT103" s="78"/>
      <c r="CYU103" s="78"/>
      <c r="CYV103" s="78"/>
      <c r="CYW103" s="78"/>
      <c r="CYX103" s="78"/>
      <c r="CYY103" s="78"/>
      <c r="CYZ103" s="78"/>
      <c r="CZA103" s="78"/>
      <c r="CZB103" s="78"/>
      <c r="CZC103" s="78"/>
      <c r="CZD103" s="78"/>
      <c r="CZE103" s="78"/>
      <c r="CZF103" s="78"/>
      <c r="CZG103" s="78"/>
      <c r="CZH103" s="78"/>
      <c r="CZI103" s="78"/>
      <c r="CZJ103" s="78"/>
      <c r="CZK103" s="78"/>
      <c r="CZL103" s="78"/>
      <c r="CZM103" s="78"/>
      <c r="CZN103" s="78"/>
      <c r="CZO103" s="78"/>
      <c r="CZP103" s="78"/>
      <c r="CZQ103" s="78"/>
      <c r="CZR103" s="78"/>
      <c r="CZS103" s="78"/>
      <c r="CZT103" s="78"/>
      <c r="CZU103" s="78"/>
      <c r="CZV103" s="78"/>
      <c r="CZW103" s="78"/>
      <c r="CZX103" s="78"/>
      <c r="CZY103" s="78"/>
      <c r="CZZ103" s="78"/>
      <c r="DAA103" s="78"/>
      <c r="DAB103" s="78"/>
      <c r="DAC103" s="78"/>
      <c r="DAD103" s="78"/>
      <c r="DAE103" s="78"/>
      <c r="DAF103" s="78"/>
      <c r="DAG103" s="78"/>
      <c r="DAH103" s="78"/>
      <c r="DAI103" s="78"/>
      <c r="DAJ103" s="78"/>
      <c r="DAK103" s="78"/>
      <c r="DAL103" s="78"/>
      <c r="DAM103" s="78"/>
      <c r="DAN103" s="78"/>
      <c r="DAO103" s="78"/>
      <c r="DAP103" s="78"/>
      <c r="DAQ103" s="78"/>
      <c r="DAR103" s="78"/>
      <c r="DAS103" s="78"/>
      <c r="DAT103" s="78"/>
      <c r="DAU103" s="78"/>
      <c r="DAV103" s="78"/>
      <c r="DAW103" s="78"/>
      <c r="DAX103" s="78"/>
      <c r="DAY103" s="78"/>
      <c r="DAZ103" s="78"/>
      <c r="DBA103" s="78"/>
      <c r="DBB103" s="78"/>
      <c r="DBC103" s="78"/>
      <c r="DBD103" s="78"/>
      <c r="DBE103" s="78"/>
      <c r="DBF103" s="78"/>
      <c r="DBG103" s="78"/>
      <c r="DBH103" s="78"/>
      <c r="DBI103" s="78"/>
      <c r="DBJ103" s="78"/>
      <c r="DBK103" s="78"/>
      <c r="DBL103" s="78"/>
      <c r="DBM103" s="78"/>
      <c r="DBN103" s="78"/>
      <c r="DBO103" s="78"/>
      <c r="DBP103" s="78"/>
      <c r="DBQ103" s="78"/>
      <c r="DBR103" s="78"/>
      <c r="DBS103" s="78"/>
      <c r="DBT103" s="78"/>
      <c r="DBU103" s="78"/>
      <c r="DBV103" s="78"/>
      <c r="DBW103" s="78"/>
      <c r="DBX103" s="78"/>
      <c r="DBY103" s="78"/>
      <c r="DBZ103" s="78"/>
      <c r="DCA103" s="78"/>
      <c r="DCB103" s="78"/>
      <c r="DCC103" s="78"/>
      <c r="DCD103" s="78"/>
      <c r="DCE103" s="78"/>
      <c r="DCF103" s="78"/>
      <c r="DCG103" s="78"/>
      <c r="DCH103" s="78"/>
      <c r="DCI103" s="78"/>
      <c r="DCJ103" s="78"/>
      <c r="DCK103" s="78"/>
      <c r="DCL103" s="78"/>
      <c r="DCM103" s="78"/>
      <c r="DCN103" s="78"/>
      <c r="DCO103" s="78"/>
      <c r="DCP103" s="78"/>
      <c r="DCQ103" s="78"/>
      <c r="DCR103" s="78"/>
      <c r="DCS103" s="78"/>
      <c r="DCT103" s="78"/>
      <c r="DCU103" s="78"/>
      <c r="DCV103" s="78"/>
      <c r="DCW103" s="78"/>
      <c r="DCX103" s="78"/>
      <c r="DCY103" s="78"/>
      <c r="DCZ103" s="78"/>
      <c r="DDA103" s="78"/>
      <c r="DDB103" s="78"/>
      <c r="DDC103" s="78"/>
      <c r="DDD103" s="78"/>
      <c r="DDE103" s="78"/>
      <c r="DDF103" s="78"/>
      <c r="DDG103" s="78"/>
      <c r="DDH103" s="78"/>
      <c r="DDI103" s="78"/>
      <c r="DDJ103" s="78"/>
      <c r="DDK103" s="78"/>
      <c r="DDL103" s="78"/>
      <c r="DDM103" s="78"/>
      <c r="DDN103" s="78"/>
      <c r="DDO103" s="78"/>
      <c r="DDP103" s="78"/>
      <c r="DDQ103" s="78"/>
      <c r="DDR103" s="78"/>
      <c r="DDS103" s="78"/>
      <c r="DDT103" s="78"/>
      <c r="DDU103" s="78"/>
      <c r="DDV103" s="78"/>
      <c r="DDW103" s="78"/>
      <c r="DDX103" s="78"/>
      <c r="DDY103" s="78"/>
      <c r="DDZ103" s="78"/>
      <c r="DEA103" s="78"/>
      <c r="DEB103" s="78"/>
      <c r="DEC103" s="78"/>
      <c r="DED103" s="78"/>
      <c r="DEE103" s="78"/>
      <c r="DEF103" s="78"/>
      <c r="DEG103" s="78"/>
      <c r="DEH103" s="78"/>
      <c r="DEI103" s="78"/>
      <c r="DEJ103" s="78"/>
      <c r="DEK103" s="78"/>
      <c r="DEL103" s="78"/>
      <c r="DEM103" s="78"/>
      <c r="DEN103" s="78"/>
      <c r="DEO103" s="78"/>
      <c r="DEP103" s="78"/>
      <c r="DEQ103" s="78"/>
      <c r="DER103" s="78"/>
      <c r="DES103" s="78"/>
      <c r="DET103" s="78"/>
      <c r="DEU103" s="78"/>
      <c r="DEV103" s="78"/>
      <c r="DEW103" s="78"/>
      <c r="DEX103" s="78"/>
      <c r="DEY103" s="78"/>
      <c r="DEZ103" s="78"/>
      <c r="DFA103" s="78"/>
      <c r="DFB103" s="78"/>
      <c r="DFC103" s="78"/>
      <c r="DFD103" s="78"/>
      <c r="DFE103" s="78"/>
      <c r="DFF103" s="78"/>
      <c r="DFG103" s="78"/>
      <c r="DFH103" s="78"/>
      <c r="DFI103" s="78"/>
      <c r="DFJ103" s="78"/>
      <c r="DFK103" s="78"/>
      <c r="DFL103" s="78"/>
      <c r="DFM103" s="78"/>
      <c r="DFN103" s="78"/>
      <c r="DFO103" s="78"/>
      <c r="DFP103" s="78"/>
      <c r="DFQ103" s="78"/>
      <c r="DFR103" s="78"/>
      <c r="DFS103" s="78"/>
      <c r="DFT103" s="78"/>
      <c r="DFU103" s="78"/>
      <c r="DFV103" s="78"/>
      <c r="DFW103" s="78"/>
      <c r="DFX103" s="78"/>
      <c r="DFY103" s="78"/>
      <c r="DFZ103" s="78"/>
      <c r="DGA103" s="78"/>
      <c r="DGB103" s="78"/>
      <c r="DGC103" s="78"/>
      <c r="DGD103" s="78"/>
      <c r="DGE103" s="78"/>
      <c r="DGF103" s="78"/>
      <c r="DGG103" s="78"/>
      <c r="DGH103" s="78"/>
      <c r="DGI103" s="78"/>
      <c r="DGJ103" s="78"/>
      <c r="DGK103" s="78"/>
      <c r="DGL103" s="78"/>
      <c r="DGM103" s="78"/>
      <c r="DGN103" s="78"/>
      <c r="DGO103" s="78"/>
      <c r="DGP103" s="78"/>
      <c r="DGQ103" s="78"/>
      <c r="DGR103" s="78"/>
      <c r="DGS103" s="78"/>
      <c r="DGT103" s="78"/>
      <c r="DGU103" s="78"/>
      <c r="DGV103" s="78"/>
      <c r="DGW103" s="78"/>
      <c r="DGX103" s="78"/>
      <c r="DGY103" s="78"/>
      <c r="DGZ103" s="78"/>
      <c r="DHA103" s="78"/>
      <c r="DHB103" s="78"/>
      <c r="DHC103" s="78"/>
      <c r="DHD103" s="78"/>
      <c r="DHE103" s="78"/>
      <c r="DHF103" s="78"/>
      <c r="DHG103" s="78"/>
      <c r="DHH103" s="78"/>
      <c r="DHI103" s="78"/>
      <c r="DHJ103" s="78"/>
      <c r="DHK103" s="78"/>
      <c r="DHL103" s="78"/>
      <c r="DHM103" s="78"/>
      <c r="DHN103" s="78"/>
      <c r="DHO103" s="78"/>
      <c r="DHP103" s="78"/>
      <c r="DHQ103" s="78"/>
      <c r="DHR103" s="78"/>
      <c r="DHS103" s="78"/>
      <c r="DHT103" s="78"/>
      <c r="DHU103" s="78"/>
      <c r="DHV103" s="78"/>
      <c r="DHW103" s="78"/>
      <c r="DHX103" s="78"/>
      <c r="DHY103" s="78"/>
      <c r="DHZ103" s="78"/>
      <c r="DIA103" s="78"/>
      <c r="DIB103" s="78"/>
      <c r="DIC103" s="78"/>
      <c r="DID103" s="78"/>
      <c r="DIE103" s="78"/>
      <c r="DIF103" s="78"/>
      <c r="DIG103" s="78"/>
      <c r="DIH103" s="78"/>
      <c r="DII103" s="78"/>
      <c r="DIJ103" s="78"/>
      <c r="DIK103" s="78"/>
      <c r="DIL103" s="78"/>
      <c r="DIM103" s="78"/>
      <c r="DIN103" s="78"/>
      <c r="DIO103" s="78"/>
      <c r="DIP103" s="78"/>
      <c r="DIQ103" s="78"/>
      <c r="DIR103" s="78"/>
      <c r="DIS103" s="78"/>
      <c r="DIT103" s="78"/>
      <c r="DIU103" s="78"/>
      <c r="DIV103" s="78"/>
      <c r="DIW103" s="78"/>
      <c r="DIX103" s="78"/>
      <c r="DIY103" s="78"/>
      <c r="DIZ103" s="78"/>
      <c r="DJA103" s="78"/>
      <c r="DJB103" s="78"/>
      <c r="DJC103" s="78"/>
      <c r="DJD103" s="78"/>
      <c r="DJE103" s="78"/>
      <c r="DJF103" s="78"/>
      <c r="DJG103" s="78"/>
      <c r="DJH103" s="78"/>
      <c r="DJI103" s="78"/>
      <c r="DJJ103" s="78"/>
      <c r="DJK103" s="78"/>
      <c r="DJL103" s="78"/>
      <c r="DJM103" s="78"/>
      <c r="DJN103" s="78"/>
      <c r="DJO103" s="78"/>
      <c r="DJP103" s="78"/>
      <c r="DJQ103" s="78"/>
      <c r="DJR103" s="78"/>
      <c r="DJS103" s="78"/>
      <c r="DJT103" s="78"/>
      <c r="DJU103" s="78"/>
      <c r="DJV103" s="78"/>
      <c r="DJW103" s="78"/>
      <c r="DJX103" s="78"/>
      <c r="DJY103" s="78"/>
      <c r="DJZ103" s="78"/>
      <c r="DKA103" s="78"/>
      <c r="DKB103" s="78"/>
      <c r="DKC103" s="78"/>
      <c r="DKD103" s="78"/>
      <c r="DKE103" s="78"/>
      <c r="DKF103" s="78"/>
      <c r="DKG103" s="78"/>
      <c r="DKH103" s="78"/>
      <c r="DKI103" s="78"/>
      <c r="DKJ103" s="78"/>
      <c r="DKK103" s="78"/>
      <c r="DKL103" s="78"/>
      <c r="DKM103" s="78"/>
      <c r="DKN103" s="78"/>
      <c r="DKO103" s="78"/>
      <c r="DKP103" s="78"/>
      <c r="DKQ103" s="78"/>
      <c r="DKR103" s="78"/>
      <c r="DKS103" s="78"/>
      <c r="DKT103" s="78"/>
      <c r="DKU103" s="78"/>
      <c r="DKV103" s="78"/>
      <c r="DKW103" s="78"/>
      <c r="DKX103" s="78"/>
      <c r="DKY103" s="78"/>
      <c r="DKZ103" s="78"/>
      <c r="DLA103" s="78"/>
      <c r="DLB103" s="78"/>
      <c r="DLC103" s="78"/>
      <c r="DLD103" s="78"/>
      <c r="DLE103" s="78"/>
      <c r="DLF103" s="78"/>
      <c r="DLG103" s="78"/>
      <c r="DLH103" s="78"/>
      <c r="DLI103" s="78"/>
      <c r="DLJ103" s="78"/>
      <c r="DLK103" s="78"/>
      <c r="DLL103" s="78"/>
      <c r="DLM103" s="78"/>
      <c r="DLN103" s="78"/>
      <c r="DLO103" s="78"/>
      <c r="DLP103" s="78"/>
      <c r="DLQ103" s="78"/>
      <c r="DLR103" s="78"/>
      <c r="DLS103" s="78"/>
      <c r="DLT103" s="78"/>
      <c r="DLU103" s="78"/>
      <c r="DLV103" s="78"/>
      <c r="DLW103" s="78"/>
      <c r="DLX103" s="78"/>
      <c r="DLY103" s="78"/>
      <c r="DLZ103" s="78"/>
      <c r="DMA103" s="78"/>
      <c r="DMB103" s="78"/>
      <c r="DMC103" s="78"/>
      <c r="DMD103" s="78"/>
      <c r="DME103" s="78"/>
      <c r="DMF103" s="78"/>
      <c r="DMG103" s="78"/>
      <c r="DMH103" s="78"/>
      <c r="DMI103" s="78"/>
      <c r="DMJ103" s="78"/>
      <c r="DMK103" s="78"/>
      <c r="DML103" s="78"/>
      <c r="DMM103" s="78"/>
      <c r="DMN103" s="78"/>
      <c r="DMO103" s="78"/>
      <c r="DMP103" s="78"/>
      <c r="DMQ103" s="78"/>
      <c r="DMR103" s="78"/>
      <c r="DMS103" s="78"/>
      <c r="DMT103" s="78"/>
      <c r="DMU103" s="78"/>
      <c r="DMV103" s="78"/>
      <c r="DMW103" s="78"/>
      <c r="DMX103" s="78"/>
      <c r="DMY103" s="78"/>
      <c r="DMZ103" s="78"/>
      <c r="DNA103" s="78"/>
      <c r="DNB103" s="78"/>
      <c r="DNC103" s="78"/>
      <c r="DND103" s="78"/>
      <c r="DNE103" s="78"/>
      <c r="DNF103" s="78"/>
      <c r="DNG103" s="78"/>
      <c r="DNH103" s="78"/>
      <c r="DNI103" s="78"/>
      <c r="DNJ103" s="78"/>
      <c r="DNK103" s="78"/>
      <c r="DNL103" s="78"/>
      <c r="DNM103" s="78"/>
      <c r="DNN103" s="78"/>
      <c r="DNO103" s="78"/>
      <c r="DNP103" s="78"/>
      <c r="DNQ103" s="78"/>
      <c r="DNR103" s="78"/>
      <c r="DNS103" s="78"/>
      <c r="DNT103" s="78"/>
      <c r="DNU103" s="78"/>
      <c r="DNV103" s="78"/>
      <c r="DNW103" s="78"/>
      <c r="DNX103" s="78"/>
      <c r="DNY103" s="78"/>
      <c r="DNZ103" s="78"/>
      <c r="DOA103" s="78"/>
      <c r="DOB103" s="78"/>
      <c r="DOC103" s="78"/>
      <c r="DOD103" s="78"/>
      <c r="DOE103" s="78"/>
      <c r="DOF103" s="78"/>
      <c r="DOG103" s="78"/>
      <c r="DOH103" s="78"/>
      <c r="DOI103" s="78"/>
      <c r="DOJ103" s="78"/>
      <c r="DOK103" s="78"/>
      <c r="DOL103" s="78"/>
      <c r="DOM103" s="78"/>
      <c r="DON103" s="78"/>
      <c r="DOO103" s="78"/>
      <c r="DOP103" s="78"/>
      <c r="DOQ103" s="78"/>
      <c r="DOR103" s="78"/>
      <c r="DOS103" s="78"/>
      <c r="DOT103" s="78"/>
      <c r="DOU103" s="78"/>
      <c r="DOV103" s="78"/>
      <c r="DOW103" s="78"/>
      <c r="DOX103" s="78"/>
      <c r="DOY103" s="78"/>
      <c r="DOZ103" s="78"/>
      <c r="DPA103" s="78"/>
      <c r="DPB103" s="78"/>
      <c r="DPC103" s="78"/>
      <c r="DPD103" s="78"/>
      <c r="DPE103" s="78"/>
      <c r="DPF103" s="78"/>
      <c r="DPG103" s="78"/>
      <c r="DPH103" s="78"/>
      <c r="DPI103" s="78"/>
      <c r="DPJ103" s="78"/>
      <c r="DPK103" s="78"/>
      <c r="DPL103" s="78"/>
      <c r="DPM103" s="78"/>
      <c r="DPN103" s="78"/>
      <c r="DPO103" s="78"/>
      <c r="DPP103" s="78"/>
      <c r="DPQ103" s="78"/>
      <c r="DPR103" s="78"/>
      <c r="DPS103" s="78"/>
      <c r="DPT103" s="78"/>
      <c r="DPU103" s="78"/>
      <c r="DPV103" s="78"/>
      <c r="DPW103" s="78"/>
      <c r="DPX103" s="78"/>
      <c r="DPY103" s="78"/>
      <c r="DPZ103" s="78"/>
      <c r="DQA103" s="78"/>
      <c r="DQB103" s="78"/>
      <c r="DQC103" s="78"/>
      <c r="DQD103" s="78"/>
      <c r="DQE103" s="78"/>
      <c r="DQF103" s="78"/>
      <c r="DQG103" s="78"/>
      <c r="DQH103" s="78"/>
      <c r="DQI103" s="78"/>
      <c r="DQJ103" s="78"/>
      <c r="DQK103" s="78"/>
      <c r="DQL103" s="78"/>
      <c r="DQM103" s="78"/>
      <c r="DQN103" s="78"/>
      <c r="DQO103" s="78"/>
      <c r="DQP103" s="78"/>
      <c r="DQQ103" s="78"/>
      <c r="DQR103" s="78"/>
      <c r="DQS103" s="78"/>
      <c r="DQT103" s="78"/>
      <c r="DQU103" s="78"/>
      <c r="DQV103" s="78"/>
      <c r="DQW103" s="78"/>
      <c r="DQX103" s="78"/>
      <c r="DQY103" s="78"/>
      <c r="DQZ103" s="78"/>
      <c r="DRA103" s="78"/>
      <c r="DRB103" s="78"/>
      <c r="DRC103" s="78"/>
      <c r="DRD103" s="78"/>
      <c r="DRE103" s="78"/>
      <c r="DRF103" s="78"/>
      <c r="DRG103" s="78"/>
      <c r="DRH103" s="78"/>
      <c r="DRI103" s="78"/>
      <c r="DRJ103" s="78"/>
      <c r="DRK103" s="78"/>
      <c r="DRL103" s="78"/>
      <c r="DRM103" s="78"/>
      <c r="DRN103" s="78"/>
      <c r="DRO103" s="78"/>
      <c r="DRP103" s="78"/>
      <c r="DRQ103" s="78"/>
      <c r="DRR103" s="78"/>
      <c r="DRS103" s="78"/>
      <c r="DRT103" s="78"/>
      <c r="DRU103" s="78"/>
      <c r="DRV103" s="78"/>
      <c r="DRW103" s="78"/>
      <c r="DRX103" s="78"/>
      <c r="DRY103" s="78"/>
      <c r="DRZ103" s="78"/>
      <c r="DSA103" s="78"/>
      <c r="DSB103" s="78"/>
      <c r="DSC103" s="78"/>
      <c r="DSD103" s="78"/>
      <c r="DSE103" s="78"/>
      <c r="DSF103" s="78"/>
      <c r="DSG103" s="78"/>
      <c r="DSH103" s="78"/>
      <c r="DSI103" s="78"/>
      <c r="DSJ103" s="78"/>
      <c r="DSK103" s="78"/>
      <c r="DSL103" s="78"/>
      <c r="DSM103" s="78"/>
      <c r="DSN103" s="78"/>
      <c r="DSO103" s="78"/>
      <c r="DSP103" s="78"/>
      <c r="DSQ103" s="78"/>
      <c r="DSR103" s="78"/>
      <c r="DSS103" s="78"/>
      <c r="DST103" s="78"/>
      <c r="DSU103" s="78"/>
      <c r="DSV103" s="78"/>
      <c r="DSW103" s="78"/>
      <c r="DSX103" s="78"/>
      <c r="DSY103" s="78"/>
      <c r="DSZ103" s="78"/>
      <c r="DTA103" s="78"/>
      <c r="DTB103" s="78"/>
      <c r="DTC103" s="78"/>
      <c r="DTD103" s="78"/>
      <c r="DTE103" s="78"/>
      <c r="DTF103" s="78"/>
      <c r="DTG103" s="78"/>
      <c r="DTH103" s="78"/>
      <c r="DTI103" s="78"/>
      <c r="DTJ103" s="78"/>
      <c r="DTK103" s="78"/>
      <c r="DTL103" s="78"/>
      <c r="DTM103" s="78"/>
      <c r="DTN103" s="78"/>
      <c r="DTO103" s="78"/>
      <c r="DTP103" s="78"/>
      <c r="DTQ103" s="78"/>
      <c r="DTR103" s="78"/>
      <c r="DTS103" s="78"/>
      <c r="DTT103" s="78"/>
      <c r="DTU103" s="78"/>
      <c r="DTV103" s="78"/>
      <c r="DTW103" s="78"/>
      <c r="DTX103" s="78"/>
      <c r="DTY103" s="78"/>
      <c r="DTZ103" s="78"/>
      <c r="DUA103" s="78"/>
      <c r="DUB103" s="78"/>
      <c r="DUC103" s="78"/>
      <c r="DUD103" s="78"/>
      <c r="DUE103" s="78"/>
      <c r="DUF103" s="78"/>
      <c r="DUG103" s="78"/>
      <c r="DUH103" s="78"/>
      <c r="DUI103" s="78"/>
      <c r="DUJ103" s="78"/>
      <c r="DUK103" s="78"/>
      <c r="DUL103" s="78"/>
      <c r="DUM103" s="78"/>
      <c r="DUN103" s="78"/>
      <c r="DUO103" s="78"/>
      <c r="DUP103" s="78"/>
      <c r="DUQ103" s="78"/>
      <c r="DUR103" s="78"/>
      <c r="DUS103" s="78"/>
      <c r="DUT103" s="78"/>
      <c r="DUU103" s="78"/>
      <c r="DUV103" s="78"/>
      <c r="DUW103" s="78"/>
      <c r="DUX103" s="78"/>
      <c r="DUY103" s="78"/>
      <c r="DUZ103" s="78"/>
      <c r="DVA103" s="78"/>
      <c r="DVB103" s="78"/>
      <c r="DVC103" s="78"/>
      <c r="DVD103" s="78"/>
      <c r="DVE103" s="78"/>
      <c r="DVF103" s="78"/>
      <c r="DVG103" s="78"/>
      <c r="DVH103" s="78"/>
      <c r="DVI103" s="78"/>
      <c r="DVJ103" s="78"/>
      <c r="DVK103" s="78"/>
      <c r="DVL103" s="78"/>
      <c r="DVM103" s="78"/>
      <c r="DVN103" s="78"/>
      <c r="DVO103" s="78"/>
      <c r="DVP103" s="78"/>
      <c r="DVQ103" s="78"/>
      <c r="DVR103" s="78"/>
      <c r="DVS103" s="78"/>
      <c r="DVT103" s="78"/>
      <c r="DVU103" s="78"/>
      <c r="DVV103" s="78"/>
      <c r="DVW103" s="78"/>
      <c r="DVX103" s="78"/>
      <c r="DVY103" s="78"/>
      <c r="DVZ103" s="78"/>
      <c r="DWA103" s="78"/>
      <c r="DWB103" s="78"/>
      <c r="DWC103" s="78"/>
      <c r="DWD103" s="78"/>
      <c r="DWE103" s="78"/>
      <c r="DWF103" s="78"/>
      <c r="DWG103" s="78"/>
      <c r="DWH103" s="78"/>
      <c r="DWI103" s="78"/>
      <c r="DWJ103" s="78"/>
      <c r="DWK103" s="78"/>
      <c r="DWL103" s="78"/>
      <c r="DWM103" s="78"/>
      <c r="DWN103" s="78"/>
      <c r="DWO103" s="78"/>
      <c r="DWP103" s="78"/>
      <c r="DWQ103" s="78"/>
      <c r="DWR103" s="78"/>
      <c r="DWS103" s="78"/>
      <c r="DWT103" s="78"/>
      <c r="DWU103" s="78"/>
      <c r="DWV103" s="78"/>
      <c r="DWW103" s="78"/>
      <c r="DWX103" s="78"/>
      <c r="DWY103" s="78"/>
      <c r="DWZ103" s="78"/>
      <c r="DXA103" s="78"/>
      <c r="DXB103" s="78"/>
      <c r="DXC103" s="78"/>
      <c r="DXD103" s="78"/>
      <c r="DXE103" s="78"/>
      <c r="DXF103" s="78"/>
      <c r="DXG103" s="78"/>
      <c r="DXH103" s="78"/>
      <c r="DXI103" s="78"/>
      <c r="DXJ103" s="78"/>
      <c r="DXK103" s="78"/>
      <c r="DXL103" s="78"/>
      <c r="DXM103" s="78"/>
      <c r="DXN103" s="78"/>
      <c r="DXO103" s="78"/>
      <c r="DXP103" s="78"/>
      <c r="DXQ103" s="78"/>
      <c r="DXR103" s="78"/>
      <c r="DXS103" s="78"/>
      <c r="DXT103" s="78"/>
      <c r="DXU103" s="78"/>
      <c r="DXV103" s="78"/>
      <c r="DXW103" s="78"/>
      <c r="DXX103" s="78"/>
      <c r="DXY103" s="78"/>
      <c r="DXZ103" s="78"/>
      <c r="DYA103" s="78"/>
      <c r="DYB103" s="78"/>
      <c r="DYC103" s="78"/>
      <c r="DYD103" s="78"/>
      <c r="DYE103" s="78"/>
      <c r="DYF103" s="78"/>
      <c r="DYG103" s="78"/>
      <c r="DYH103" s="78"/>
      <c r="DYI103" s="78"/>
      <c r="DYJ103" s="78"/>
      <c r="DYK103" s="78"/>
      <c r="DYL103" s="78"/>
      <c r="DYM103" s="78"/>
      <c r="DYN103" s="78"/>
      <c r="DYO103" s="78"/>
      <c r="DYP103" s="78"/>
      <c r="DYQ103" s="78"/>
      <c r="DYR103" s="78"/>
      <c r="DYS103" s="78"/>
      <c r="DYT103" s="78"/>
      <c r="DYU103" s="78"/>
      <c r="DYV103" s="78"/>
      <c r="DYW103" s="78"/>
      <c r="DYX103" s="78"/>
      <c r="DYY103" s="78"/>
      <c r="DYZ103" s="78"/>
      <c r="DZA103" s="78"/>
      <c r="DZB103" s="78"/>
      <c r="DZC103" s="78"/>
      <c r="DZD103" s="78"/>
      <c r="DZE103" s="78"/>
      <c r="DZF103" s="78"/>
      <c r="DZG103" s="78"/>
      <c r="DZH103" s="78"/>
      <c r="DZI103" s="78"/>
      <c r="DZJ103" s="78"/>
      <c r="DZK103" s="78"/>
      <c r="DZL103" s="78"/>
      <c r="DZM103" s="78"/>
      <c r="DZN103" s="78"/>
      <c r="DZO103" s="78"/>
      <c r="DZP103" s="78"/>
      <c r="DZQ103" s="78"/>
      <c r="DZR103" s="78"/>
      <c r="DZS103" s="78"/>
      <c r="DZT103" s="78"/>
      <c r="DZU103" s="78"/>
      <c r="DZV103" s="78"/>
      <c r="DZW103" s="78"/>
      <c r="DZX103" s="78"/>
      <c r="DZY103" s="78"/>
      <c r="DZZ103" s="78"/>
      <c r="EAA103" s="78"/>
      <c r="EAB103" s="78"/>
      <c r="EAC103" s="78"/>
      <c r="EAD103" s="78"/>
      <c r="EAE103" s="78"/>
      <c r="EAF103" s="78"/>
      <c r="EAG103" s="78"/>
      <c r="EAH103" s="78"/>
      <c r="EAI103" s="78"/>
      <c r="EAJ103" s="78"/>
      <c r="EAK103" s="78"/>
      <c r="EAL103" s="78"/>
      <c r="EAM103" s="78"/>
      <c r="EAN103" s="78"/>
      <c r="EAO103" s="78"/>
      <c r="EAP103" s="78"/>
      <c r="EAQ103" s="78"/>
      <c r="EAR103" s="78"/>
      <c r="EAS103" s="78"/>
      <c r="EAT103" s="78"/>
      <c r="EAU103" s="78"/>
      <c r="EAV103" s="78"/>
      <c r="EAW103" s="78"/>
      <c r="EAX103" s="78"/>
      <c r="EAY103" s="78"/>
      <c r="EAZ103" s="78"/>
      <c r="EBA103" s="78"/>
      <c r="EBB103" s="78"/>
      <c r="EBC103" s="78"/>
      <c r="EBD103" s="78"/>
      <c r="EBE103" s="78"/>
      <c r="EBF103" s="78"/>
      <c r="EBG103" s="78"/>
      <c r="EBH103" s="78"/>
      <c r="EBI103" s="78"/>
      <c r="EBJ103" s="78"/>
      <c r="EBK103" s="78"/>
      <c r="EBL103" s="78"/>
      <c r="EBM103" s="78"/>
      <c r="EBN103" s="78"/>
      <c r="EBO103" s="78"/>
      <c r="EBP103" s="78"/>
      <c r="EBQ103" s="78"/>
      <c r="EBR103" s="78"/>
      <c r="EBS103" s="78"/>
      <c r="EBT103" s="78"/>
      <c r="EBU103" s="78"/>
      <c r="EBV103" s="78"/>
      <c r="EBW103" s="78"/>
      <c r="EBX103" s="78"/>
      <c r="EBY103" s="78"/>
      <c r="EBZ103" s="78"/>
      <c r="ECA103" s="78"/>
      <c r="ECB103" s="78"/>
      <c r="ECC103" s="78"/>
      <c r="ECD103" s="78"/>
      <c r="ECE103" s="78"/>
      <c r="ECF103" s="78"/>
      <c r="ECG103" s="78"/>
      <c r="ECH103" s="78"/>
      <c r="ECI103" s="78"/>
      <c r="ECJ103" s="78"/>
      <c r="ECK103" s="78"/>
      <c r="ECL103" s="78"/>
      <c r="ECM103" s="78"/>
      <c r="ECN103" s="78"/>
      <c r="ECO103" s="78"/>
      <c r="ECP103" s="78"/>
      <c r="ECQ103" s="78"/>
      <c r="ECR103" s="78"/>
      <c r="ECS103" s="78"/>
      <c r="ECT103" s="78"/>
      <c r="ECU103" s="78"/>
      <c r="ECV103" s="78"/>
      <c r="ECW103" s="78"/>
      <c r="ECX103" s="78"/>
      <c r="ECY103" s="78"/>
      <c r="ECZ103" s="78"/>
      <c r="EDA103" s="78"/>
      <c r="EDB103" s="78"/>
      <c r="EDC103" s="78"/>
      <c r="EDD103" s="78"/>
      <c r="EDE103" s="78"/>
      <c r="EDF103" s="78"/>
      <c r="EDG103" s="78"/>
      <c r="EDH103" s="78"/>
      <c r="EDI103" s="78"/>
      <c r="EDJ103" s="78"/>
      <c r="EDK103" s="78"/>
      <c r="EDL103" s="78"/>
      <c r="EDM103" s="78"/>
      <c r="EDN103" s="78"/>
      <c r="EDO103" s="78"/>
      <c r="EDP103" s="78"/>
      <c r="EDQ103" s="78"/>
      <c r="EDR103" s="78"/>
      <c r="EDS103" s="78"/>
      <c r="EDT103" s="78"/>
      <c r="EDU103" s="78"/>
      <c r="EDV103" s="78"/>
      <c r="EDW103" s="78"/>
      <c r="EDX103" s="78"/>
      <c r="EDY103" s="78"/>
      <c r="EDZ103" s="78"/>
      <c r="EEA103" s="78"/>
      <c r="EEB103" s="78"/>
      <c r="EEC103" s="78"/>
      <c r="EED103" s="78"/>
      <c r="EEE103" s="78"/>
      <c r="EEF103" s="78"/>
      <c r="EEG103" s="78"/>
      <c r="EEH103" s="78"/>
      <c r="EEI103" s="78"/>
      <c r="EEJ103" s="78"/>
      <c r="EEK103" s="78"/>
      <c r="EEL103" s="78"/>
      <c r="EEM103" s="78"/>
      <c r="EEN103" s="78"/>
      <c r="EEO103" s="78"/>
      <c r="EEP103" s="78"/>
      <c r="EEQ103" s="78"/>
      <c r="EER103" s="78"/>
      <c r="EES103" s="78"/>
      <c r="EET103" s="78"/>
      <c r="EEU103" s="78"/>
      <c r="EEV103" s="78"/>
      <c r="EEW103" s="78"/>
      <c r="EEX103" s="78"/>
      <c r="EEY103" s="78"/>
      <c r="EEZ103" s="78"/>
      <c r="EFA103" s="78"/>
      <c r="EFB103" s="78"/>
      <c r="EFC103" s="78"/>
      <c r="EFD103" s="78"/>
      <c r="EFE103" s="78"/>
      <c r="EFF103" s="78"/>
      <c r="EFG103" s="78"/>
      <c r="EFH103" s="78"/>
      <c r="EFI103" s="78"/>
      <c r="EFJ103" s="78"/>
      <c r="EFK103" s="78"/>
      <c r="EFL103" s="78"/>
      <c r="EFM103" s="78"/>
      <c r="EFN103" s="78"/>
      <c r="EFO103" s="78"/>
      <c r="EFP103" s="78"/>
      <c r="EFQ103" s="78"/>
      <c r="EFR103" s="78"/>
      <c r="EFS103" s="78"/>
      <c r="EFT103" s="78"/>
      <c r="EFU103" s="78"/>
      <c r="EFV103" s="78"/>
      <c r="EFW103" s="78"/>
      <c r="EFX103" s="78"/>
      <c r="EFY103" s="78"/>
      <c r="EFZ103" s="78"/>
      <c r="EGA103" s="78"/>
      <c r="EGB103" s="78"/>
      <c r="EGC103" s="78"/>
      <c r="EGD103" s="78"/>
      <c r="EGE103" s="78"/>
      <c r="EGF103" s="78"/>
      <c r="EGG103" s="78"/>
      <c r="EGH103" s="78"/>
      <c r="EGI103" s="78"/>
      <c r="EGJ103" s="78"/>
      <c r="EGK103" s="78"/>
      <c r="EGL103" s="78"/>
      <c r="EGM103" s="78"/>
      <c r="EGN103" s="78"/>
      <c r="EGO103" s="78"/>
      <c r="EGP103" s="78"/>
      <c r="EGQ103" s="78"/>
      <c r="EGR103" s="78"/>
      <c r="EGS103" s="78"/>
      <c r="EGT103" s="78"/>
      <c r="EGU103" s="78"/>
      <c r="EGV103" s="78"/>
      <c r="EGW103" s="78"/>
      <c r="EGX103" s="78"/>
      <c r="EGY103" s="78"/>
      <c r="EGZ103" s="78"/>
      <c r="EHA103" s="78"/>
      <c r="EHB103" s="78"/>
      <c r="EHC103" s="78"/>
      <c r="EHD103" s="78"/>
      <c r="EHE103" s="78"/>
      <c r="EHF103" s="78"/>
      <c r="EHG103" s="78"/>
      <c r="EHH103" s="78"/>
      <c r="EHI103" s="78"/>
      <c r="EHJ103" s="78"/>
      <c r="EHK103" s="78"/>
      <c r="EHL103" s="78"/>
      <c r="EHM103" s="78"/>
      <c r="EHN103" s="78"/>
      <c r="EHO103" s="78"/>
      <c r="EHP103" s="78"/>
      <c r="EHQ103" s="78"/>
      <c r="EHR103" s="78"/>
      <c r="EHS103" s="78"/>
      <c r="EHT103" s="78"/>
      <c r="EHU103" s="78"/>
      <c r="EHV103" s="78"/>
      <c r="EHW103" s="78"/>
      <c r="EHX103" s="78"/>
      <c r="EHY103" s="78"/>
      <c r="EHZ103" s="78"/>
      <c r="EIA103" s="78"/>
      <c r="EIB103" s="78"/>
      <c r="EIC103" s="78"/>
      <c r="EID103" s="78"/>
      <c r="EIE103" s="78"/>
      <c r="EIF103" s="78"/>
      <c r="EIG103" s="78"/>
      <c r="EIH103" s="78"/>
      <c r="EII103" s="78"/>
      <c r="EIJ103" s="78"/>
      <c r="EIK103" s="78"/>
      <c r="EIL103" s="78"/>
      <c r="EIM103" s="78"/>
      <c r="EIN103" s="78"/>
      <c r="EIO103" s="78"/>
      <c r="EIP103" s="78"/>
      <c r="EIQ103" s="78"/>
      <c r="EIR103" s="78"/>
      <c r="EIS103" s="78"/>
      <c r="EIT103" s="78"/>
      <c r="EIU103" s="78"/>
      <c r="EIV103" s="78"/>
      <c r="EIW103" s="78"/>
      <c r="EIX103" s="78"/>
      <c r="EIY103" s="78"/>
      <c r="EIZ103" s="78"/>
      <c r="EJA103" s="78"/>
      <c r="EJB103" s="78"/>
      <c r="EJC103" s="78"/>
      <c r="EJD103" s="78"/>
      <c r="EJE103" s="78"/>
      <c r="EJF103" s="78"/>
      <c r="EJG103" s="78"/>
      <c r="EJH103" s="78"/>
      <c r="EJI103" s="78"/>
      <c r="EJJ103" s="78"/>
      <c r="EJK103" s="78"/>
      <c r="EJL103" s="78"/>
      <c r="EJM103" s="78"/>
      <c r="EJN103" s="78"/>
      <c r="EJO103" s="78"/>
      <c r="EJP103" s="78"/>
      <c r="EJQ103" s="78"/>
      <c r="EJR103" s="78"/>
      <c r="EJS103" s="78"/>
      <c r="EJT103" s="78"/>
      <c r="EJU103" s="78"/>
      <c r="EJV103" s="78"/>
      <c r="EJW103" s="78"/>
      <c r="EJX103" s="78"/>
      <c r="EJY103" s="78"/>
      <c r="EJZ103" s="78"/>
      <c r="EKA103" s="78"/>
      <c r="EKB103" s="78"/>
      <c r="EKC103" s="78"/>
      <c r="EKD103" s="78"/>
      <c r="EKE103" s="78"/>
      <c r="EKF103" s="78"/>
      <c r="EKG103" s="78"/>
      <c r="EKH103" s="78"/>
      <c r="EKI103" s="78"/>
      <c r="EKJ103" s="78"/>
      <c r="EKK103" s="78"/>
      <c r="EKL103" s="78"/>
      <c r="EKM103" s="78"/>
      <c r="EKN103" s="78"/>
      <c r="EKO103" s="78"/>
      <c r="EKP103" s="78"/>
      <c r="EKQ103" s="78"/>
      <c r="EKR103" s="78"/>
      <c r="EKS103" s="78"/>
      <c r="EKT103" s="78"/>
      <c r="EKU103" s="78"/>
      <c r="EKV103" s="78"/>
      <c r="EKW103" s="78"/>
      <c r="EKX103" s="78"/>
      <c r="EKY103" s="78"/>
      <c r="EKZ103" s="78"/>
      <c r="ELA103" s="78"/>
      <c r="ELB103" s="78"/>
      <c r="ELC103" s="78"/>
      <c r="ELD103" s="78"/>
      <c r="ELE103" s="78"/>
      <c r="ELF103" s="78"/>
      <c r="ELG103" s="78"/>
      <c r="ELH103" s="78"/>
      <c r="ELI103" s="78"/>
      <c r="ELJ103" s="78"/>
      <c r="ELK103" s="78"/>
      <c r="ELL103" s="78"/>
      <c r="ELM103" s="78"/>
      <c r="ELN103" s="78"/>
      <c r="ELO103" s="78"/>
      <c r="ELP103" s="78"/>
      <c r="ELQ103" s="78"/>
      <c r="ELR103" s="78"/>
      <c r="ELS103" s="78"/>
      <c r="ELT103" s="78"/>
      <c r="ELU103" s="78"/>
      <c r="ELV103" s="78"/>
      <c r="ELW103" s="78"/>
      <c r="ELX103" s="78"/>
      <c r="ELY103" s="78"/>
      <c r="ELZ103" s="78"/>
      <c r="EMA103" s="78"/>
      <c r="EMB103" s="78"/>
      <c r="EMC103" s="78"/>
      <c r="EMD103" s="78"/>
      <c r="EME103" s="78"/>
      <c r="EMF103" s="78"/>
      <c r="EMG103" s="78"/>
      <c r="EMH103" s="78"/>
      <c r="EMI103" s="78"/>
      <c r="EMJ103" s="78"/>
      <c r="EMK103" s="78"/>
      <c r="EML103" s="78"/>
      <c r="EMM103" s="78"/>
      <c r="EMN103" s="78"/>
      <c r="EMO103" s="78"/>
      <c r="EMP103" s="78"/>
      <c r="EMQ103" s="78"/>
      <c r="EMR103" s="78"/>
      <c r="EMS103" s="78"/>
      <c r="EMT103" s="78"/>
      <c r="EMU103" s="78"/>
      <c r="EMV103" s="78"/>
      <c r="EMW103" s="78"/>
      <c r="EMX103" s="78"/>
      <c r="EMY103" s="78"/>
      <c r="EMZ103" s="78"/>
      <c r="ENA103" s="78"/>
      <c r="ENB103" s="78"/>
      <c r="ENC103" s="78"/>
      <c r="END103" s="78"/>
      <c r="ENE103" s="78"/>
      <c r="ENF103" s="78"/>
      <c r="ENG103" s="78"/>
      <c r="ENH103" s="78"/>
      <c r="ENI103" s="78"/>
      <c r="ENJ103" s="78"/>
      <c r="ENK103" s="78"/>
      <c r="ENL103" s="78"/>
      <c r="ENM103" s="78"/>
      <c r="ENN103" s="78"/>
      <c r="ENO103" s="78"/>
      <c r="ENP103" s="78"/>
      <c r="ENQ103" s="78"/>
      <c r="ENR103" s="78"/>
      <c r="ENS103" s="78"/>
      <c r="ENT103" s="78"/>
      <c r="ENU103" s="78"/>
      <c r="ENV103" s="78"/>
      <c r="ENW103" s="78"/>
      <c r="ENX103" s="78"/>
      <c r="ENY103" s="78"/>
      <c r="ENZ103" s="78"/>
      <c r="EOA103" s="78"/>
      <c r="EOB103" s="78"/>
      <c r="EOC103" s="78"/>
      <c r="EOD103" s="78"/>
      <c r="EOE103" s="78"/>
      <c r="EOF103" s="78"/>
      <c r="EOG103" s="78"/>
      <c r="EOH103" s="78"/>
      <c r="EOI103" s="78"/>
      <c r="EOJ103" s="78"/>
      <c r="EOK103" s="78"/>
      <c r="EOL103" s="78"/>
      <c r="EOM103" s="78"/>
      <c r="EON103" s="78"/>
      <c r="EOO103" s="78"/>
      <c r="EOP103" s="78"/>
      <c r="EOQ103" s="78"/>
      <c r="EOR103" s="78"/>
      <c r="EOS103" s="78"/>
      <c r="EOT103" s="78"/>
      <c r="EOU103" s="78"/>
      <c r="EOV103" s="78"/>
      <c r="EOW103" s="78"/>
      <c r="EOX103" s="78"/>
      <c r="EOY103" s="78"/>
      <c r="EOZ103" s="78"/>
      <c r="EPA103" s="78"/>
      <c r="EPB103" s="78"/>
      <c r="EPC103" s="78"/>
      <c r="EPD103" s="78"/>
      <c r="EPE103" s="78"/>
      <c r="EPF103" s="78"/>
      <c r="EPG103" s="78"/>
      <c r="EPH103" s="78"/>
      <c r="EPI103" s="78"/>
      <c r="EPJ103" s="78"/>
      <c r="EPK103" s="78"/>
      <c r="EPL103" s="78"/>
      <c r="EPM103" s="78"/>
      <c r="EPN103" s="78"/>
      <c r="EPO103" s="78"/>
      <c r="EPP103" s="78"/>
      <c r="EPQ103" s="78"/>
      <c r="EPR103" s="78"/>
      <c r="EPS103" s="78"/>
      <c r="EPT103" s="78"/>
      <c r="EPU103" s="78"/>
      <c r="EPV103" s="78"/>
      <c r="EPW103" s="78"/>
      <c r="EPX103" s="78"/>
      <c r="EPY103" s="78"/>
      <c r="EPZ103" s="78"/>
      <c r="EQA103" s="78"/>
      <c r="EQB103" s="78"/>
      <c r="EQC103" s="78"/>
      <c r="EQD103" s="78"/>
      <c r="EQE103" s="78"/>
      <c r="EQF103" s="78"/>
      <c r="EQG103" s="78"/>
      <c r="EQH103" s="78"/>
      <c r="EQI103" s="78"/>
      <c r="EQJ103" s="78"/>
      <c r="EQK103" s="78"/>
      <c r="EQL103" s="78"/>
      <c r="EQM103" s="78"/>
      <c r="EQN103" s="78"/>
      <c r="EQO103" s="78"/>
      <c r="EQP103" s="78"/>
      <c r="EQQ103" s="78"/>
      <c r="EQR103" s="78"/>
      <c r="EQS103" s="78"/>
      <c r="EQT103" s="78"/>
      <c r="EQU103" s="78"/>
      <c r="EQV103" s="78"/>
      <c r="EQW103" s="78"/>
      <c r="EQX103" s="78"/>
      <c r="EQY103" s="78"/>
      <c r="EQZ103" s="78"/>
      <c r="ERA103" s="78"/>
      <c r="ERB103" s="78"/>
      <c r="ERC103" s="78"/>
      <c r="ERD103" s="78"/>
      <c r="ERE103" s="78"/>
      <c r="ERF103" s="78"/>
      <c r="ERG103" s="78"/>
      <c r="ERH103" s="78"/>
      <c r="ERI103" s="78"/>
      <c r="ERJ103" s="78"/>
      <c r="ERK103" s="78"/>
      <c r="ERL103" s="78"/>
      <c r="ERM103" s="78"/>
      <c r="ERN103" s="78"/>
      <c r="ERO103" s="78"/>
      <c r="ERP103" s="78"/>
      <c r="ERQ103" s="78"/>
      <c r="ERR103" s="78"/>
      <c r="ERS103" s="78"/>
      <c r="ERT103" s="78"/>
      <c r="ERU103" s="78"/>
      <c r="ERV103" s="78"/>
      <c r="ERW103" s="78"/>
      <c r="ERX103" s="78"/>
      <c r="ERY103" s="78"/>
      <c r="ERZ103" s="78"/>
      <c r="ESA103" s="78"/>
      <c r="ESB103" s="78"/>
      <c r="ESC103" s="78"/>
      <c r="ESD103" s="78"/>
      <c r="ESE103" s="78"/>
      <c r="ESF103" s="78"/>
      <c r="ESG103" s="78"/>
      <c r="ESH103" s="78"/>
      <c r="ESI103" s="78"/>
      <c r="ESJ103" s="78"/>
      <c r="ESK103" s="78"/>
      <c r="ESL103" s="78"/>
      <c r="ESM103" s="78"/>
      <c r="ESN103" s="78"/>
      <c r="ESO103" s="78"/>
      <c r="ESP103" s="78"/>
      <c r="ESQ103" s="78"/>
      <c r="ESR103" s="78"/>
      <c r="ESS103" s="78"/>
      <c r="EST103" s="78"/>
      <c r="ESU103" s="78"/>
      <c r="ESV103" s="78"/>
      <c r="ESW103" s="78"/>
      <c r="ESX103" s="78"/>
      <c r="ESY103" s="78"/>
      <c r="ESZ103" s="78"/>
      <c r="ETA103" s="78"/>
      <c r="ETB103" s="78"/>
      <c r="ETC103" s="78"/>
      <c r="ETD103" s="78"/>
      <c r="ETE103" s="78"/>
      <c r="ETF103" s="78"/>
      <c r="ETG103" s="78"/>
      <c r="ETH103" s="78"/>
      <c r="ETI103" s="78"/>
      <c r="ETJ103" s="78"/>
      <c r="ETK103" s="78"/>
      <c r="ETL103" s="78"/>
      <c r="ETM103" s="78"/>
      <c r="ETN103" s="78"/>
      <c r="ETO103" s="78"/>
      <c r="ETP103" s="78"/>
      <c r="ETQ103" s="78"/>
      <c r="ETR103" s="78"/>
      <c r="ETS103" s="78"/>
      <c r="ETT103" s="78"/>
      <c r="ETU103" s="78"/>
      <c r="ETV103" s="78"/>
      <c r="ETW103" s="78"/>
      <c r="ETX103" s="78"/>
      <c r="ETY103" s="78"/>
      <c r="ETZ103" s="78"/>
      <c r="EUA103" s="78"/>
      <c r="EUB103" s="78"/>
      <c r="EUC103" s="78"/>
      <c r="EUD103" s="78"/>
      <c r="EUE103" s="78"/>
      <c r="EUF103" s="78"/>
      <c r="EUG103" s="78"/>
      <c r="EUH103" s="78"/>
      <c r="EUI103" s="78"/>
      <c r="EUJ103" s="78"/>
      <c r="EUK103" s="78"/>
      <c r="EUL103" s="78"/>
      <c r="EUM103" s="78"/>
      <c r="EUN103" s="78"/>
      <c r="EUO103" s="78"/>
      <c r="EUP103" s="78"/>
      <c r="EUQ103" s="78"/>
      <c r="EUR103" s="78"/>
      <c r="EUS103" s="78"/>
      <c r="EUT103" s="78"/>
      <c r="EUU103" s="78"/>
      <c r="EUV103" s="78"/>
      <c r="EUW103" s="78"/>
      <c r="EUX103" s="78"/>
      <c r="EUY103" s="78"/>
      <c r="EUZ103" s="78"/>
      <c r="EVA103" s="78"/>
      <c r="EVB103" s="78"/>
      <c r="EVC103" s="78"/>
      <c r="EVD103" s="78"/>
      <c r="EVE103" s="78"/>
      <c r="EVF103" s="78"/>
      <c r="EVG103" s="78"/>
      <c r="EVH103" s="78"/>
      <c r="EVI103" s="78"/>
      <c r="EVJ103" s="78"/>
      <c r="EVK103" s="78"/>
      <c r="EVL103" s="78"/>
      <c r="EVM103" s="78"/>
      <c r="EVN103" s="78"/>
      <c r="EVO103" s="78"/>
      <c r="EVP103" s="78"/>
      <c r="EVQ103" s="78"/>
      <c r="EVR103" s="78"/>
      <c r="EVS103" s="78"/>
      <c r="EVT103" s="78"/>
      <c r="EVU103" s="78"/>
      <c r="EVV103" s="78"/>
      <c r="EVW103" s="78"/>
      <c r="EVX103" s="78"/>
      <c r="EVY103" s="78"/>
      <c r="EVZ103" s="78"/>
      <c r="EWA103" s="78"/>
      <c r="EWB103" s="78"/>
      <c r="EWC103" s="78"/>
      <c r="EWD103" s="78"/>
      <c r="EWE103" s="78"/>
      <c r="EWF103" s="78"/>
      <c r="EWG103" s="78"/>
      <c r="EWH103" s="78"/>
      <c r="EWI103" s="78"/>
      <c r="EWJ103" s="78"/>
      <c r="EWK103" s="78"/>
      <c r="EWL103" s="78"/>
      <c r="EWM103" s="78"/>
      <c r="EWN103" s="78"/>
      <c r="EWO103" s="78"/>
      <c r="EWP103" s="78"/>
      <c r="EWQ103" s="78"/>
      <c r="EWR103" s="78"/>
      <c r="EWS103" s="78"/>
      <c r="EWT103" s="78"/>
      <c r="EWU103" s="78"/>
      <c r="EWV103" s="78"/>
      <c r="EWW103" s="78"/>
      <c r="EWX103" s="78"/>
      <c r="EWY103" s="78"/>
      <c r="EWZ103" s="78"/>
      <c r="EXA103" s="78"/>
      <c r="EXB103" s="78"/>
      <c r="EXC103" s="78"/>
      <c r="EXD103" s="78"/>
      <c r="EXE103" s="78"/>
      <c r="EXF103" s="78"/>
      <c r="EXG103" s="78"/>
      <c r="EXH103" s="78"/>
      <c r="EXI103" s="78"/>
      <c r="EXJ103" s="78"/>
      <c r="EXK103" s="78"/>
      <c r="EXL103" s="78"/>
      <c r="EXM103" s="78"/>
      <c r="EXN103" s="78"/>
      <c r="EXO103" s="78"/>
      <c r="EXP103" s="78"/>
      <c r="EXQ103" s="78"/>
      <c r="EXR103" s="78"/>
      <c r="EXS103" s="78"/>
      <c r="EXT103" s="78"/>
      <c r="EXU103" s="78"/>
      <c r="EXV103" s="78"/>
      <c r="EXW103" s="78"/>
      <c r="EXX103" s="78"/>
      <c r="EXY103" s="78"/>
      <c r="EXZ103" s="78"/>
      <c r="EYA103" s="78"/>
      <c r="EYB103" s="78"/>
      <c r="EYC103" s="78"/>
      <c r="EYD103" s="78"/>
      <c r="EYE103" s="78"/>
      <c r="EYF103" s="78"/>
      <c r="EYG103" s="78"/>
      <c r="EYH103" s="78"/>
      <c r="EYI103" s="78"/>
      <c r="EYJ103" s="78"/>
      <c r="EYK103" s="78"/>
      <c r="EYL103" s="78"/>
      <c r="EYM103" s="78"/>
      <c r="EYN103" s="78"/>
      <c r="EYO103" s="78"/>
      <c r="EYP103" s="78"/>
      <c r="EYQ103" s="78"/>
      <c r="EYR103" s="78"/>
      <c r="EYS103" s="78"/>
      <c r="EYT103" s="78"/>
      <c r="EYU103" s="78"/>
      <c r="EYV103" s="78"/>
      <c r="EYW103" s="78"/>
      <c r="EYX103" s="78"/>
      <c r="EYY103" s="78"/>
      <c r="EYZ103" s="78"/>
      <c r="EZA103" s="78"/>
      <c r="EZB103" s="78"/>
      <c r="EZC103" s="78"/>
      <c r="EZD103" s="78"/>
      <c r="EZE103" s="78"/>
      <c r="EZF103" s="78"/>
      <c r="EZG103" s="78"/>
      <c r="EZH103" s="78"/>
      <c r="EZI103" s="78"/>
      <c r="EZJ103" s="78"/>
      <c r="EZK103" s="78"/>
      <c r="EZL103" s="78"/>
      <c r="EZM103" s="78"/>
      <c r="EZN103" s="78"/>
      <c r="EZO103" s="78"/>
      <c r="EZP103" s="78"/>
      <c r="EZQ103" s="78"/>
      <c r="EZR103" s="78"/>
      <c r="EZS103" s="78"/>
      <c r="EZT103" s="78"/>
      <c r="EZU103" s="78"/>
      <c r="EZV103" s="78"/>
      <c r="EZW103" s="78"/>
      <c r="EZX103" s="78"/>
      <c r="EZY103" s="78"/>
      <c r="EZZ103" s="78"/>
      <c r="FAA103" s="78"/>
      <c r="FAB103" s="78"/>
      <c r="FAC103" s="78"/>
      <c r="FAD103" s="78"/>
      <c r="FAE103" s="78"/>
      <c r="FAF103" s="78"/>
      <c r="FAG103" s="78"/>
      <c r="FAH103" s="78"/>
      <c r="FAI103" s="78"/>
      <c r="FAJ103" s="78"/>
      <c r="FAK103" s="78"/>
      <c r="FAL103" s="78"/>
      <c r="FAM103" s="78"/>
      <c r="FAN103" s="78"/>
      <c r="FAO103" s="78"/>
      <c r="FAP103" s="78"/>
      <c r="FAQ103" s="78"/>
      <c r="FAR103" s="78"/>
      <c r="FAS103" s="78"/>
      <c r="FAT103" s="78"/>
      <c r="FAU103" s="78"/>
      <c r="FAV103" s="78"/>
      <c r="FAW103" s="78"/>
      <c r="FAX103" s="78"/>
      <c r="FAY103" s="78"/>
      <c r="FAZ103" s="78"/>
      <c r="FBA103" s="78"/>
      <c r="FBB103" s="78"/>
      <c r="FBC103" s="78"/>
      <c r="FBD103" s="78"/>
      <c r="FBE103" s="78"/>
      <c r="FBF103" s="78"/>
      <c r="FBG103" s="78"/>
      <c r="FBH103" s="78"/>
      <c r="FBI103" s="78"/>
      <c r="FBJ103" s="78"/>
      <c r="FBK103" s="78"/>
      <c r="FBL103" s="78"/>
      <c r="FBM103" s="78"/>
      <c r="FBN103" s="78"/>
      <c r="FBO103" s="78"/>
      <c r="FBP103" s="78"/>
      <c r="FBQ103" s="78"/>
      <c r="FBR103" s="78"/>
      <c r="FBS103" s="78"/>
      <c r="FBT103" s="78"/>
      <c r="FBU103" s="78"/>
      <c r="FBV103" s="78"/>
      <c r="FBW103" s="78"/>
      <c r="FBX103" s="78"/>
      <c r="FBY103" s="78"/>
      <c r="FBZ103" s="78"/>
      <c r="FCA103" s="78"/>
      <c r="FCB103" s="78"/>
      <c r="FCC103" s="78"/>
      <c r="FCD103" s="78"/>
      <c r="FCE103" s="78"/>
      <c r="FCF103" s="78"/>
      <c r="FCG103" s="78"/>
      <c r="FCH103" s="78"/>
      <c r="FCI103" s="78"/>
      <c r="FCJ103" s="78"/>
      <c r="FCK103" s="78"/>
      <c r="FCL103" s="78"/>
      <c r="FCM103" s="78"/>
      <c r="FCN103" s="78"/>
      <c r="FCO103" s="78"/>
      <c r="FCP103" s="78"/>
      <c r="FCQ103" s="78"/>
      <c r="FCR103" s="78"/>
      <c r="FCS103" s="78"/>
      <c r="FCT103" s="78"/>
      <c r="FCU103" s="78"/>
      <c r="FCV103" s="78"/>
      <c r="FCW103" s="78"/>
      <c r="FCX103" s="78"/>
      <c r="FCY103" s="78"/>
      <c r="FCZ103" s="78"/>
      <c r="FDA103" s="78"/>
      <c r="FDB103" s="78"/>
      <c r="FDC103" s="78"/>
      <c r="FDD103" s="78"/>
      <c r="FDE103" s="78"/>
      <c r="FDF103" s="78"/>
      <c r="FDG103" s="78"/>
      <c r="FDH103" s="78"/>
      <c r="FDI103" s="78"/>
      <c r="FDJ103" s="78"/>
      <c r="FDK103" s="78"/>
      <c r="FDL103" s="78"/>
      <c r="FDM103" s="78"/>
      <c r="FDN103" s="78"/>
      <c r="FDO103" s="78"/>
      <c r="FDP103" s="78"/>
      <c r="FDQ103" s="78"/>
      <c r="FDR103" s="78"/>
      <c r="FDS103" s="78"/>
      <c r="FDT103" s="78"/>
      <c r="FDU103" s="78"/>
      <c r="FDV103" s="78"/>
      <c r="FDW103" s="78"/>
      <c r="FDX103" s="78"/>
      <c r="FDY103" s="78"/>
      <c r="FDZ103" s="78"/>
      <c r="FEA103" s="78"/>
      <c r="FEB103" s="78"/>
      <c r="FEC103" s="78"/>
      <c r="FED103" s="78"/>
      <c r="FEE103" s="78"/>
      <c r="FEF103" s="78"/>
      <c r="FEG103" s="78"/>
      <c r="FEH103" s="78"/>
      <c r="FEI103" s="78"/>
      <c r="FEJ103" s="78"/>
      <c r="FEK103" s="78"/>
      <c r="FEL103" s="78"/>
      <c r="FEM103" s="78"/>
      <c r="FEN103" s="78"/>
      <c r="FEO103" s="78"/>
      <c r="FEP103" s="78"/>
      <c r="FEQ103" s="78"/>
      <c r="FER103" s="78"/>
      <c r="FES103" s="78"/>
      <c r="FET103" s="78"/>
      <c r="FEU103" s="78"/>
      <c r="FEV103" s="78"/>
      <c r="FEW103" s="78"/>
      <c r="FEX103" s="78"/>
      <c r="FEY103" s="78"/>
      <c r="FEZ103" s="78"/>
      <c r="FFA103" s="78"/>
      <c r="FFB103" s="78"/>
      <c r="FFC103" s="78"/>
      <c r="FFD103" s="78"/>
      <c r="FFE103" s="78"/>
      <c r="FFF103" s="78"/>
      <c r="FFG103" s="78"/>
      <c r="FFH103" s="78"/>
      <c r="FFI103" s="78"/>
      <c r="FFJ103" s="78"/>
      <c r="FFK103" s="78"/>
      <c r="FFL103" s="78"/>
      <c r="FFM103" s="78"/>
      <c r="FFN103" s="78"/>
      <c r="FFO103" s="78"/>
      <c r="FFP103" s="78"/>
      <c r="FFQ103" s="78"/>
      <c r="FFR103" s="78"/>
      <c r="FFS103" s="78"/>
      <c r="FFT103" s="78"/>
      <c r="FFU103" s="78"/>
      <c r="FFV103" s="78"/>
      <c r="FFW103" s="78"/>
      <c r="FFX103" s="78"/>
      <c r="FFY103" s="78"/>
      <c r="FFZ103" s="78"/>
      <c r="FGA103" s="78"/>
      <c r="FGB103" s="78"/>
      <c r="FGC103" s="78"/>
      <c r="FGD103" s="78"/>
      <c r="FGE103" s="78"/>
      <c r="FGF103" s="78"/>
      <c r="FGG103" s="78"/>
      <c r="FGH103" s="78"/>
      <c r="FGI103" s="78"/>
      <c r="FGJ103" s="78"/>
      <c r="FGK103" s="78"/>
      <c r="FGL103" s="78"/>
      <c r="FGM103" s="78"/>
      <c r="FGN103" s="78"/>
      <c r="FGO103" s="78"/>
      <c r="FGP103" s="78"/>
      <c r="FGQ103" s="78"/>
      <c r="FGR103" s="78"/>
      <c r="FGS103" s="78"/>
      <c r="FGT103" s="78"/>
      <c r="FGU103" s="78"/>
      <c r="FGV103" s="78"/>
      <c r="FGW103" s="78"/>
      <c r="FGX103" s="78"/>
      <c r="FGY103" s="78"/>
      <c r="FGZ103" s="78"/>
      <c r="FHA103" s="78"/>
      <c r="FHB103" s="78"/>
      <c r="FHC103" s="78"/>
      <c r="FHD103" s="78"/>
      <c r="FHE103" s="78"/>
      <c r="FHF103" s="78"/>
      <c r="FHG103" s="78"/>
      <c r="FHH103" s="78"/>
      <c r="FHI103" s="78"/>
      <c r="FHJ103" s="78"/>
      <c r="FHK103" s="78"/>
      <c r="FHL103" s="78"/>
      <c r="FHM103" s="78"/>
      <c r="FHN103" s="78"/>
      <c r="FHO103" s="78"/>
      <c r="FHP103" s="78"/>
      <c r="FHQ103" s="78"/>
      <c r="FHR103" s="78"/>
      <c r="FHS103" s="78"/>
      <c r="FHT103" s="78"/>
      <c r="FHU103" s="78"/>
      <c r="FHV103" s="78"/>
      <c r="FHW103" s="78"/>
      <c r="FHX103" s="78"/>
      <c r="FHY103" s="78"/>
      <c r="FHZ103" s="78"/>
      <c r="FIA103" s="78"/>
      <c r="FIB103" s="78"/>
      <c r="FIC103" s="78"/>
      <c r="FID103" s="78"/>
      <c r="FIE103" s="78"/>
      <c r="FIF103" s="78"/>
      <c r="FIG103" s="78"/>
      <c r="FIH103" s="78"/>
      <c r="FII103" s="78"/>
      <c r="FIJ103" s="78"/>
      <c r="FIK103" s="78"/>
      <c r="FIL103" s="78"/>
      <c r="FIM103" s="78"/>
      <c r="FIN103" s="78"/>
      <c r="FIO103" s="78"/>
      <c r="FIP103" s="78"/>
      <c r="FIQ103" s="78"/>
      <c r="FIR103" s="78"/>
      <c r="FIS103" s="78"/>
      <c r="FIT103" s="78"/>
      <c r="FIU103" s="78"/>
      <c r="FIV103" s="78"/>
      <c r="FIW103" s="78"/>
      <c r="FIX103" s="78"/>
      <c r="FIY103" s="78"/>
      <c r="FIZ103" s="78"/>
      <c r="FJA103" s="78"/>
      <c r="FJB103" s="78"/>
      <c r="FJC103" s="78"/>
      <c r="FJD103" s="78"/>
      <c r="FJE103" s="78"/>
      <c r="FJF103" s="78"/>
      <c r="FJG103" s="78"/>
      <c r="FJH103" s="78"/>
      <c r="FJI103" s="78"/>
      <c r="FJJ103" s="78"/>
      <c r="FJK103" s="78"/>
      <c r="FJL103" s="78"/>
      <c r="FJM103" s="78"/>
      <c r="FJN103" s="78"/>
      <c r="FJO103" s="78"/>
      <c r="FJP103" s="78"/>
      <c r="FJQ103" s="78"/>
      <c r="FJR103" s="78"/>
      <c r="FJS103" s="78"/>
      <c r="FJT103" s="78"/>
      <c r="FJU103" s="78"/>
      <c r="FJV103" s="78"/>
      <c r="FJW103" s="78"/>
      <c r="FJX103" s="78"/>
      <c r="FJY103" s="78"/>
      <c r="FJZ103" s="78"/>
      <c r="FKA103" s="78"/>
      <c r="FKB103" s="78"/>
      <c r="FKC103" s="78"/>
      <c r="FKD103" s="78"/>
      <c r="FKE103" s="78"/>
      <c r="FKF103" s="78"/>
      <c r="FKG103" s="78"/>
      <c r="FKH103" s="78"/>
      <c r="FKI103" s="78"/>
      <c r="FKJ103" s="78"/>
      <c r="FKK103" s="78"/>
      <c r="FKL103" s="78"/>
      <c r="FKM103" s="78"/>
      <c r="FKN103" s="78"/>
      <c r="FKO103" s="78"/>
      <c r="FKP103" s="78"/>
      <c r="FKQ103" s="78"/>
      <c r="FKR103" s="78"/>
      <c r="FKS103" s="78"/>
      <c r="FKT103" s="78"/>
      <c r="FKU103" s="78"/>
      <c r="FKV103" s="78"/>
      <c r="FKW103" s="78"/>
      <c r="FKX103" s="78"/>
      <c r="FKY103" s="78"/>
      <c r="FKZ103" s="78"/>
      <c r="FLA103" s="78"/>
      <c r="FLB103" s="78"/>
      <c r="FLC103" s="78"/>
      <c r="FLD103" s="78"/>
      <c r="FLE103" s="78"/>
      <c r="FLF103" s="78"/>
      <c r="FLG103" s="78"/>
      <c r="FLH103" s="78"/>
      <c r="FLI103" s="78"/>
      <c r="FLJ103" s="78"/>
      <c r="FLK103" s="78"/>
      <c r="FLL103" s="78"/>
      <c r="FLM103" s="78"/>
      <c r="FLN103" s="78"/>
      <c r="FLO103" s="78"/>
      <c r="FLP103" s="78"/>
      <c r="FLQ103" s="78"/>
      <c r="FLR103" s="78"/>
      <c r="FLS103" s="78"/>
      <c r="FLT103" s="78"/>
      <c r="FLU103" s="78"/>
      <c r="FLV103" s="78"/>
      <c r="FLW103" s="78"/>
      <c r="FLX103" s="78"/>
      <c r="FLY103" s="78"/>
      <c r="FLZ103" s="78"/>
      <c r="FMA103" s="78"/>
      <c r="FMB103" s="78"/>
      <c r="FMC103" s="78"/>
      <c r="FMD103" s="78"/>
      <c r="FME103" s="78"/>
      <c r="FMF103" s="78"/>
      <c r="FMG103" s="78"/>
      <c r="FMH103" s="78"/>
      <c r="FMI103" s="78"/>
      <c r="FMJ103" s="78"/>
      <c r="FMK103" s="78"/>
      <c r="FML103" s="78"/>
      <c r="FMM103" s="78"/>
      <c r="FMN103" s="78"/>
      <c r="FMO103" s="78"/>
      <c r="FMP103" s="78"/>
      <c r="FMQ103" s="78"/>
      <c r="FMR103" s="78"/>
      <c r="FMS103" s="78"/>
      <c r="FMT103" s="78"/>
      <c r="FMU103" s="78"/>
      <c r="FMV103" s="78"/>
      <c r="FMW103" s="78"/>
      <c r="FMX103" s="78"/>
      <c r="FMY103" s="78"/>
      <c r="FMZ103" s="78"/>
      <c r="FNA103" s="78"/>
      <c r="FNB103" s="78"/>
      <c r="FNC103" s="78"/>
      <c r="FND103" s="78"/>
      <c r="FNE103" s="78"/>
      <c r="FNF103" s="78"/>
      <c r="FNG103" s="78"/>
      <c r="FNH103" s="78"/>
      <c r="FNI103" s="78"/>
      <c r="FNJ103" s="78"/>
      <c r="FNK103" s="78"/>
      <c r="FNL103" s="78"/>
      <c r="FNM103" s="78"/>
      <c r="FNN103" s="78"/>
      <c r="FNO103" s="78"/>
      <c r="FNP103" s="78"/>
      <c r="FNQ103" s="78"/>
      <c r="FNR103" s="78"/>
      <c r="FNS103" s="78"/>
      <c r="FNT103" s="78"/>
      <c r="FNU103" s="78"/>
      <c r="FNV103" s="78"/>
      <c r="FNW103" s="78"/>
      <c r="FNX103" s="78"/>
      <c r="FNY103" s="78"/>
      <c r="FNZ103" s="78"/>
      <c r="FOA103" s="78"/>
      <c r="FOB103" s="78"/>
      <c r="FOC103" s="78"/>
      <c r="FOD103" s="78"/>
      <c r="FOE103" s="78"/>
      <c r="FOF103" s="78"/>
      <c r="FOG103" s="78"/>
      <c r="FOH103" s="78"/>
      <c r="FOI103" s="78"/>
      <c r="FOJ103" s="78"/>
      <c r="FOK103" s="78"/>
      <c r="FOL103" s="78"/>
      <c r="FOM103" s="78"/>
      <c r="FON103" s="78"/>
      <c r="FOO103" s="78"/>
      <c r="FOP103" s="78"/>
      <c r="FOQ103" s="78"/>
      <c r="FOR103" s="78"/>
      <c r="FOS103" s="78"/>
      <c r="FOT103" s="78"/>
      <c r="FOU103" s="78"/>
      <c r="FOV103" s="78"/>
      <c r="FOW103" s="78"/>
      <c r="FOX103" s="78"/>
      <c r="FOY103" s="78"/>
      <c r="FOZ103" s="78"/>
      <c r="FPA103" s="78"/>
      <c r="FPB103" s="78"/>
      <c r="FPC103" s="78"/>
      <c r="FPD103" s="78"/>
      <c r="FPE103" s="78"/>
      <c r="FPF103" s="78"/>
      <c r="FPG103" s="78"/>
      <c r="FPH103" s="78"/>
      <c r="FPI103" s="78"/>
      <c r="FPJ103" s="78"/>
      <c r="FPK103" s="78"/>
      <c r="FPL103" s="78"/>
      <c r="FPM103" s="78"/>
      <c r="FPN103" s="78"/>
      <c r="FPO103" s="78"/>
      <c r="FPP103" s="78"/>
      <c r="FPQ103" s="78"/>
      <c r="FPR103" s="78"/>
      <c r="FPS103" s="78"/>
      <c r="FPT103" s="78"/>
      <c r="FPU103" s="78"/>
      <c r="FPV103" s="78"/>
      <c r="FPW103" s="78"/>
      <c r="FPX103" s="78"/>
      <c r="FPY103" s="78"/>
      <c r="FPZ103" s="78"/>
      <c r="FQA103" s="78"/>
      <c r="FQB103" s="78"/>
      <c r="FQC103" s="78"/>
      <c r="FQD103" s="78"/>
      <c r="FQE103" s="78"/>
      <c r="FQF103" s="78"/>
      <c r="FQG103" s="78"/>
      <c r="FQH103" s="78"/>
      <c r="FQI103" s="78"/>
      <c r="FQJ103" s="78"/>
      <c r="FQK103" s="78"/>
      <c r="FQL103" s="78"/>
      <c r="FQM103" s="78"/>
      <c r="FQN103" s="78"/>
      <c r="FQO103" s="78"/>
      <c r="FQP103" s="78"/>
      <c r="FQQ103" s="78"/>
      <c r="FQR103" s="78"/>
      <c r="FQS103" s="78"/>
      <c r="FQT103" s="78"/>
      <c r="FQU103" s="78"/>
      <c r="FQV103" s="78"/>
      <c r="FQW103" s="78"/>
      <c r="FQX103" s="78"/>
      <c r="FQY103" s="78"/>
      <c r="FQZ103" s="78"/>
      <c r="FRA103" s="78"/>
      <c r="FRB103" s="78"/>
      <c r="FRC103" s="78"/>
      <c r="FRD103" s="78"/>
      <c r="FRE103" s="78"/>
      <c r="FRF103" s="78"/>
      <c r="FRG103" s="78"/>
      <c r="FRH103" s="78"/>
      <c r="FRI103" s="78"/>
      <c r="FRJ103" s="78"/>
      <c r="FRK103" s="78"/>
      <c r="FRL103" s="78"/>
      <c r="FRM103" s="78"/>
      <c r="FRN103" s="78"/>
      <c r="FRO103" s="78"/>
      <c r="FRP103" s="78"/>
      <c r="FRQ103" s="78"/>
      <c r="FRR103" s="78"/>
      <c r="FRS103" s="78"/>
      <c r="FRT103" s="78"/>
      <c r="FRU103" s="78"/>
      <c r="FRV103" s="78"/>
      <c r="FRW103" s="78"/>
      <c r="FRX103" s="78"/>
      <c r="FRY103" s="78"/>
      <c r="FRZ103" s="78"/>
      <c r="FSA103" s="78"/>
      <c r="FSB103" s="78"/>
      <c r="FSC103" s="78"/>
      <c r="FSD103" s="78"/>
      <c r="FSE103" s="78"/>
      <c r="FSF103" s="78"/>
      <c r="FSG103" s="78"/>
      <c r="FSH103" s="78"/>
      <c r="FSI103" s="78"/>
      <c r="FSJ103" s="78"/>
      <c r="FSK103" s="78"/>
      <c r="FSL103" s="78"/>
      <c r="FSM103" s="78"/>
      <c r="FSN103" s="78"/>
      <c r="FSO103" s="78"/>
      <c r="FSP103" s="78"/>
      <c r="FSQ103" s="78"/>
      <c r="FSR103" s="78"/>
      <c r="FSS103" s="78"/>
      <c r="FST103" s="78"/>
      <c r="FSU103" s="78"/>
      <c r="FSV103" s="78"/>
      <c r="FSW103" s="78"/>
      <c r="FSX103" s="78"/>
      <c r="FSY103" s="78"/>
      <c r="FSZ103" s="78"/>
      <c r="FTA103" s="78"/>
      <c r="FTB103" s="78"/>
      <c r="FTC103" s="78"/>
      <c r="FTD103" s="78"/>
      <c r="FTE103" s="78"/>
      <c r="FTF103" s="78"/>
      <c r="FTG103" s="78"/>
      <c r="FTH103" s="78"/>
      <c r="FTI103" s="78"/>
      <c r="FTJ103" s="78"/>
      <c r="FTK103" s="78"/>
      <c r="FTL103" s="78"/>
      <c r="FTM103" s="78"/>
      <c r="FTN103" s="78"/>
      <c r="FTO103" s="78"/>
      <c r="FTP103" s="78"/>
      <c r="FTQ103" s="78"/>
      <c r="FTR103" s="78"/>
      <c r="FTS103" s="78"/>
      <c r="FTT103" s="78"/>
      <c r="FTU103" s="78"/>
      <c r="FTV103" s="78"/>
      <c r="FTW103" s="78"/>
      <c r="FTX103" s="78"/>
      <c r="FTY103" s="78"/>
      <c r="FTZ103" s="78"/>
      <c r="FUA103" s="78"/>
      <c r="FUB103" s="78"/>
      <c r="FUC103" s="78"/>
      <c r="FUD103" s="78"/>
      <c r="FUE103" s="78"/>
      <c r="FUF103" s="78"/>
      <c r="FUG103" s="78"/>
      <c r="FUH103" s="78"/>
      <c r="FUI103" s="78"/>
      <c r="FUJ103" s="78"/>
      <c r="FUK103" s="78"/>
      <c r="FUL103" s="78"/>
      <c r="FUM103" s="78"/>
      <c r="FUN103" s="78"/>
      <c r="FUO103" s="78"/>
      <c r="FUP103" s="78"/>
      <c r="FUQ103" s="78"/>
      <c r="FUR103" s="78"/>
      <c r="FUS103" s="78"/>
      <c r="FUT103" s="78"/>
      <c r="FUU103" s="78"/>
      <c r="FUV103" s="78"/>
      <c r="FUW103" s="78"/>
      <c r="FUX103" s="78"/>
      <c r="FUY103" s="78"/>
      <c r="FUZ103" s="78"/>
      <c r="FVA103" s="78"/>
      <c r="FVB103" s="78"/>
      <c r="FVC103" s="78"/>
      <c r="FVD103" s="78"/>
      <c r="FVE103" s="78"/>
      <c r="FVF103" s="78"/>
      <c r="FVG103" s="78"/>
      <c r="FVH103" s="78"/>
      <c r="FVI103" s="78"/>
      <c r="FVJ103" s="78"/>
      <c r="FVK103" s="78"/>
      <c r="FVL103" s="78"/>
      <c r="FVM103" s="78"/>
      <c r="FVN103" s="78"/>
      <c r="FVO103" s="78"/>
      <c r="FVP103" s="78"/>
      <c r="FVQ103" s="78"/>
      <c r="FVR103" s="78"/>
      <c r="FVS103" s="78"/>
      <c r="FVT103" s="78"/>
      <c r="FVU103" s="78"/>
      <c r="FVV103" s="78"/>
      <c r="FVW103" s="78"/>
      <c r="FVX103" s="78"/>
      <c r="FVY103" s="78"/>
      <c r="FVZ103" s="78"/>
      <c r="FWA103" s="78"/>
      <c r="FWB103" s="78"/>
      <c r="FWC103" s="78"/>
      <c r="FWD103" s="78"/>
      <c r="FWE103" s="78"/>
      <c r="FWF103" s="78"/>
      <c r="FWG103" s="78"/>
      <c r="FWH103" s="78"/>
      <c r="FWI103" s="78"/>
      <c r="FWJ103" s="78"/>
      <c r="FWK103" s="78"/>
      <c r="FWL103" s="78"/>
      <c r="FWM103" s="78"/>
      <c r="FWN103" s="78"/>
      <c r="FWO103" s="78"/>
      <c r="FWP103" s="78"/>
      <c r="FWQ103" s="78"/>
      <c r="FWR103" s="78"/>
      <c r="FWS103" s="78"/>
      <c r="FWT103" s="78"/>
      <c r="FWU103" s="78"/>
      <c r="FWV103" s="78"/>
      <c r="FWW103" s="78"/>
      <c r="FWX103" s="78"/>
      <c r="FWY103" s="78"/>
      <c r="FWZ103" s="78"/>
      <c r="FXA103" s="78"/>
      <c r="FXB103" s="78"/>
      <c r="FXC103" s="78"/>
      <c r="FXD103" s="78"/>
      <c r="FXE103" s="78"/>
      <c r="FXF103" s="78"/>
      <c r="FXG103" s="78"/>
      <c r="FXH103" s="78"/>
      <c r="FXI103" s="78"/>
      <c r="FXJ103" s="78"/>
      <c r="FXK103" s="78"/>
      <c r="FXL103" s="78"/>
      <c r="FXM103" s="78"/>
      <c r="FXN103" s="78"/>
      <c r="FXO103" s="78"/>
      <c r="FXP103" s="78"/>
      <c r="FXQ103" s="78"/>
      <c r="FXR103" s="78"/>
      <c r="FXS103" s="78"/>
      <c r="FXT103" s="78"/>
      <c r="FXU103" s="78"/>
      <c r="FXV103" s="78"/>
      <c r="FXW103" s="78"/>
      <c r="FXX103" s="78"/>
      <c r="FXY103" s="78"/>
      <c r="FXZ103" s="78"/>
      <c r="FYA103" s="78"/>
      <c r="FYB103" s="78"/>
      <c r="FYC103" s="78"/>
      <c r="FYD103" s="78"/>
      <c r="FYE103" s="78"/>
      <c r="FYF103" s="78"/>
      <c r="FYG103" s="78"/>
      <c r="FYH103" s="78"/>
      <c r="FYI103" s="78"/>
      <c r="FYJ103" s="78"/>
      <c r="FYK103" s="78"/>
      <c r="FYL103" s="78"/>
      <c r="FYM103" s="78"/>
      <c r="FYN103" s="78"/>
      <c r="FYO103" s="78"/>
      <c r="FYP103" s="78"/>
      <c r="FYQ103" s="78"/>
      <c r="FYR103" s="78"/>
      <c r="FYS103" s="78"/>
      <c r="FYT103" s="78"/>
      <c r="FYU103" s="78"/>
      <c r="FYV103" s="78"/>
      <c r="FYW103" s="78"/>
      <c r="FYX103" s="78"/>
      <c r="FYY103" s="78"/>
      <c r="FYZ103" s="78"/>
      <c r="FZA103" s="78"/>
      <c r="FZB103" s="78"/>
      <c r="FZC103" s="78"/>
      <c r="FZD103" s="78"/>
      <c r="FZE103" s="78"/>
      <c r="FZF103" s="78"/>
      <c r="FZG103" s="78"/>
      <c r="FZH103" s="78"/>
      <c r="FZI103" s="78"/>
      <c r="FZJ103" s="78"/>
      <c r="FZK103" s="78"/>
      <c r="FZL103" s="78"/>
      <c r="FZM103" s="78"/>
      <c r="FZN103" s="78"/>
      <c r="FZO103" s="78"/>
      <c r="FZP103" s="78"/>
      <c r="FZQ103" s="78"/>
      <c r="FZR103" s="78"/>
      <c r="FZS103" s="78"/>
      <c r="FZT103" s="78"/>
      <c r="FZU103" s="78"/>
      <c r="FZV103" s="78"/>
      <c r="FZW103" s="78"/>
      <c r="FZX103" s="78"/>
      <c r="FZY103" s="78"/>
      <c r="FZZ103" s="78"/>
      <c r="GAA103" s="78"/>
      <c r="GAB103" s="78"/>
      <c r="GAC103" s="78"/>
      <c r="GAD103" s="78"/>
      <c r="GAE103" s="78"/>
      <c r="GAF103" s="78"/>
      <c r="GAG103" s="78"/>
      <c r="GAH103" s="78"/>
      <c r="GAI103" s="78"/>
      <c r="GAJ103" s="78"/>
      <c r="GAK103" s="78"/>
      <c r="GAL103" s="78"/>
      <c r="GAM103" s="78"/>
      <c r="GAN103" s="78"/>
      <c r="GAO103" s="78"/>
      <c r="GAP103" s="78"/>
      <c r="GAQ103" s="78"/>
      <c r="GAR103" s="78"/>
      <c r="GAS103" s="78"/>
      <c r="GAT103" s="78"/>
      <c r="GAU103" s="78"/>
      <c r="GAV103" s="78"/>
      <c r="GAW103" s="78"/>
      <c r="GAX103" s="78"/>
      <c r="GAY103" s="78"/>
      <c r="GAZ103" s="78"/>
      <c r="GBA103" s="78"/>
      <c r="GBB103" s="78"/>
      <c r="GBC103" s="78"/>
      <c r="GBD103" s="78"/>
      <c r="GBE103" s="78"/>
      <c r="GBF103" s="78"/>
      <c r="GBG103" s="78"/>
      <c r="GBH103" s="78"/>
      <c r="GBI103" s="78"/>
      <c r="GBJ103" s="78"/>
      <c r="GBK103" s="78"/>
      <c r="GBL103" s="78"/>
      <c r="GBM103" s="78"/>
      <c r="GBN103" s="78"/>
      <c r="GBO103" s="78"/>
      <c r="GBP103" s="78"/>
      <c r="GBQ103" s="78"/>
      <c r="GBR103" s="78"/>
      <c r="GBS103" s="78"/>
      <c r="GBT103" s="78"/>
      <c r="GBU103" s="78"/>
      <c r="GBV103" s="78"/>
      <c r="GBW103" s="78"/>
      <c r="GBX103" s="78"/>
      <c r="GBY103" s="78"/>
      <c r="GBZ103" s="78"/>
      <c r="GCA103" s="78"/>
      <c r="GCB103" s="78"/>
      <c r="GCC103" s="78"/>
      <c r="GCD103" s="78"/>
      <c r="GCE103" s="78"/>
      <c r="GCF103" s="78"/>
      <c r="GCG103" s="78"/>
      <c r="GCH103" s="78"/>
      <c r="GCI103" s="78"/>
      <c r="GCJ103" s="78"/>
      <c r="GCK103" s="78"/>
      <c r="GCL103" s="78"/>
      <c r="GCM103" s="78"/>
      <c r="GCN103" s="78"/>
      <c r="GCO103" s="78"/>
      <c r="GCP103" s="78"/>
      <c r="GCQ103" s="78"/>
      <c r="GCR103" s="78"/>
      <c r="GCS103" s="78"/>
      <c r="GCT103" s="78"/>
      <c r="GCU103" s="78"/>
      <c r="GCV103" s="78"/>
      <c r="GCW103" s="78"/>
      <c r="GCX103" s="78"/>
      <c r="GCY103" s="78"/>
      <c r="GCZ103" s="78"/>
      <c r="GDA103" s="78"/>
      <c r="GDB103" s="78"/>
      <c r="GDC103" s="78"/>
      <c r="GDD103" s="78"/>
      <c r="GDE103" s="78"/>
      <c r="GDF103" s="78"/>
      <c r="GDG103" s="78"/>
      <c r="GDH103" s="78"/>
      <c r="GDI103" s="78"/>
      <c r="GDJ103" s="78"/>
      <c r="GDK103" s="78"/>
      <c r="GDL103" s="78"/>
      <c r="GDM103" s="78"/>
      <c r="GDN103" s="78"/>
      <c r="GDO103" s="78"/>
      <c r="GDP103" s="78"/>
      <c r="GDQ103" s="78"/>
      <c r="GDR103" s="78"/>
      <c r="GDS103" s="78"/>
      <c r="GDT103" s="78"/>
      <c r="GDU103" s="78"/>
      <c r="GDV103" s="78"/>
      <c r="GDW103" s="78"/>
      <c r="GDX103" s="78"/>
      <c r="GDY103" s="78"/>
      <c r="GDZ103" s="78"/>
      <c r="GEA103" s="78"/>
      <c r="GEB103" s="78"/>
      <c r="GEC103" s="78"/>
      <c r="GED103" s="78"/>
      <c r="GEE103" s="78"/>
      <c r="GEF103" s="78"/>
      <c r="GEG103" s="78"/>
      <c r="GEH103" s="78"/>
      <c r="GEI103" s="78"/>
      <c r="GEJ103" s="78"/>
      <c r="GEK103" s="78"/>
      <c r="GEL103" s="78"/>
      <c r="GEM103" s="78"/>
      <c r="GEN103" s="78"/>
      <c r="GEO103" s="78"/>
      <c r="GEP103" s="78"/>
      <c r="GEQ103" s="78"/>
      <c r="GER103" s="78"/>
      <c r="GES103" s="78"/>
      <c r="GET103" s="78"/>
      <c r="GEU103" s="78"/>
      <c r="GEV103" s="78"/>
      <c r="GEW103" s="78"/>
      <c r="GEX103" s="78"/>
      <c r="GEY103" s="78"/>
      <c r="GEZ103" s="78"/>
      <c r="GFA103" s="78"/>
      <c r="GFB103" s="78"/>
      <c r="GFC103" s="78"/>
      <c r="GFD103" s="78"/>
      <c r="GFE103" s="78"/>
      <c r="GFF103" s="78"/>
      <c r="GFG103" s="78"/>
      <c r="GFH103" s="78"/>
      <c r="GFI103" s="78"/>
      <c r="GFJ103" s="78"/>
      <c r="GFK103" s="78"/>
      <c r="GFL103" s="78"/>
      <c r="GFM103" s="78"/>
      <c r="GFN103" s="78"/>
      <c r="GFO103" s="78"/>
      <c r="GFP103" s="78"/>
      <c r="GFQ103" s="78"/>
      <c r="GFR103" s="78"/>
      <c r="GFS103" s="78"/>
      <c r="GFT103" s="78"/>
      <c r="GFU103" s="78"/>
      <c r="GFV103" s="78"/>
      <c r="GFW103" s="78"/>
      <c r="GFX103" s="78"/>
      <c r="GFY103" s="78"/>
      <c r="GFZ103" s="78"/>
      <c r="GGA103" s="78"/>
      <c r="GGB103" s="78"/>
      <c r="GGC103" s="78"/>
      <c r="GGD103" s="78"/>
      <c r="GGE103" s="78"/>
      <c r="GGF103" s="78"/>
      <c r="GGG103" s="78"/>
      <c r="GGH103" s="78"/>
      <c r="GGI103" s="78"/>
      <c r="GGJ103" s="78"/>
      <c r="GGK103" s="78"/>
      <c r="GGL103" s="78"/>
      <c r="GGM103" s="78"/>
      <c r="GGN103" s="78"/>
      <c r="GGO103" s="78"/>
      <c r="GGP103" s="78"/>
      <c r="GGQ103" s="78"/>
      <c r="GGR103" s="78"/>
      <c r="GGS103" s="78"/>
      <c r="GGT103" s="78"/>
      <c r="GGU103" s="78"/>
      <c r="GGV103" s="78"/>
      <c r="GGW103" s="78"/>
      <c r="GGX103" s="78"/>
      <c r="GGY103" s="78"/>
      <c r="GGZ103" s="78"/>
      <c r="GHA103" s="78"/>
      <c r="GHB103" s="78"/>
      <c r="GHC103" s="78"/>
      <c r="GHD103" s="78"/>
      <c r="GHE103" s="78"/>
      <c r="GHF103" s="78"/>
      <c r="GHG103" s="78"/>
      <c r="GHH103" s="78"/>
      <c r="GHI103" s="78"/>
      <c r="GHJ103" s="78"/>
      <c r="GHK103" s="78"/>
      <c r="GHL103" s="78"/>
      <c r="GHM103" s="78"/>
      <c r="GHN103" s="78"/>
      <c r="GHO103" s="78"/>
      <c r="GHP103" s="78"/>
      <c r="GHQ103" s="78"/>
      <c r="GHR103" s="78"/>
      <c r="GHS103" s="78"/>
      <c r="GHT103" s="78"/>
      <c r="GHU103" s="78"/>
      <c r="GHV103" s="78"/>
      <c r="GHW103" s="78"/>
      <c r="GHX103" s="78"/>
      <c r="GHY103" s="78"/>
      <c r="GHZ103" s="78"/>
      <c r="GIA103" s="78"/>
      <c r="GIB103" s="78"/>
      <c r="GIC103" s="78"/>
      <c r="GID103" s="78"/>
      <c r="GIE103" s="78"/>
      <c r="GIF103" s="78"/>
      <c r="GIG103" s="78"/>
      <c r="GIH103" s="78"/>
      <c r="GII103" s="78"/>
      <c r="GIJ103" s="78"/>
      <c r="GIK103" s="78"/>
      <c r="GIL103" s="78"/>
      <c r="GIM103" s="78"/>
      <c r="GIN103" s="78"/>
      <c r="GIO103" s="78"/>
      <c r="GIP103" s="78"/>
      <c r="GIQ103" s="78"/>
      <c r="GIR103" s="78"/>
      <c r="GIS103" s="78"/>
      <c r="GIT103" s="78"/>
      <c r="GIU103" s="78"/>
      <c r="GIV103" s="78"/>
      <c r="GIW103" s="78"/>
      <c r="GIX103" s="78"/>
      <c r="GIY103" s="78"/>
      <c r="GIZ103" s="78"/>
      <c r="GJA103" s="78"/>
      <c r="GJB103" s="78"/>
      <c r="GJC103" s="78"/>
      <c r="GJD103" s="78"/>
      <c r="GJE103" s="78"/>
      <c r="GJF103" s="78"/>
      <c r="GJG103" s="78"/>
      <c r="GJH103" s="78"/>
      <c r="GJI103" s="78"/>
      <c r="GJJ103" s="78"/>
      <c r="GJK103" s="78"/>
      <c r="GJL103" s="78"/>
      <c r="GJM103" s="78"/>
      <c r="GJN103" s="78"/>
      <c r="GJO103" s="78"/>
      <c r="GJP103" s="78"/>
      <c r="GJQ103" s="78"/>
      <c r="GJR103" s="78"/>
      <c r="GJS103" s="78"/>
      <c r="GJT103" s="78"/>
      <c r="GJU103" s="78"/>
      <c r="GJV103" s="78"/>
      <c r="GJW103" s="78"/>
      <c r="GJX103" s="78"/>
      <c r="GJY103" s="78"/>
      <c r="GJZ103" s="78"/>
      <c r="GKA103" s="78"/>
      <c r="GKB103" s="78"/>
      <c r="GKC103" s="78"/>
      <c r="GKD103" s="78"/>
      <c r="GKE103" s="78"/>
      <c r="GKF103" s="78"/>
      <c r="GKG103" s="78"/>
      <c r="GKH103" s="78"/>
      <c r="GKI103" s="78"/>
      <c r="GKJ103" s="78"/>
      <c r="GKK103" s="78"/>
      <c r="GKL103" s="78"/>
      <c r="GKM103" s="78"/>
      <c r="GKN103" s="78"/>
      <c r="GKO103" s="78"/>
      <c r="GKP103" s="78"/>
      <c r="GKQ103" s="78"/>
      <c r="GKR103" s="78"/>
      <c r="GKS103" s="78"/>
      <c r="GKT103" s="78"/>
      <c r="GKU103" s="78"/>
      <c r="GKV103" s="78"/>
      <c r="GKW103" s="78"/>
      <c r="GKX103" s="78"/>
      <c r="GKY103" s="78"/>
      <c r="GKZ103" s="78"/>
      <c r="GLA103" s="78"/>
      <c r="GLB103" s="78"/>
      <c r="GLC103" s="78"/>
      <c r="GLD103" s="78"/>
      <c r="GLE103" s="78"/>
      <c r="GLF103" s="78"/>
      <c r="GLG103" s="78"/>
      <c r="GLH103" s="78"/>
      <c r="GLI103" s="78"/>
      <c r="GLJ103" s="78"/>
      <c r="GLK103" s="78"/>
      <c r="GLL103" s="78"/>
      <c r="GLM103" s="78"/>
      <c r="GLN103" s="78"/>
      <c r="GLO103" s="78"/>
      <c r="GLP103" s="78"/>
      <c r="GLQ103" s="78"/>
      <c r="GLR103" s="78"/>
      <c r="GLS103" s="78"/>
      <c r="GLT103" s="78"/>
      <c r="GLU103" s="78"/>
      <c r="GLV103" s="78"/>
      <c r="GLW103" s="78"/>
      <c r="GLX103" s="78"/>
      <c r="GLY103" s="78"/>
      <c r="GLZ103" s="78"/>
      <c r="GMA103" s="78"/>
      <c r="GMB103" s="78"/>
      <c r="GMC103" s="78"/>
      <c r="GMD103" s="78"/>
      <c r="GME103" s="78"/>
      <c r="GMF103" s="78"/>
      <c r="GMG103" s="78"/>
      <c r="GMH103" s="78"/>
      <c r="GMI103" s="78"/>
      <c r="GMJ103" s="78"/>
      <c r="GMK103" s="78"/>
      <c r="GML103" s="78"/>
      <c r="GMM103" s="78"/>
      <c r="GMN103" s="78"/>
      <c r="GMO103" s="78"/>
      <c r="GMP103" s="78"/>
      <c r="GMQ103" s="78"/>
      <c r="GMR103" s="78"/>
      <c r="GMS103" s="78"/>
      <c r="GMT103" s="78"/>
      <c r="GMU103" s="78"/>
      <c r="GMV103" s="78"/>
      <c r="GMW103" s="78"/>
      <c r="GMX103" s="78"/>
      <c r="GMY103" s="78"/>
      <c r="GMZ103" s="78"/>
      <c r="GNA103" s="78"/>
      <c r="GNB103" s="78"/>
      <c r="GNC103" s="78"/>
      <c r="GND103" s="78"/>
      <c r="GNE103" s="78"/>
      <c r="GNF103" s="78"/>
      <c r="GNG103" s="78"/>
      <c r="GNH103" s="78"/>
      <c r="GNI103" s="78"/>
      <c r="GNJ103" s="78"/>
      <c r="GNK103" s="78"/>
      <c r="GNL103" s="78"/>
      <c r="GNM103" s="78"/>
      <c r="GNN103" s="78"/>
      <c r="GNO103" s="78"/>
      <c r="GNP103" s="78"/>
      <c r="GNQ103" s="78"/>
      <c r="GNR103" s="78"/>
      <c r="GNS103" s="78"/>
      <c r="GNT103" s="78"/>
      <c r="GNU103" s="78"/>
      <c r="GNV103" s="78"/>
      <c r="GNW103" s="78"/>
      <c r="GNX103" s="78"/>
      <c r="GNY103" s="78"/>
      <c r="GNZ103" s="78"/>
      <c r="GOA103" s="78"/>
      <c r="GOB103" s="78"/>
      <c r="GOC103" s="78"/>
      <c r="GOD103" s="78"/>
      <c r="GOE103" s="78"/>
      <c r="GOF103" s="78"/>
      <c r="GOG103" s="78"/>
      <c r="GOH103" s="78"/>
      <c r="GOI103" s="78"/>
      <c r="GOJ103" s="78"/>
      <c r="GOK103" s="78"/>
      <c r="GOL103" s="78"/>
      <c r="GOM103" s="78"/>
      <c r="GON103" s="78"/>
      <c r="GOO103" s="78"/>
      <c r="GOP103" s="78"/>
      <c r="GOQ103" s="78"/>
      <c r="GOR103" s="78"/>
      <c r="GOS103" s="78"/>
      <c r="GOT103" s="78"/>
      <c r="GOU103" s="78"/>
      <c r="GOV103" s="78"/>
      <c r="GOW103" s="78"/>
      <c r="GOX103" s="78"/>
      <c r="GOY103" s="78"/>
      <c r="GOZ103" s="78"/>
      <c r="GPA103" s="78"/>
      <c r="GPB103" s="78"/>
      <c r="GPC103" s="78"/>
      <c r="GPD103" s="78"/>
      <c r="GPE103" s="78"/>
      <c r="GPF103" s="78"/>
      <c r="GPG103" s="78"/>
      <c r="GPH103" s="78"/>
      <c r="GPI103" s="78"/>
      <c r="GPJ103" s="78"/>
      <c r="GPK103" s="78"/>
      <c r="GPL103" s="78"/>
      <c r="GPM103" s="78"/>
      <c r="GPN103" s="78"/>
      <c r="GPO103" s="78"/>
      <c r="GPP103" s="78"/>
      <c r="GPQ103" s="78"/>
      <c r="GPR103" s="78"/>
      <c r="GPS103" s="78"/>
      <c r="GPT103" s="78"/>
      <c r="GPU103" s="78"/>
      <c r="GPV103" s="78"/>
      <c r="GPW103" s="78"/>
      <c r="GPX103" s="78"/>
      <c r="GPY103" s="78"/>
      <c r="GPZ103" s="78"/>
      <c r="GQA103" s="78"/>
      <c r="GQB103" s="78"/>
      <c r="GQC103" s="78"/>
      <c r="GQD103" s="78"/>
      <c r="GQE103" s="78"/>
      <c r="GQF103" s="78"/>
      <c r="GQG103" s="78"/>
      <c r="GQH103" s="78"/>
      <c r="GQI103" s="78"/>
      <c r="GQJ103" s="78"/>
      <c r="GQK103" s="78"/>
      <c r="GQL103" s="78"/>
      <c r="GQM103" s="78"/>
      <c r="GQN103" s="78"/>
      <c r="GQO103" s="78"/>
      <c r="GQP103" s="78"/>
      <c r="GQQ103" s="78"/>
      <c r="GQR103" s="78"/>
      <c r="GQS103" s="78"/>
      <c r="GQT103" s="78"/>
      <c r="GQU103" s="78"/>
      <c r="GQV103" s="78"/>
      <c r="GQW103" s="78"/>
      <c r="GQX103" s="78"/>
      <c r="GQY103" s="78"/>
      <c r="GQZ103" s="78"/>
      <c r="GRA103" s="78"/>
      <c r="GRB103" s="78"/>
      <c r="GRC103" s="78"/>
      <c r="GRD103" s="78"/>
      <c r="GRE103" s="78"/>
      <c r="GRF103" s="78"/>
      <c r="GRG103" s="78"/>
      <c r="GRH103" s="78"/>
      <c r="GRI103" s="78"/>
      <c r="GRJ103" s="78"/>
      <c r="GRK103" s="78"/>
      <c r="GRL103" s="78"/>
      <c r="GRM103" s="78"/>
      <c r="GRN103" s="78"/>
      <c r="GRO103" s="78"/>
      <c r="GRP103" s="78"/>
      <c r="GRQ103" s="78"/>
      <c r="GRR103" s="78"/>
      <c r="GRS103" s="78"/>
      <c r="GRT103" s="78"/>
      <c r="GRU103" s="78"/>
      <c r="GRV103" s="78"/>
      <c r="GRW103" s="78"/>
      <c r="GRX103" s="78"/>
      <c r="GRY103" s="78"/>
      <c r="GRZ103" s="78"/>
      <c r="GSA103" s="78"/>
      <c r="GSB103" s="78"/>
      <c r="GSC103" s="78"/>
      <c r="GSD103" s="78"/>
      <c r="GSE103" s="78"/>
      <c r="GSF103" s="78"/>
      <c r="GSG103" s="78"/>
      <c r="GSH103" s="78"/>
      <c r="GSI103" s="78"/>
      <c r="GSJ103" s="78"/>
      <c r="GSK103" s="78"/>
      <c r="GSL103" s="78"/>
      <c r="GSM103" s="78"/>
      <c r="GSN103" s="78"/>
      <c r="GSO103" s="78"/>
      <c r="GSP103" s="78"/>
      <c r="GSQ103" s="78"/>
      <c r="GSR103" s="78"/>
      <c r="GSS103" s="78"/>
      <c r="GST103" s="78"/>
      <c r="GSU103" s="78"/>
      <c r="GSV103" s="78"/>
      <c r="GSW103" s="78"/>
      <c r="GSX103" s="78"/>
      <c r="GSY103" s="78"/>
      <c r="GSZ103" s="78"/>
      <c r="GTA103" s="78"/>
      <c r="GTB103" s="78"/>
      <c r="GTC103" s="78"/>
      <c r="GTD103" s="78"/>
      <c r="GTE103" s="78"/>
      <c r="GTF103" s="78"/>
      <c r="GTG103" s="78"/>
      <c r="GTH103" s="78"/>
      <c r="GTI103" s="78"/>
      <c r="GTJ103" s="78"/>
      <c r="GTK103" s="78"/>
      <c r="GTL103" s="78"/>
      <c r="GTM103" s="78"/>
      <c r="GTN103" s="78"/>
      <c r="GTO103" s="78"/>
      <c r="GTP103" s="78"/>
      <c r="GTQ103" s="78"/>
      <c r="GTR103" s="78"/>
      <c r="GTS103" s="78"/>
      <c r="GTT103" s="78"/>
      <c r="GTU103" s="78"/>
      <c r="GTV103" s="78"/>
      <c r="GTW103" s="78"/>
      <c r="GTX103" s="78"/>
      <c r="GTY103" s="78"/>
      <c r="GTZ103" s="78"/>
      <c r="GUA103" s="78"/>
      <c r="GUB103" s="78"/>
      <c r="GUC103" s="78"/>
      <c r="GUD103" s="78"/>
      <c r="GUE103" s="78"/>
      <c r="GUF103" s="78"/>
      <c r="GUG103" s="78"/>
      <c r="GUH103" s="78"/>
      <c r="GUI103" s="78"/>
      <c r="GUJ103" s="78"/>
      <c r="GUK103" s="78"/>
      <c r="GUL103" s="78"/>
      <c r="GUM103" s="78"/>
      <c r="GUN103" s="78"/>
      <c r="GUO103" s="78"/>
      <c r="GUP103" s="78"/>
      <c r="GUQ103" s="78"/>
      <c r="GUR103" s="78"/>
      <c r="GUS103" s="78"/>
      <c r="GUT103" s="78"/>
      <c r="GUU103" s="78"/>
      <c r="GUV103" s="78"/>
      <c r="GUW103" s="78"/>
      <c r="GUX103" s="78"/>
      <c r="GUY103" s="78"/>
      <c r="GUZ103" s="78"/>
      <c r="GVA103" s="78"/>
      <c r="GVB103" s="78"/>
      <c r="GVC103" s="78"/>
      <c r="GVD103" s="78"/>
      <c r="GVE103" s="78"/>
      <c r="GVF103" s="78"/>
      <c r="GVG103" s="78"/>
      <c r="GVH103" s="78"/>
      <c r="GVI103" s="78"/>
      <c r="GVJ103" s="78"/>
      <c r="GVK103" s="78"/>
      <c r="GVL103" s="78"/>
      <c r="GVM103" s="78"/>
      <c r="GVN103" s="78"/>
      <c r="GVO103" s="78"/>
      <c r="GVP103" s="78"/>
      <c r="GVQ103" s="78"/>
      <c r="GVR103" s="78"/>
      <c r="GVS103" s="78"/>
      <c r="GVT103" s="78"/>
      <c r="GVU103" s="78"/>
      <c r="GVV103" s="78"/>
      <c r="GVW103" s="78"/>
      <c r="GVX103" s="78"/>
      <c r="GVY103" s="78"/>
      <c r="GVZ103" s="78"/>
      <c r="GWA103" s="78"/>
      <c r="GWB103" s="78"/>
      <c r="GWC103" s="78"/>
      <c r="GWD103" s="78"/>
      <c r="GWE103" s="78"/>
      <c r="GWF103" s="78"/>
      <c r="GWG103" s="78"/>
      <c r="GWH103" s="78"/>
      <c r="GWI103" s="78"/>
      <c r="GWJ103" s="78"/>
      <c r="GWK103" s="78"/>
      <c r="GWL103" s="78"/>
      <c r="GWM103" s="78"/>
      <c r="GWN103" s="78"/>
      <c r="GWO103" s="78"/>
      <c r="GWP103" s="78"/>
      <c r="GWQ103" s="78"/>
      <c r="GWR103" s="78"/>
      <c r="GWS103" s="78"/>
      <c r="GWT103" s="78"/>
      <c r="GWU103" s="78"/>
      <c r="GWV103" s="78"/>
      <c r="GWW103" s="78"/>
      <c r="GWX103" s="78"/>
      <c r="GWY103" s="78"/>
      <c r="GWZ103" s="78"/>
      <c r="GXA103" s="78"/>
      <c r="GXB103" s="78"/>
      <c r="GXC103" s="78"/>
      <c r="GXD103" s="78"/>
      <c r="GXE103" s="78"/>
      <c r="GXF103" s="78"/>
      <c r="GXG103" s="78"/>
      <c r="GXH103" s="78"/>
      <c r="GXI103" s="78"/>
      <c r="GXJ103" s="78"/>
      <c r="GXK103" s="78"/>
      <c r="GXL103" s="78"/>
      <c r="GXM103" s="78"/>
      <c r="GXN103" s="78"/>
      <c r="GXO103" s="78"/>
      <c r="GXP103" s="78"/>
      <c r="GXQ103" s="78"/>
      <c r="GXR103" s="78"/>
      <c r="GXS103" s="78"/>
      <c r="GXT103" s="78"/>
      <c r="GXU103" s="78"/>
      <c r="GXV103" s="78"/>
      <c r="GXW103" s="78"/>
      <c r="GXX103" s="78"/>
      <c r="GXY103" s="78"/>
      <c r="GXZ103" s="78"/>
      <c r="GYA103" s="78"/>
      <c r="GYB103" s="78"/>
      <c r="GYC103" s="78"/>
      <c r="GYD103" s="78"/>
      <c r="GYE103" s="78"/>
      <c r="GYF103" s="78"/>
      <c r="GYG103" s="78"/>
      <c r="GYH103" s="78"/>
      <c r="GYI103" s="78"/>
      <c r="GYJ103" s="78"/>
      <c r="GYK103" s="78"/>
      <c r="GYL103" s="78"/>
      <c r="GYM103" s="78"/>
      <c r="GYN103" s="78"/>
      <c r="GYO103" s="78"/>
      <c r="GYP103" s="78"/>
      <c r="GYQ103" s="78"/>
      <c r="GYR103" s="78"/>
      <c r="GYS103" s="78"/>
      <c r="GYT103" s="78"/>
      <c r="GYU103" s="78"/>
      <c r="GYV103" s="78"/>
      <c r="GYW103" s="78"/>
      <c r="GYX103" s="78"/>
      <c r="GYY103" s="78"/>
      <c r="GYZ103" s="78"/>
      <c r="GZA103" s="78"/>
      <c r="GZB103" s="78"/>
      <c r="GZC103" s="78"/>
      <c r="GZD103" s="78"/>
      <c r="GZE103" s="78"/>
      <c r="GZF103" s="78"/>
      <c r="GZG103" s="78"/>
      <c r="GZH103" s="78"/>
      <c r="GZI103" s="78"/>
      <c r="GZJ103" s="78"/>
      <c r="GZK103" s="78"/>
      <c r="GZL103" s="78"/>
      <c r="GZM103" s="78"/>
      <c r="GZN103" s="78"/>
      <c r="GZO103" s="78"/>
      <c r="GZP103" s="78"/>
      <c r="GZQ103" s="78"/>
      <c r="GZR103" s="78"/>
      <c r="GZS103" s="78"/>
      <c r="GZT103" s="78"/>
      <c r="GZU103" s="78"/>
      <c r="GZV103" s="78"/>
      <c r="GZW103" s="78"/>
      <c r="GZX103" s="78"/>
      <c r="GZY103" s="78"/>
      <c r="GZZ103" s="78"/>
      <c r="HAA103" s="78"/>
      <c r="HAB103" s="78"/>
      <c r="HAC103" s="78"/>
      <c r="HAD103" s="78"/>
      <c r="HAE103" s="78"/>
      <c r="HAF103" s="78"/>
      <c r="HAG103" s="78"/>
      <c r="HAH103" s="78"/>
      <c r="HAI103" s="78"/>
      <c r="HAJ103" s="78"/>
      <c r="HAK103" s="78"/>
      <c r="HAL103" s="78"/>
      <c r="HAM103" s="78"/>
      <c r="HAN103" s="78"/>
      <c r="HAO103" s="78"/>
      <c r="HAP103" s="78"/>
      <c r="HAQ103" s="78"/>
      <c r="HAR103" s="78"/>
      <c r="HAS103" s="78"/>
      <c r="HAT103" s="78"/>
      <c r="HAU103" s="78"/>
      <c r="HAV103" s="78"/>
      <c r="HAW103" s="78"/>
      <c r="HAX103" s="78"/>
      <c r="HAY103" s="78"/>
      <c r="HAZ103" s="78"/>
      <c r="HBA103" s="78"/>
      <c r="HBB103" s="78"/>
      <c r="HBC103" s="78"/>
      <c r="HBD103" s="78"/>
      <c r="HBE103" s="78"/>
      <c r="HBF103" s="78"/>
      <c r="HBG103" s="78"/>
      <c r="HBH103" s="78"/>
      <c r="HBI103" s="78"/>
      <c r="HBJ103" s="78"/>
      <c r="HBK103" s="78"/>
      <c r="HBL103" s="78"/>
      <c r="HBM103" s="78"/>
      <c r="HBN103" s="78"/>
      <c r="HBO103" s="78"/>
      <c r="HBP103" s="78"/>
      <c r="HBQ103" s="78"/>
      <c r="HBR103" s="78"/>
      <c r="HBS103" s="78"/>
      <c r="HBT103" s="78"/>
      <c r="HBU103" s="78"/>
      <c r="HBV103" s="78"/>
      <c r="HBW103" s="78"/>
      <c r="HBX103" s="78"/>
      <c r="HBY103" s="78"/>
      <c r="HBZ103" s="78"/>
      <c r="HCA103" s="78"/>
      <c r="HCB103" s="78"/>
      <c r="HCC103" s="78"/>
      <c r="HCD103" s="78"/>
      <c r="HCE103" s="78"/>
      <c r="HCF103" s="78"/>
      <c r="HCG103" s="78"/>
      <c r="HCH103" s="78"/>
      <c r="HCI103" s="78"/>
      <c r="HCJ103" s="78"/>
      <c r="HCK103" s="78"/>
      <c r="HCL103" s="78"/>
      <c r="HCM103" s="78"/>
      <c r="HCN103" s="78"/>
      <c r="HCO103" s="78"/>
      <c r="HCP103" s="78"/>
      <c r="HCQ103" s="78"/>
      <c r="HCR103" s="78"/>
      <c r="HCS103" s="78"/>
      <c r="HCT103" s="78"/>
      <c r="HCU103" s="78"/>
      <c r="HCV103" s="78"/>
      <c r="HCW103" s="78"/>
      <c r="HCX103" s="78"/>
      <c r="HCY103" s="78"/>
      <c r="HCZ103" s="78"/>
      <c r="HDA103" s="78"/>
      <c r="HDB103" s="78"/>
      <c r="HDC103" s="78"/>
      <c r="HDD103" s="78"/>
      <c r="HDE103" s="78"/>
      <c r="HDF103" s="78"/>
      <c r="HDG103" s="78"/>
      <c r="HDH103" s="78"/>
      <c r="HDI103" s="78"/>
      <c r="HDJ103" s="78"/>
      <c r="HDK103" s="78"/>
      <c r="HDL103" s="78"/>
      <c r="HDM103" s="78"/>
      <c r="HDN103" s="78"/>
      <c r="HDO103" s="78"/>
      <c r="HDP103" s="78"/>
      <c r="HDQ103" s="78"/>
      <c r="HDR103" s="78"/>
      <c r="HDS103" s="78"/>
      <c r="HDT103" s="78"/>
      <c r="HDU103" s="78"/>
      <c r="HDV103" s="78"/>
      <c r="HDW103" s="78"/>
      <c r="HDX103" s="78"/>
      <c r="HDY103" s="78"/>
      <c r="HDZ103" s="78"/>
      <c r="HEA103" s="78"/>
      <c r="HEB103" s="78"/>
      <c r="HEC103" s="78"/>
      <c r="HED103" s="78"/>
      <c r="HEE103" s="78"/>
      <c r="HEF103" s="78"/>
      <c r="HEG103" s="78"/>
      <c r="HEH103" s="78"/>
      <c r="HEI103" s="78"/>
      <c r="HEJ103" s="78"/>
      <c r="HEK103" s="78"/>
      <c r="HEL103" s="78"/>
      <c r="HEM103" s="78"/>
      <c r="HEN103" s="78"/>
      <c r="HEO103" s="78"/>
      <c r="HEP103" s="78"/>
      <c r="HEQ103" s="78"/>
      <c r="HER103" s="78"/>
      <c r="HES103" s="78"/>
      <c r="HET103" s="78"/>
      <c r="HEU103" s="78"/>
      <c r="HEV103" s="78"/>
      <c r="HEW103" s="78"/>
      <c r="HEX103" s="78"/>
      <c r="HEY103" s="78"/>
      <c r="HEZ103" s="78"/>
      <c r="HFA103" s="78"/>
      <c r="HFB103" s="78"/>
      <c r="HFC103" s="78"/>
      <c r="HFD103" s="78"/>
      <c r="HFE103" s="78"/>
      <c r="HFF103" s="78"/>
      <c r="HFG103" s="78"/>
      <c r="HFH103" s="78"/>
      <c r="HFI103" s="78"/>
      <c r="HFJ103" s="78"/>
      <c r="HFK103" s="78"/>
      <c r="HFL103" s="78"/>
      <c r="HFM103" s="78"/>
      <c r="HFN103" s="78"/>
      <c r="HFO103" s="78"/>
      <c r="HFP103" s="78"/>
      <c r="HFQ103" s="78"/>
      <c r="HFR103" s="78"/>
      <c r="HFS103" s="78"/>
      <c r="HFT103" s="78"/>
      <c r="HFU103" s="78"/>
      <c r="HFV103" s="78"/>
      <c r="HFW103" s="78"/>
      <c r="HFX103" s="78"/>
      <c r="HFY103" s="78"/>
      <c r="HFZ103" s="78"/>
      <c r="HGA103" s="78"/>
      <c r="HGB103" s="78"/>
      <c r="HGC103" s="78"/>
      <c r="HGD103" s="78"/>
      <c r="HGE103" s="78"/>
      <c r="HGF103" s="78"/>
      <c r="HGG103" s="78"/>
      <c r="HGH103" s="78"/>
      <c r="HGI103" s="78"/>
      <c r="HGJ103" s="78"/>
      <c r="HGK103" s="78"/>
      <c r="HGL103" s="78"/>
      <c r="HGM103" s="78"/>
      <c r="HGN103" s="78"/>
      <c r="HGO103" s="78"/>
      <c r="HGP103" s="78"/>
      <c r="HGQ103" s="78"/>
      <c r="HGR103" s="78"/>
      <c r="HGS103" s="78"/>
      <c r="HGT103" s="78"/>
      <c r="HGU103" s="78"/>
      <c r="HGV103" s="78"/>
      <c r="HGW103" s="78"/>
      <c r="HGX103" s="78"/>
      <c r="HGY103" s="78"/>
      <c r="HGZ103" s="78"/>
      <c r="HHA103" s="78"/>
      <c r="HHB103" s="78"/>
      <c r="HHC103" s="78"/>
      <c r="HHD103" s="78"/>
      <c r="HHE103" s="78"/>
      <c r="HHF103" s="78"/>
      <c r="HHG103" s="78"/>
      <c r="HHH103" s="78"/>
      <c r="HHI103" s="78"/>
      <c r="HHJ103" s="78"/>
      <c r="HHK103" s="78"/>
      <c r="HHL103" s="78"/>
      <c r="HHM103" s="78"/>
      <c r="HHN103" s="78"/>
      <c r="HHO103" s="78"/>
      <c r="HHP103" s="78"/>
      <c r="HHQ103" s="78"/>
      <c r="HHR103" s="78"/>
      <c r="HHS103" s="78"/>
      <c r="HHT103" s="78"/>
      <c r="HHU103" s="78"/>
      <c r="HHV103" s="78"/>
      <c r="HHW103" s="78"/>
      <c r="HHX103" s="78"/>
      <c r="HHY103" s="78"/>
      <c r="HHZ103" s="78"/>
      <c r="HIA103" s="78"/>
      <c r="HIB103" s="78"/>
      <c r="HIC103" s="78"/>
      <c r="HID103" s="78"/>
      <c r="HIE103" s="78"/>
      <c r="HIF103" s="78"/>
      <c r="HIG103" s="78"/>
      <c r="HIH103" s="78"/>
      <c r="HII103" s="78"/>
      <c r="HIJ103" s="78"/>
      <c r="HIK103" s="78"/>
      <c r="HIL103" s="78"/>
      <c r="HIM103" s="78"/>
      <c r="HIN103" s="78"/>
      <c r="HIO103" s="78"/>
      <c r="HIP103" s="78"/>
      <c r="HIQ103" s="78"/>
      <c r="HIR103" s="78"/>
      <c r="HIS103" s="78"/>
      <c r="HIT103" s="78"/>
      <c r="HIU103" s="78"/>
      <c r="HIV103" s="78"/>
      <c r="HIW103" s="78"/>
      <c r="HIX103" s="78"/>
      <c r="HIY103" s="78"/>
      <c r="HIZ103" s="78"/>
      <c r="HJA103" s="78"/>
      <c r="HJB103" s="78"/>
      <c r="HJC103" s="78"/>
      <c r="HJD103" s="78"/>
      <c r="HJE103" s="78"/>
      <c r="HJF103" s="78"/>
      <c r="HJG103" s="78"/>
      <c r="HJH103" s="78"/>
      <c r="HJI103" s="78"/>
      <c r="HJJ103" s="78"/>
      <c r="HJK103" s="78"/>
      <c r="HJL103" s="78"/>
      <c r="HJM103" s="78"/>
      <c r="HJN103" s="78"/>
      <c r="HJO103" s="78"/>
      <c r="HJP103" s="78"/>
      <c r="HJQ103" s="78"/>
      <c r="HJR103" s="78"/>
      <c r="HJS103" s="78"/>
      <c r="HJT103" s="78"/>
      <c r="HJU103" s="78"/>
      <c r="HJV103" s="78"/>
      <c r="HJW103" s="78"/>
      <c r="HJX103" s="78"/>
      <c r="HJY103" s="78"/>
      <c r="HJZ103" s="78"/>
      <c r="HKA103" s="78"/>
      <c r="HKB103" s="78"/>
      <c r="HKC103" s="78"/>
      <c r="HKD103" s="78"/>
      <c r="HKE103" s="78"/>
      <c r="HKF103" s="78"/>
      <c r="HKG103" s="78"/>
      <c r="HKH103" s="78"/>
      <c r="HKI103" s="78"/>
      <c r="HKJ103" s="78"/>
      <c r="HKK103" s="78"/>
      <c r="HKL103" s="78"/>
      <c r="HKM103" s="78"/>
      <c r="HKN103" s="78"/>
      <c r="HKO103" s="78"/>
      <c r="HKP103" s="78"/>
      <c r="HKQ103" s="78"/>
      <c r="HKR103" s="78"/>
      <c r="HKS103" s="78"/>
      <c r="HKT103" s="78"/>
      <c r="HKU103" s="78"/>
      <c r="HKV103" s="78"/>
      <c r="HKW103" s="78"/>
      <c r="HKX103" s="78"/>
      <c r="HKY103" s="78"/>
      <c r="HKZ103" s="78"/>
      <c r="HLA103" s="78"/>
      <c r="HLB103" s="78"/>
      <c r="HLC103" s="78"/>
      <c r="HLD103" s="78"/>
      <c r="HLE103" s="78"/>
      <c r="HLF103" s="78"/>
      <c r="HLG103" s="78"/>
      <c r="HLH103" s="78"/>
      <c r="HLI103" s="78"/>
      <c r="HLJ103" s="78"/>
      <c r="HLK103" s="78"/>
      <c r="HLL103" s="78"/>
      <c r="HLM103" s="78"/>
      <c r="HLN103" s="78"/>
      <c r="HLO103" s="78"/>
      <c r="HLP103" s="78"/>
      <c r="HLQ103" s="78"/>
      <c r="HLR103" s="78"/>
      <c r="HLS103" s="78"/>
      <c r="HLT103" s="78"/>
      <c r="HLU103" s="78"/>
      <c r="HLV103" s="78"/>
      <c r="HLW103" s="78"/>
      <c r="HLX103" s="78"/>
      <c r="HLY103" s="78"/>
      <c r="HLZ103" s="78"/>
      <c r="HMA103" s="78"/>
      <c r="HMB103" s="78"/>
      <c r="HMC103" s="78"/>
      <c r="HMD103" s="78"/>
      <c r="HME103" s="78"/>
      <c r="HMF103" s="78"/>
      <c r="HMG103" s="78"/>
      <c r="HMH103" s="78"/>
      <c r="HMI103" s="78"/>
      <c r="HMJ103" s="78"/>
      <c r="HMK103" s="78"/>
      <c r="HML103" s="78"/>
      <c r="HMM103" s="78"/>
      <c r="HMN103" s="78"/>
      <c r="HMO103" s="78"/>
      <c r="HMP103" s="78"/>
      <c r="HMQ103" s="78"/>
      <c r="HMR103" s="78"/>
      <c r="HMS103" s="78"/>
      <c r="HMT103" s="78"/>
      <c r="HMU103" s="78"/>
      <c r="HMV103" s="78"/>
      <c r="HMW103" s="78"/>
      <c r="HMX103" s="78"/>
      <c r="HMY103" s="78"/>
      <c r="HMZ103" s="78"/>
      <c r="HNA103" s="78"/>
      <c r="HNB103" s="78"/>
      <c r="HNC103" s="78"/>
      <c r="HND103" s="78"/>
      <c r="HNE103" s="78"/>
      <c r="HNF103" s="78"/>
      <c r="HNG103" s="78"/>
      <c r="HNH103" s="78"/>
      <c r="HNI103" s="78"/>
      <c r="HNJ103" s="78"/>
      <c r="HNK103" s="78"/>
      <c r="HNL103" s="78"/>
      <c r="HNM103" s="78"/>
      <c r="HNN103" s="78"/>
      <c r="HNO103" s="78"/>
      <c r="HNP103" s="78"/>
      <c r="HNQ103" s="78"/>
      <c r="HNR103" s="78"/>
      <c r="HNS103" s="78"/>
      <c r="HNT103" s="78"/>
      <c r="HNU103" s="78"/>
      <c r="HNV103" s="78"/>
      <c r="HNW103" s="78"/>
      <c r="HNX103" s="78"/>
      <c r="HNY103" s="78"/>
      <c r="HNZ103" s="78"/>
      <c r="HOA103" s="78"/>
      <c r="HOB103" s="78"/>
      <c r="HOC103" s="78"/>
      <c r="HOD103" s="78"/>
      <c r="HOE103" s="78"/>
      <c r="HOF103" s="78"/>
      <c r="HOG103" s="78"/>
      <c r="HOH103" s="78"/>
      <c r="HOI103" s="78"/>
      <c r="HOJ103" s="78"/>
      <c r="HOK103" s="78"/>
      <c r="HOL103" s="78"/>
      <c r="HOM103" s="78"/>
      <c r="HON103" s="78"/>
      <c r="HOO103" s="78"/>
      <c r="HOP103" s="78"/>
      <c r="HOQ103" s="78"/>
      <c r="HOR103" s="78"/>
      <c r="HOS103" s="78"/>
      <c r="HOT103" s="78"/>
      <c r="HOU103" s="78"/>
      <c r="HOV103" s="78"/>
      <c r="HOW103" s="78"/>
      <c r="HOX103" s="78"/>
      <c r="HOY103" s="78"/>
      <c r="HOZ103" s="78"/>
      <c r="HPA103" s="78"/>
      <c r="HPB103" s="78"/>
      <c r="HPC103" s="78"/>
      <c r="HPD103" s="78"/>
      <c r="HPE103" s="78"/>
      <c r="HPF103" s="78"/>
      <c r="HPG103" s="78"/>
      <c r="HPH103" s="78"/>
      <c r="HPI103" s="78"/>
      <c r="HPJ103" s="78"/>
      <c r="HPK103" s="78"/>
      <c r="HPL103" s="78"/>
      <c r="HPM103" s="78"/>
      <c r="HPN103" s="78"/>
      <c r="HPO103" s="78"/>
      <c r="HPP103" s="78"/>
      <c r="HPQ103" s="78"/>
      <c r="HPR103" s="78"/>
      <c r="HPS103" s="78"/>
      <c r="HPT103" s="78"/>
      <c r="HPU103" s="78"/>
      <c r="HPV103" s="78"/>
      <c r="HPW103" s="78"/>
      <c r="HPX103" s="78"/>
      <c r="HPY103" s="78"/>
      <c r="HPZ103" s="78"/>
      <c r="HQA103" s="78"/>
      <c r="HQB103" s="78"/>
      <c r="HQC103" s="78"/>
      <c r="HQD103" s="78"/>
      <c r="HQE103" s="78"/>
      <c r="HQF103" s="78"/>
      <c r="HQG103" s="78"/>
      <c r="HQH103" s="78"/>
      <c r="HQI103" s="78"/>
      <c r="HQJ103" s="78"/>
      <c r="HQK103" s="78"/>
      <c r="HQL103" s="78"/>
      <c r="HQM103" s="78"/>
      <c r="HQN103" s="78"/>
      <c r="HQO103" s="78"/>
      <c r="HQP103" s="78"/>
      <c r="HQQ103" s="78"/>
      <c r="HQR103" s="78"/>
      <c r="HQS103" s="78"/>
      <c r="HQT103" s="78"/>
      <c r="HQU103" s="78"/>
      <c r="HQV103" s="78"/>
      <c r="HQW103" s="78"/>
      <c r="HQX103" s="78"/>
      <c r="HQY103" s="78"/>
      <c r="HQZ103" s="78"/>
      <c r="HRA103" s="78"/>
      <c r="HRB103" s="78"/>
      <c r="HRC103" s="78"/>
      <c r="HRD103" s="78"/>
      <c r="HRE103" s="78"/>
      <c r="HRF103" s="78"/>
      <c r="HRG103" s="78"/>
      <c r="HRH103" s="78"/>
      <c r="HRI103" s="78"/>
      <c r="HRJ103" s="78"/>
      <c r="HRK103" s="78"/>
      <c r="HRL103" s="78"/>
      <c r="HRM103" s="78"/>
      <c r="HRN103" s="78"/>
      <c r="HRO103" s="78"/>
      <c r="HRP103" s="78"/>
      <c r="HRQ103" s="78"/>
      <c r="HRR103" s="78"/>
      <c r="HRS103" s="78"/>
      <c r="HRT103" s="78"/>
      <c r="HRU103" s="78"/>
      <c r="HRV103" s="78"/>
      <c r="HRW103" s="78"/>
      <c r="HRX103" s="78"/>
      <c r="HRY103" s="78"/>
      <c r="HRZ103" s="78"/>
      <c r="HSA103" s="78"/>
      <c r="HSB103" s="78"/>
      <c r="HSC103" s="78"/>
      <c r="HSD103" s="78"/>
      <c r="HSE103" s="78"/>
      <c r="HSF103" s="78"/>
      <c r="HSG103" s="78"/>
      <c r="HSH103" s="78"/>
      <c r="HSI103" s="78"/>
      <c r="HSJ103" s="78"/>
      <c r="HSK103" s="78"/>
      <c r="HSL103" s="78"/>
      <c r="HSM103" s="78"/>
      <c r="HSN103" s="78"/>
      <c r="HSO103" s="78"/>
      <c r="HSP103" s="78"/>
      <c r="HSQ103" s="78"/>
      <c r="HSR103" s="78"/>
      <c r="HSS103" s="78"/>
      <c r="HST103" s="78"/>
      <c r="HSU103" s="78"/>
      <c r="HSV103" s="78"/>
      <c r="HSW103" s="78"/>
      <c r="HSX103" s="78"/>
      <c r="HSY103" s="78"/>
      <c r="HSZ103" s="78"/>
      <c r="HTA103" s="78"/>
      <c r="HTB103" s="78"/>
      <c r="HTC103" s="78"/>
      <c r="HTD103" s="78"/>
      <c r="HTE103" s="78"/>
      <c r="HTF103" s="78"/>
      <c r="HTG103" s="78"/>
      <c r="HTH103" s="78"/>
      <c r="HTI103" s="78"/>
      <c r="HTJ103" s="78"/>
      <c r="HTK103" s="78"/>
      <c r="HTL103" s="78"/>
      <c r="HTM103" s="78"/>
      <c r="HTN103" s="78"/>
      <c r="HTO103" s="78"/>
      <c r="HTP103" s="78"/>
      <c r="HTQ103" s="78"/>
      <c r="HTR103" s="78"/>
      <c r="HTS103" s="78"/>
      <c r="HTT103" s="78"/>
      <c r="HTU103" s="78"/>
      <c r="HTV103" s="78"/>
      <c r="HTW103" s="78"/>
      <c r="HTX103" s="78"/>
      <c r="HTY103" s="78"/>
      <c r="HTZ103" s="78"/>
      <c r="HUA103" s="78"/>
      <c r="HUB103" s="78"/>
      <c r="HUC103" s="78"/>
      <c r="HUD103" s="78"/>
      <c r="HUE103" s="78"/>
      <c r="HUF103" s="78"/>
      <c r="HUG103" s="78"/>
      <c r="HUH103" s="78"/>
      <c r="HUI103" s="78"/>
      <c r="HUJ103" s="78"/>
      <c r="HUK103" s="78"/>
      <c r="HUL103" s="78"/>
      <c r="HUM103" s="78"/>
      <c r="HUN103" s="78"/>
      <c r="HUO103" s="78"/>
      <c r="HUP103" s="78"/>
      <c r="HUQ103" s="78"/>
      <c r="HUR103" s="78"/>
      <c r="HUS103" s="78"/>
      <c r="HUT103" s="78"/>
      <c r="HUU103" s="78"/>
      <c r="HUV103" s="78"/>
      <c r="HUW103" s="78"/>
      <c r="HUX103" s="78"/>
      <c r="HUY103" s="78"/>
      <c r="HUZ103" s="78"/>
      <c r="HVA103" s="78"/>
      <c r="HVB103" s="78"/>
      <c r="HVC103" s="78"/>
      <c r="HVD103" s="78"/>
      <c r="HVE103" s="78"/>
      <c r="HVF103" s="78"/>
      <c r="HVG103" s="78"/>
      <c r="HVH103" s="78"/>
      <c r="HVI103" s="78"/>
      <c r="HVJ103" s="78"/>
      <c r="HVK103" s="78"/>
      <c r="HVL103" s="78"/>
      <c r="HVM103" s="78"/>
      <c r="HVN103" s="78"/>
      <c r="HVO103" s="78"/>
      <c r="HVP103" s="78"/>
      <c r="HVQ103" s="78"/>
      <c r="HVR103" s="78"/>
      <c r="HVS103" s="78"/>
      <c r="HVT103" s="78"/>
      <c r="HVU103" s="78"/>
      <c r="HVV103" s="78"/>
      <c r="HVW103" s="78"/>
      <c r="HVX103" s="78"/>
      <c r="HVY103" s="78"/>
      <c r="HVZ103" s="78"/>
      <c r="HWA103" s="78"/>
      <c r="HWB103" s="78"/>
      <c r="HWC103" s="78"/>
      <c r="HWD103" s="78"/>
      <c r="HWE103" s="78"/>
      <c r="HWF103" s="78"/>
      <c r="HWG103" s="78"/>
      <c r="HWH103" s="78"/>
      <c r="HWI103" s="78"/>
      <c r="HWJ103" s="78"/>
      <c r="HWK103" s="78"/>
      <c r="HWL103" s="78"/>
      <c r="HWM103" s="78"/>
      <c r="HWN103" s="78"/>
      <c r="HWO103" s="78"/>
      <c r="HWP103" s="78"/>
      <c r="HWQ103" s="78"/>
      <c r="HWR103" s="78"/>
      <c r="HWS103" s="78"/>
      <c r="HWT103" s="78"/>
      <c r="HWU103" s="78"/>
      <c r="HWV103" s="78"/>
      <c r="HWW103" s="78"/>
      <c r="HWX103" s="78"/>
      <c r="HWY103" s="78"/>
      <c r="HWZ103" s="78"/>
      <c r="HXA103" s="78"/>
      <c r="HXB103" s="78"/>
      <c r="HXC103" s="78"/>
      <c r="HXD103" s="78"/>
      <c r="HXE103" s="78"/>
      <c r="HXF103" s="78"/>
      <c r="HXG103" s="78"/>
      <c r="HXH103" s="78"/>
      <c r="HXI103" s="78"/>
      <c r="HXJ103" s="78"/>
      <c r="HXK103" s="78"/>
      <c r="HXL103" s="78"/>
      <c r="HXM103" s="78"/>
      <c r="HXN103" s="78"/>
      <c r="HXO103" s="78"/>
      <c r="HXP103" s="78"/>
      <c r="HXQ103" s="78"/>
      <c r="HXR103" s="78"/>
      <c r="HXS103" s="78"/>
      <c r="HXT103" s="78"/>
      <c r="HXU103" s="78"/>
      <c r="HXV103" s="78"/>
      <c r="HXW103" s="78"/>
      <c r="HXX103" s="78"/>
      <c r="HXY103" s="78"/>
      <c r="HXZ103" s="78"/>
      <c r="HYA103" s="78"/>
      <c r="HYB103" s="78"/>
      <c r="HYC103" s="78"/>
      <c r="HYD103" s="78"/>
      <c r="HYE103" s="78"/>
      <c r="HYF103" s="78"/>
      <c r="HYG103" s="78"/>
      <c r="HYH103" s="78"/>
      <c r="HYI103" s="78"/>
      <c r="HYJ103" s="78"/>
      <c r="HYK103" s="78"/>
      <c r="HYL103" s="78"/>
      <c r="HYM103" s="78"/>
      <c r="HYN103" s="78"/>
      <c r="HYO103" s="78"/>
      <c r="HYP103" s="78"/>
      <c r="HYQ103" s="78"/>
      <c r="HYR103" s="78"/>
      <c r="HYS103" s="78"/>
      <c r="HYT103" s="78"/>
      <c r="HYU103" s="78"/>
      <c r="HYV103" s="78"/>
      <c r="HYW103" s="78"/>
      <c r="HYX103" s="78"/>
      <c r="HYY103" s="78"/>
      <c r="HYZ103" s="78"/>
      <c r="HZA103" s="78"/>
      <c r="HZB103" s="78"/>
      <c r="HZC103" s="78"/>
      <c r="HZD103" s="78"/>
      <c r="HZE103" s="78"/>
      <c r="HZF103" s="78"/>
      <c r="HZG103" s="78"/>
      <c r="HZH103" s="78"/>
      <c r="HZI103" s="78"/>
      <c r="HZJ103" s="78"/>
      <c r="HZK103" s="78"/>
      <c r="HZL103" s="78"/>
      <c r="HZM103" s="78"/>
      <c r="HZN103" s="78"/>
      <c r="HZO103" s="78"/>
      <c r="HZP103" s="78"/>
      <c r="HZQ103" s="78"/>
      <c r="HZR103" s="78"/>
      <c r="HZS103" s="78"/>
      <c r="HZT103" s="78"/>
      <c r="HZU103" s="78"/>
      <c r="HZV103" s="78"/>
      <c r="HZW103" s="78"/>
      <c r="HZX103" s="78"/>
      <c r="HZY103" s="78"/>
      <c r="HZZ103" s="78"/>
      <c r="IAA103" s="78"/>
      <c r="IAB103" s="78"/>
      <c r="IAC103" s="78"/>
      <c r="IAD103" s="78"/>
      <c r="IAE103" s="78"/>
      <c r="IAF103" s="78"/>
      <c r="IAG103" s="78"/>
      <c r="IAH103" s="78"/>
      <c r="IAI103" s="78"/>
      <c r="IAJ103" s="78"/>
      <c r="IAK103" s="78"/>
      <c r="IAL103" s="78"/>
      <c r="IAM103" s="78"/>
      <c r="IAN103" s="78"/>
      <c r="IAO103" s="78"/>
      <c r="IAP103" s="78"/>
      <c r="IAQ103" s="78"/>
      <c r="IAR103" s="78"/>
      <c r="IAS103" s="78"/>
      <c r="IAT103" s="78"/>
      <c r="IAU103" s="78"/>
      <c r="IAV103" s="78"/>
      <c r="IAW103" s="78"/>
      <c r="IAX103" s="78"/>
      <c r="IAY103" s="78"/>
      <c r="IAZ103" s="78"/>
      <c r="IBA103" s="78"/>
      <c r="IBB103" s="78"/>
      <c r="IBC103" s="78"/>
      <c r="IBD103" s="78"/>
      <c r="IBE103" s="78"/>
      <c r="IBF103" s="78"/>
      <c r="IBG103" s="78"/>
      <c r="IBH103" s="78"/>
      <c r="IBI103" s="78"/>
      <c r="IBJ103" s="78"/>
      <c r="IBK103" s="78"/>
      <c r="IBL103" s="78"/>
      <c r="IBM103" s="78"/>
      <c r="IBN103" s="78"/>
      <c r="IBO103" s="78"/>
      <c r="IBP103" s="78"/>
      <c r="IBQ103" s="78"/>
      <c r="IBR103" s="78"/>
      <c r="IBS103" s="78"/>
      <c r="IBT103" s="78"/>
      <c r="IBU103" s="78"/>
      <c r="IBV103" s="78"/>
      <c r="IBW103" s="78"/>
      <c r="IBX103" s="78"/>
      <c r="IBY103" s="78"/>
      <c r="IBZ103" s="78"/>
      <c r="ICA103" s="78"/>
      <c r="ICB103" s="78"/>
      <c r="ICC103" s="78"/>
      <c r="ICD103" s="78"/>
      <c r="ICE103" s="78"/>
      <c r="ICF103" s="78"/>
      <c r="ICG103" s="78"/>
      <c r="ICH103" s="78"/>
      <c r="ICI103" s="78"/>
      <c r="ICJ103" s="78"/>
      <c r="ICK103" s="78"/>
      <c r="ICL103" s="78"/>
      <c r="ICM103" s="78"/>
      <c r="ICN103" s="78"/>
      <c r="ICO103" s="78"/>
      <c r="ICP103" s="78"/>
      <c r="ICQ103" s="78"/>
      <c r="ICR103" s="78"/>
      <c r="ICS103" s="78"/>
      <c r="ICT103" s="78"/>
      <c r="ICU103" s="78"/>
      <c r="ICV103" s="78"/>
      <c r="ICW103" s="78"/>
      <c r="ICX103" s="78"/>
      <c r="ICY103" s="78"/>
      <c r="ICZ103" s="78"/>
      <c r="IDA103" s="78"/>
      <c r="IDB103" s="78"/>
      <c r="IDC103" s="78"/>
      <c r="IDD103" s="78"/>
      <c r="IDE103" s="78"/>
      <c r="IDF103" s="78"/>
      <c r="IDG103" s="78"/>
      <c r="IDH103" s="78"/>
      <c r="IDI103" s="78"/>
      <c r="IDJ103" s="78"/>
      <c r="IDK103" s="78"/>
      <c r="IDL103" s="78"/>
      <c r="IDM103" s="78"/>
      <c r="IDN103" s="78"/>
      <c r="IDO103" s="78"/>
      <c r="IDP103" s="78"/>
      <c r="IDQ103" s="78"/>
      <c r="IDR103" s="78"/>
      <c r="IDS103" s="78"/>
      <c r="IDT103" s="78"/>
      <c r="IDU103" s="78"/>
      <c r="IDV103" s="78"/>
      <c r="IDW103" s="78"/>
      <c r="IDX103" s="78"/>
      <c r="IDY103" s="78"/>
      <c r="IDZ103" s="78"/>
      <c r="IEA103" s="78"/>
      <c r="IEB103" s="78"/>
      <c r="IEC103" s="78"/>
      <c r="IED103" s="78"/>
      <c r="IEE103" s="78"/>
      <c r="IEF103" s="78"/>
      <c r="IEG103" s="78"/>
      <c r="IEH103" s="78"/>
      <c r="IEI103" s="78"/>
      <c r="IEJ103" s="78"/>
      <c r="IEK103" s="78"/>
      <c r="IEL103" s="78"/>
      <c r="IEM103" s="78"/>
      <c r="IEN103" s="78"/>
      <c r="IEO103" s="78"/>
      <c r="IEP103" s="78"/>
      <c r="IEQ103" s="78"/>
      <c r="IER103" s="78"/>
      <c r="IES103" s="78"/>
      <c r="IET103" s="78"/>
      <c r="IEU103" s="78"/>
      <c r="IEV103" s="78"/>
      <c r="IEW103" s="78"/>
      <c r="IEX103" s="78"/>
      <c r="IEY103" s="78"/>
      <c r="IEZ103" s="78"/>
      <c r="IFA103" s="78"/>
      <c r="IFB103" s="78"/>
      <c r="IFC103" s="78"/>
      <c r="IFD103" s="78"/>
      <c r="IFE103" s="78"/>
      <c r="IFF103" s="78"/>
      <c r="IFG103" s="78"/>
      <c r="IFH103" s="78"/>
      <c r="IFI103" s="78"/>
      <c r="IFJ103" s="78"/>
      <c r="IFK103" s="78"/>
      <c r="IFL103" s="78"/>
      <c r="IFM103" s="78"/>
      <c r="IFN103" s="78"/>
      <c r="IFO103" s="78"/>
      <c r="IFP103" s="78"/>
      <c r="IFQ103" s="78"/>
      <c r="IFR103" s="78"/>
      <c r="IFS103" s="78"/>
      <c r="IFT103" s="78"/>
      <c r="IFU103" s="78"/>
      <c r="IFV103" s="78"/>
      <c r="IFW103" s="78"/>
      <c r="IFX103" s="78"/>
      <c r="IFY103" s="78"/>
      <c r="IFZ103" s="78"/>
      <c r="IGA103" s="78"/>
      <c r="IGB103" s="78"/>
      <c r="IGC103" s="78"/>
      <c r="IGD103" s="78"/>
      <c r="IGE103" s="78"/>
      <c r="IGF103" s="78"/>
      <c r="IGG103" s="78"/>
      <c r="IGH103" s="78"/>
      <c r="IGI103" s="78"/>
      <c r="IGJ103" s="78"/>
      <c r="IGK103" s="78"/>
      <c r="IGL103" s="78"/>
      <c r="IGM103" s="78"/>
      <c r="IGN103" s="78"/>
      <c r="IGO103" s="78"/>
      <c r="IGP103" s="78"/>
      <c r="IGQ103" s="78"/>
      <c r="IGR103" s="78"/>
      <c r="IGS103" s="78"/>
      <c r="IGT103" s="78"/>
      <c r="IGU103" s="78"/>
      <c r="IGV103" s="78"/>
      <c r="IGW103" s="78"/>
      <c r="IGX103" s="78"/>
      <c r="IGY103" s="78"/>
      <c r="IGZ103" s="78"/>
      <c r="IHA103" s="78"/>
      <c r="IHB103" s="78"/>
      <c r="IHC103" s="78"/>
      <c r="IHD103" s="78"/>
      <c r="IHE103" s="78"/>
      <c r="IHF103" s="78"/>
      <c r="IHG103" s="78"/>
      <c r="IHH103" s="78"/>
      <c r="IHI103" s="78"/>
      <c r="IHJ103" s="78"/>
      <c r="IHK103" s="78"/>
      <c r="IHL103" s="78"/>
      <c r="IHM103" s="78"/>
      <c r="IHN103" s="78"/>
      <c r="IHO103" s="78"/>
      <c r="IHP103" s="78"/>
      <c r="IHQ103" s="78"/>
      <c r="IHR103" s="78"/>
      <c r="IHS103" s="78"/>
      <c r="IHT103" s="78"/>
      <c r="IHU103" s="78"/>
      <c r="IHV103" s="78"/>
      <c r="IHW103" s="78"/>
      <c r="IHX103" s="78"/>
      <c r="IHY103" s="78"/>
      <c r="IHZ103" s="78"/>
      <c r="IIA103" s="78"/>
      <c r="IIB103" s="78"/>
      <c r="IIC103" s="78"/>
      <c r="IID103" s="78"/>
      <c r="IIE103" s="78"/>
      <c r="IIF103" s="78"/>
      <c r="IIG103" s="78"/>
      <c r="IIH103" s="78"/>
      <c r="III103" s="78"/>
      <c r="IIJ103" s="78"/>
      <c r="IIK103" s="78"/>
      <c r="IIL103" s="78"/>
      <c r="IIM103" s="78"/>
      <c r="IIN103" s="78"/>
      <c r="IIO103" s="78"/>
      <c r="IIP103" s="78"/>
      <c r="IIQ103" s="78"/>
      <c r="IIR103" s="78"/>
      <c r="IIS103" s="78"/>
      <c r="IIT103" s="78"/>
      <c r="IIU103" s="78"/>
      <c r="IIV103" s="78"/>
      <c r="IIW103" s="78"/>
      <c r="IIX103" s="78"/>
      <c r="IIY103" s="78"/>
      <c r="IIZ103" s="78"/>
      <c r="IJA103" s="78"/>
      <c r="IJB103" s="78"/>
      <c r="IJC103" s="78"/>
      <c r="IJD103" s="78"/>
      <c r="IJE103" s="78"/>
      <c r="IJF103" s="78"/>
      <c r="IJG103" s="78"/>
      <c r="IJH103" s="78"/>
      <c r="IJI103" s="78"/>
      <c r="IJJ103" s="78"/>
      <c r="IJK103" s="78"/>
      <c r="IJL103" s="78"/>
      <c r="IJM103" s="78"/>
      <c r="IJN103" s="78"/>
      <c r="IJO103" s="78"/>
      <c r="IJP103" s="78"/>
      <c r="IJQ103" s="78"/>
      <c r="IJR103" s="78"/>
      <c r="IJS103" s="78"/>
      <c r="IJT103" s="78"/>
      <c r="IJU103" s="78"/>
      <c r="IJV103" s="78"/>
      <c r="IJW103" s="78"/>
      <c r="IJX103" s="78"/>
      <c r="IJY103" s="78"/>
      <c r="IJZ103" s="78"/>
      <c r="IKA103" s="78"/>
      <c r="IKB103" s="78"/>
      <c r="IKC103" s="78"/>
      <c r="IKD103" s="78"/>
      <c r="IKE103" s="78"/>
      <c r="IKF103" s="78"/>
      <c r="IKG103" s="78"/>
      <c r="IKH103" s="78"/>
      <c r="IKI103" s="78"/>
      <c r="IKJ103" s="78"/>
      <c r="IKK103" s="78"/>
      <c r="IKL103" s="78"/>
      <c r="IKM103" s="78"/>
      <c r="IKN103" s="78"/>
      <c r="IKO103" s="78"/>
      <c r="IKP103" s="78"/>
      <c r="IKQ103" s="78"/>
      <c r="IKR103" s="78"/>
      <c r="IKS103" s="78"/>
      <c r="IKT103" s="78"/>
      <c r="IKU103" s="78"/>
      <c r="IKV103" s="78"/>
      <c r="IKW103" s="78"/>
      <c r="IKX103" s="78"/>
      <c r="IKY103" s="78"/>
      <c r="IKZ103" s="78"/>
      <c r="ILA103" s="78"/>
      <c r="ILB103" s="78"/>
      <c r="ILC103" s="78"/>
      <c r="ILD103" s="78"/>
      <c r="ILE103" s="78"/>
      <c r="ILF103" s="78"/>
      <c r="ILG103" s="78"/>
      <c r="ILH103" s="78"/>
      <c r="ILI103" s="78"/>
      <c r="ILJ103" s="78"/>
      <c r="ILK103" s="78"/>
      <c r="ILL103" s="78"/>
      <c r="ILM103" s="78"/>
      <c r="ILN103" s="78"/>
      <c r="ILO103" s="78"/>
      <c r="ILP103" s="78"/>
      <c r="ILQ103" s="78"/>
      <c r="ILR103" s="78"/>
      <c r="ILS103" s="78"/>
      <c r="ILT103" s="78"/>
      <c r="ILU103" s="78"/>
      <c r="ILV103" s="78"/>
      <c r="ILW103" s="78"/>
      <c r="ILX103" s="78"/>
      <c r="ILY103" s="78"/>
      <c r="ILZ103" s="78"/>
      <c r="IMA103" s="78"/>
      <c r="IMB103" s="78"/>
      <c r="IMC103" s="78"/>
      <c r="IMD103" s="78"/>
      <c r="IME103" s="78"/>
      <c r="IMF103" s="78"/>
      <c r="IMG103" s="78"/>
      <c r="IMH103" s="78"/>
      <c r="IMI103" s="78"/>
      <c r="IMJ103" s="78"/>
      <c r="IMK103" s="78"/>
      <c r="IML103" s="78"/>
      <c r="IMM103" s="78"/>
      <c r="IMN103" s="78"/>
      <c r="IMO103" s="78"/>
      <c r="IMP103" s="78"/>
      <c r="IMQ103" s="78"/>
      <c r="IMR103" s="78"/>
      <c r="IMS103" s="78"/>
      <c r="IMT103" s="78"/>
      <c r="IMU103" s="78"/>
      <c r="IMV103" s="78"/>
      <c r="IMW103" s="78"/>
      <c r="IMX103" s="78"/>
      <c r="IMY103" s="78"/>
      <c r="IMZ103" s="78"/>
      <c r="INA103" s="78"/>
      <c r="INB103" s="78"/>
      <c r="INC103" s="78"/>
      <c r="IND103" s="78"/>
      <c r="INE103" s="78"/>
      <c r="INF103" s="78"/>
      <c r="ING103" s="78"/>
      <c r="INH103" s="78"/>
      <c r="INI103" s="78"/>
      <c r="INJ103" s="78"/>
      <c r="INK103" s="78"/>
      <c r="INL103" s="78"/>
      <c r="INM103" s="78"/>
      <c r="INN103" s="78"/>
      <c r="INO103" s="78"/>
      <c r="INP103" s="78"/>
      <c r="INQ103" s="78"/>
      <c r="INR103" s="78"/>
      <c r="INS103" s="78"/>
      <c r="INT103" s="78"/>
      <c r="INU103" s="78"/>
      <c r="INV103" s="78"/>
      <c r="INW103" s="78"/>
      <c r="INX103" s="78"/>
      <c r="INY103" s="78"/>
      <c r="INZ103" s="78"/>
      <c r="IOA103" s="78"/>
      <c r="IOB103" s="78"/>
      <c r="IOC103" s="78"/>
      <c r="IOD103" s="78"/>
      <c r="IOE103" s="78"/>
      <c r="IOF103" s="78"/>
      <c r="IOG103" s="78"/>
      <c r="IOH103" s="78"/>
      <c r="IOI103" s="78"/>
      <c r="IOJ103" s="78"/>
      <c r="IOK103" s="78"/>
      <c r="IOL103" s="78"/>
      <c r="IOM103" s="78"/>
      <c r="ION103" s="78"/>
      <c r="IOO103" s="78"/>
      <c r="IOP103" s="78"/>
      <c r="IOQ103" s="78"/>
      <c r="IOR103" s="78"/>
      <c r="IOS103" s="78"/>
      <c r="IOT103" s="78"/>
      <c r="IOU103" s="78"/>
      <c r="IOV103" s="78"/>
      <c r="IOW103" s="78"/>
      <c r="IOX103" s="78"/>
      <c r="IOY103" s="78"/>
      <c r="IOZ103" s="78"/>
      <c r="IPA103" s="78"/>
      <c r="IPB103" s="78"/>
      <c r="IPC103" s="78"/>
      <c r="IPD103" s="78"/>
      <c r="IPE103" s="78"/>
      <c r="IPF103" s="78"/>
      <c r="IPG103" s="78"/>
      <c r="IPH103" s="78"/>
      <c r="IPI103" s="78"/>
      <c r="IPJ103" s="78"/>
      <c r="IPK103" s="78"/>
      <c r="IPL103" s="78"/>
      <c r="IPM103" s="78"/>
      <c r="IPN103" s="78"/>
      <c r="IPO103" s="78"/>
      <c r="IPP103" s="78"/>
      <c r="IPQ103" s="78"/>
      <c r="IPR103" s="78"/>
      <c r="IPS103" s="78"/>
      <c r="IPT103" s="78"/>
      <c r="IPU103" s="78"/>
      <c r="IPV103" s="78"/>
      <c r="IPW103" s="78"/>
      <c r="IPX103" s="78"/>
      <c r="IPY103" s="78"/>
      <c r="IPZ103" s="78"/>
      <c r="IQA103" s="78"/>
      <c r="IQB103" s="78"/>
      <c r="IQC103" s="78"/>
      <c r="IQD103" s="78"/>
      <c r="IQE103" s="78"/>
      <c r="IQF103" s="78"/>
      <c r="IQG103" s="78"/>
      <c r="IQH103" s="78"/>
      <c r="IQI103" s="78"/>
      <c r="IQJ103" s="78"/>
      <c r="IQK103" s="78"/>
      <c r="IQL103" s="78"/>
      <c r="IQM103" s="78"/>
      <c r="IQN103" s="78"/>
      <c r="IQO103" s="78"/>
      <c r="IQP103" s="78"/>
      <c r="IQQ103" s="78"/>
      <c r="IQR103" s="78"/>
      <c r="IQS103" s="78"/>
      <c r="IQT103" s="78"/>
      <c r="IQU103" s="78"/>
      <c r="IQV103" s="78"/>
      <c r="IQW103" s="78"/>
      <c r="IQX103" s="78"/>
      <c r="IQY103" s="78"/>
      <c r="IQZ103" s="78"/>
      <c r="IRA103" s="78"/>
      <c r="IRB103" s="78"/>
      <c r="IRC103" s="78"/>
      <c r="IRD103" s="78"/>
      <c r="IRE103" s="78"/>
      <c r="IRF103" s="78"/>
      <c r="IRG103" s="78"/>
      <c r="IRH103" s="78"/>
      <c r="IRI103" s="78"/>
      <c r="IRJ103" s="78"/>
      <c r="IRK103" s="78"/>
      <c r="IRL103" s="78"/>
      <c r="IRM103" s="78"/>
      <c r="IRN103" s="78"/>
      <c r="IRO103" s="78"/>
      <c r="IRP103" s="78"/>
      <c r="IRQ103" s="78"/>
      <c r="IRR103" s="78"/>
      <c r="IRS103" s="78"/>
      <c r="IRT103" s="78"/>
      <c r="IRU103" s="78"/>
      <c r="IRV103" s="78"/>
      <c r="IRW103" s="78"/>
      <c r="IRX103" s="78"/>
      <c r="IRY103" s="78"/>
      <c r="IRZ103" s="78"/>
      <c r="ISA103" s="78"/>
      <c r="ISB103" s="78"/>
      <c r="ISC103" s="78"/>
      <c r="ISD103" s="78"/>
      <c r="ISE103" s="78"/>
      <c r="ISF103" s="78"/>
      <c r="ISG103" s="78"/>
      <c r="ISH103" s="78"/>
      <c r="ISI103" s="78"/>
      <c r="ISJ103" s="78"/>
      <c r="ISK103" s="78"/>
      <c r="ISL103" s="78"/>
      <c r="ISM103" s="78"/>
      <c r="ISN103" s="78"/>
      <c r="ISO103" s="78"/>
      <c r="ISP103" s="78"/>
      <c r="ISQ103" s="78"/>
      <c r="ISR103" s="78"/>
      <c r="ISS103" s="78"/>
      <c r="IST103" s="78"/>
      <c r="ISU103" s="78"/>
      <c r="ISV103" s="78"/>
      <c r="ISW103" s="78"/>
      <c r="ISX103" s="78"/>
      <c r="ISY103" s="78"/>
      <c r="ISZ103" s="78"/>
      <c r="ITA103" s="78"/>
      <c r="ITB103" s="78"/>
      <c r="ITC103" s="78"/>
      <c r="ITD103" s="78"/>
      <c r="ITE103" s="78"/>
      <c r="ITF103" s="78"/>
      <c r="ITG103" s="78"/>
      <c r="ITH103" s="78"/>
      <c r="ITI103" s="78"/>
      <c r="ITJ103" s="78"/>
      <c r="ITK103" s="78"/>
      <c r="ITL103" s="78"/>
      <c r="ITM103" s="78"/>
      <c r="ITN103" s="78"/>
      <c r="ITO103" s="78"/>
      <c r="ITP103" s="78"/>
      <c r="ITQ103" s="78"/>
      <c r="ITR103" s="78"/>
      <c r="ITS103" s="78"/>
      <c r="ITT103" s="78"/>
      <c r="ITU103" s="78"/>
      <c r="ITV103" s="78"/>
      <c r="ITW103" s="78"/>
      <c r="ITX103" s="78"/>
      <c r="ITY103" s="78"/>
      <c r="ITZ103" s="78"/>
      <c r="IUA103" s="78"/>
      <c r="IUB103" s="78"/>
      <c r="IUC103" s="78"/>
      <c r="IUD103" s="78"/>
      <c r="IUE103" s="78"/>
      <c r="IUF103" s="78"/>
      <c r="IUG103" s="78"/>
      <c r="IUH103" s="78"/>
      <c r="IUI103" s="78"/>
      <c r="IUJ103" s="78"/>
      <c r="IUK103" s="78"/>
      <c r="IUL103" s="78"/>
      <c r="IUM103" s="78"/>
      <c r="IUN103" s="78"/>
      <c r="IUO103" s="78"/>
      <c r="IUP103" s="78"/>
      <c r="IUQ103" s="78"/>
      <c r="IUR103" s="78"/>
      <c r="IUS103" s="78"/>
      <c r="IUT103" s="78"/>
      <c r="IUU103" s="78"/>
      <c r="IUV103" s="78"/>
      <c r="IUW103" s="78"/>
      <c r="IUX103" s="78"/>
      <c r="IUY103" s="78"/>
      <c r="IUZ103" s="78"/>
      <c r="IVA103" s="78"/>
      <c r="IVB103" s="78"/>
      <c r="IVC103" s="78"/>
      <c r="IVD103" s="78"/>
      <c r="IVE103" s="78"/>
      <c r="IVF103" s="78"/>
      <c r="IVG103" s="78"/>
      <c r="IVH103" s="78"/>
      <c r="IVI103" s="78"/>
      <c r="IVJ103" s="78"/>
      <c r="IVK103" s="78"/>
      <c r="IVL103" s="78"/>
      <c r="IVM103" s="78"/>
      <c r="IVN103" s="78"/>
      <c r="IVO103" s="78"/>
      <c r="IVP103" s="78"/>
      <c r="IVQ103" s="78"/>
      <c r="IVR103" s="78"/>
      <c r="IVS103" s="78"/>
      <c r="IVT103" s="78"/>
      <c r="IVU103" s="78"/>
      <c r="IVV103" s="78"/>
      <c r="IVW103" s="78"/>
      <c r="IVX103" s="78"/>
      <c r="IVY103" s="78"/>
      <c r="IVZ103" s="78"/>
      <c r="IWA103" s="78"/>
      <c r="IWB103" s="78"/>
      <c r="IWC103" s="78"/>
      <c r="IWD103" s="78"/>
      <c r="IWE103" s="78"/>
      <c r="IWF103" s="78"/>
      <c r="IWG103" s="78"/>
      <c r="IWH103" s="78"/>
      <c r="IWI103" s="78"/>
      <c r="IWJ103" s="78"/>
      <c r="IWK103" s="78"/>
      <c r="IWL103" s="78"/>
      <c r="IWM103" s="78"/>
      <c r="IWN103" s="78"/>
      <c r="IWO103" s="78"/>
      <c r="IWP103" s="78"/>
      <c r="IWQ103" s="78"/>
      <c r="IWR103" s="78"/>
      <c r="IWS103" s="78"/>
      <c r="IWT103" s="78"/>
      <c r="IWU103" s="78"/>
      <c r="IWV103" s="78"/>
      <c r="IWW103" s="78"/>
      <c r="IWX103" s="78"/>
      <c r="IWY103" s="78"/>
      <c r="IWZ103" s="78"/>
      <c r="IXA103" s="78"/>
      <c r="IXB103" s="78"/>
      <c r="IXC103" s="78"/>
      <c r="IXD103" s="78"/>
      <c r="IXE103" s="78"/>
      <c r="IXF103" s="78"/>
      <c r="IXG103" s="78"/>
      <c r="IXH103" s="78"/>
      <c r="IXI103" s="78"/>
      <c r="IXJ103" s="78"/>
      <c r="IXK103" s="78"/>
      <c r="IXL103" s="78"/>
      <c r="IXM103" s="78"/>
      <c r="IXN103" s="78"/>
      <c r="IXO103" s="78"/>
      <c r="IXP103" s="78"/>
      <c r="IXQ103" s="78"/>
      <c r="IXR103" s="78"/>
      <c r="IXS103" s="78"/>
      <c r="IXT103" s="78"/>
      <c r="IXU103" s="78"/>
      <c r="IXV103" s="78"/>
      <c r="IXW103" s="78"/>
      <c r="IXX103" s="78"/>
      <c r="IXY103" s="78"/>
      <c r="IXZ103" s="78"/>
      <c r="IYA103" s="78"/>
      <c r="IYB103" s="78"/>
      <c r="IYC103" s="78"/>
      <c r="IYD103" s="78"/>
      <c r="IYE103" s="78"/>
      <c r="IYF103" s="78"/>
      <c r="IYG103" s="78"/>
      <c r="IYH103" s="78"/>
      <c r="IYI103" s="78"/>
      <c r="IYJ103" s="78"/>
      <c r="IYK103" s="78"/>
      <c r="IYL103" s="78"/>
      <c r="IYM103" s="78"/>
      <c r="IYN103" s="78"/>
      <c r="IYO103" s="78"/>
      <c r="IYP103" s="78"/>
      <c r="IYQ103" s="78"/>
      <c r="IYR103" s="78"/>
      <c r="IYS103" s="78"/>
      <c r="IYT103" s="78"/>
      <c r="IYU103" s="78"/>
      <c r="IYV103" s="78"/>
      <c r="IYW103" s="78"/>
      <c r="IYX103" s="78"/>
      <c r="IYY103" s="78"/>
      <c r="IYZ103" s="78"/>
      <c r="IZA103" s="78"/>
      <c r="IZB103" s="78"/>
      <c r="IZC103" s="78"/>
      <c r="IZD103" s="78"/>
      <c r="IZE103" s="78"/>
      <c r="IZF103" s="78"/>
      <c r="IZG103" s="78"/>
      <c r="IZH103" s="78"/>
      <c r="IZI103" s="78"/>
      <c r="IZJ103" s="78"/>
      <c r="IZK103" s="78"/>
      <c r="IZL103" s="78"/>
      <c r="IZM103" s="78"/>
      <c r="IZN103" s="78"/>
      <c r="IZO103" s="78"/>
      <c r="IZP103" s="78"/>
      <c r="IZQ103" s="78"/>
      <c r="IZR103" s="78"/>
      <c r="IZS103" s="78"/>
      <c r="IZT103" s="78"/>
      <c r="IZU103" s="78"/>
      <c r="IZV103" s="78"/>
      <c r="IZW103" s="78"/>
      <c r="IZX103" s="78"/>
      <c r="IZY103" s="78"/>
      <c r="IZZ103" s="78"/>
      <c r="JAA103" s="78"/>
      <c r="JAB103" s="78"/>
      <c r="JAC103" s="78"/>
      <c r="JAD103" s="78"/>
      <c r="JAE103" s="78"/>
      <c r="JAF103" s="78"/>
      <c r="JAG103" s="78"/>
      <c r="JAH103" s="78"/>
      <c r="JAI103" s="78"/>
      <c r="JAJ103" s="78"/>
      <c r="JAK103" s="78"/>
      <c r="JAL103" s="78"/>
      <c r="JAM103" s="78"/>
      <c r="JAN103" s="78"/>
      <c r="JAO103" s="78"/>
      <c r="JAP103" s="78"/>
      <c r="JAQ103" s="78"/>
      <c r="JAR103" s="78"/>
      <c r="JAS103" s="78"/>
      <c r="JAT103" s="78"/>
      <c r="JAU103" s="78"/>
      <c r="JAV103" s="78"/>
      <c r="JAW103" s="78"/>
      <c r="JAX103" s="78"/>
      <c r="JAY103" s="78"/>
      <c r="JAZ103" s="78"/>
      <c r="JBA103" s="78"/>
      <c r="JBB103" s="78"/>
      <c r="JBC103" s="78"/>
      <c r="JBD103" s="78"/>
      <c r="JBE103" s="78"/>
      <c r="JBF103" s="78"/>
      <c r="JBG103" s="78"/>
      <c r="JBH103" s="78"/>
      <c r="JBI103" s="78"/>
      <c r="JBJ103" s="78"/>
      <c r="JBK103" s="78"/>
      <c r="JBL103" s="78"/>
      <c r="JBM103" s="78"/>
      <c r="JBN103" s="78"/>
      <c r="JBO103" s="78"/>
      <c r="JBP103" s="78"/>
      <c r="JBQ103" s="78"/>
      <c r="JBR103" s="78"/>
      <c r="JBS103" s="78"/>
      <c r="JBT103" s="78"/>
      <c r="JBU103" s="78"/>
      <c r="JBV103" s="78"/>
      <c r="JBW103" s="78"/>
      <c r="JBX103" s="78"/>
      <c r="JBY103" s="78"/>
      <c r="JBZ103" s="78"/>
      <c r="JCA103" s="78"/>
      <c r="JCB103" s="78"/>
      <c r="JCC103" s="78"/>
      <c r="JCD103" s="78"/>
      <c r="JCE103" s="78"/>
      <c r="JCF103" s="78"/>
      <c r="JCG103" s="78"/>
      <c r="JCH103" s="78"/>
      <c r="JCI103" s="78"/>
      <c r="JCJ103" s="78"/>
      <c r="JCK103" s="78"/>
      <c r="JCL103" s="78"/>
      <c r="JCM103" s="78"/>
      <c r="JCN103" s="78"/>
      <c r="JCO103" s="78"/>
      <c r="JCP103" s="78"/>
      <c r="JCQ103" s="78"/>
      <c r="JCR103" s="78"/>
      <c r="JCS103" s="78"/>
      <c r="JCT103" s="78"/>
      <c r="JCU103" s="78"/>
      <c r="JCV103" s="78"/>
      <c r="JCW103" s="78"/>
      <c r="JCX103" s="78"/>
      <c r="JCY103" s="78"/>
      <c r="JCZ103" s="78"/>
      <c r="JDA103" s="78"/>
      <c r="JDB103" s="78"/>
      <c r="JDC103" s="78"/>
      <c r="JDD103" s="78"/>
      <c r="JDE103" s="78"/>
      <c r="JDF103" s="78"/>
      <c r="JDG103" s="78"/>
      <c r="JDH103" s="78"/>
      <c r="JDI103" s="78"/>
      <c r="JDJ103" s="78"/>
      <c r="JDK103" s="78"/>
      <c r="JDL103" s="78"/>
      <c r="JDM103" s="78"/>
      <c r="JDN103" s="78"/>
      <c r="JDO103" s="78"/>
      <c r="JDP103" s="78"/>
      <c r="JDQ103" s="78"/>
      <c r="JDR103" s="78"/>
      <c r="JDS103" s="78"/>
      <c r="JDT103" s="78"/>
      <c r="JDU103" s="78"/>
      <c r="JDV103" s="78"/>
      <c r="JDW103" s="78"/>
      <c r="JDX103" s="78"/>
      <c r="JDY103" s="78"/>
      <c r="JDZ103" s="78"/>
      <c r="JEA103" s="78"/>
      <c r="JEB103" s="78"/>
      <c r="JEC103" s="78"/>
      <c r="JED103" s="78"/>
      <c r="JEE103" s="78"/>
      <c r="JEF103" s="78"/>
      <c r="JEG103" s="78"/>
      <c r="JEH103" s="78"/>
      <c r="JEI103" s="78"/>
      <c r="JEJ103" s="78"/>
      <c r="JEK103" s="78"/>
      <c r="JEL103" s="78"/>
      <c r="JEM103" s="78"/>
      <c r="JEN103" s="78"/>
      <c r="JEO103" s="78"/>
      <c r="JEP103" s="78"/>
      <c r="JEQ103" s="78"/>
      <c r="JER103" s="78"/>
      <c r="JES103" s="78"/>
      <c r="JET103" s="78"/>
      <c r="JEU103" s="78"/>
      <c r="JEV103" s="78"/>
      <c r="JEW103" s="78"/>
      <c r="JEX103" s="78"/>
      <c r="JEY103" s="78"/>
      <c r="JEZ103" s="78"/>
      <c r="JFA103" s="78"/>
      <c r="JFB103" s="78"/>
      <c r="JFC103" s="78"/>
      <c r="JFD103" s="78"/>
      <c r="JFE103" s="78"/>
      <c r="JFF103" s="78"/>
      <c r="JFG103" s="78"/>
      <c r="JFH103" s="78"/>
      <c r="JFI103" s="78"/>
      <c r="JFJ103" s="78"/>
      <c r="JFK103" s="78"/>
      <c r="JFL103" s="78"/>
      <c r="JFM103" s="78"/>
      <c r="JFN103" s="78"/>
      <c r="JFO103" s="78"/>
      <c r="JFP103" s="78"/>
      <c r="JFQ103" s="78"/>
      <c r="JFR103" s="78"/>
      <c r="JFS103" s="78"/>
      <c r="JFT103" s="78"/>
      <c r="JFU103" s="78"/>
      <c r="JFV103" s="78"/>
      <c r="JFW103" s="78"/>
      <c r="JFX103" s="78"/>
      <c r="JFY103" s="78"/>
      <c r="JFZ103" s="78"/>
      <c r="JGA103" s="78"/>
      <c r="JGB103" s="78"/>
      <c r="JGC103" s="78"/>
      <c r="JGD103" s="78"/>
      <c r="JGE103" s="78"/>
      <c r="JGF103" s="78"/>
      <c r="JGG103" s="78"/>
      <c r="JGH103" s="78"/>
      <c r="JGI103" s="78"/>
      <c r="JGJ103" s="78"/>
      <c r="JGK103" s="78"/>
      <c r="JGL103" s="78"/>
      <c r="JGM103" s="78"/>
      <c r="JGN103" s="78"/>
      <c r="JGO103" s="78"/>
      <c r="JGP103" s="78"/>
      <c r="JGQ103" s="78"/>
      <c r="JGR103" s="78"/>
      <c r="JGS103" s="78"/>
      <c r="JGT103" s="78"/>
      <c r="JGU103" s="78"/>
      <c r="JGV103" s="78"/>
      <c r="JGW103" s="78"/>
      <c r="JGX103" s="78"/>
      <c r="JGY103" s="78"/>
      <c r="JGZ103" s="78"/>
      <c r="JHA103" s="78"/>
      <c r="JHB103" s="78"/>
      <c r="JHC103" s="78"/>
      <c r="JHD103" s="78"/>
      <c r="JHE103" s="78"/>
      <c r="JHF103" s="78"/>
      <c r="JHG103" s="78"/>
      <c r="JHH103" s="78"/>
      <c r="JHI103" s="78"/>
      <c r="JHJ103" s="78"/>
      <c r="JHK103" s="78"/>
      <c r="JHL103" s="78"/>
      <c r="JHM103" s="78"/>
      <c r="JHN103" s="78"/>
      <c r="JHO103" s="78"/>
      <c r="JHP103" s="78"/>
      <c r="JHQ103" s="78"/>
      <c r="JHR103" s="78"/>
      <c r="JHS103" s="78"/>
      <c r="JHT103" s="78"/>
      <c r="JHU103" s="78"/>
      <c r="JHV103" s="78"/>
      <c r="JHW103" s="78"/>
      <c r="JHX103" s="78"/>
      <c r="JHY103" s="78"/>
      <c r="JHZ103" s="78"/>
      <c r="JIA103" s="78"/>
      <c r="JIB103" s="78"/>
      <c r="JIC103" s="78"/>
      <c r="JID103" s="78"/>
      <c r="JIE103" s="78"/>
      <c r="JIF103" s="78"/>
      <c r="JIG103" s="78"/>
      <c r="JIH103" s="78"/>
      <c r="JII103" s="78"/>
      <c r="JIJ103" s="78"/>
      <c r="JIK103" s="78"/>
      <c r="JIL103" s="78"/>
      <c r="JIM103" s="78"/>
      <c r="JIN103" s="78"/>
      <c r="JIO103" s="78"/>
      <c r="JIP103" s="78"/>
      <c r="JIQ103" s="78"/>
      <c r="JIR103" s="78"/>
      <c r="JIS103" s="78"/>
      <c r="JIT103" s="78"/>
      <c r="JIU103" s="78"/>
      <c r="JIV103" s="78"/>
      <c r="JIW103" s="78"/>
      <c r="JIX103" s="78"/>
      <c r="JIY103" s="78"/>
      <c r="JIZ103" s="78"/>
      <c r="JJA103" s="78"/>
      <c r="JJB103" s="78"/>
      <c r="JJC103" s="78"/>
      <c r="JJD103" s="78"/>
      <c r="JJE103" s="78"/>
      <c r="JJF103" s="78"/>
      <c r="JJG103" s="78"/>
      <c r="JJH103" s="78"/>
      <c r="JJI103" s="78"/>
      <c r="JJJ103" s="78"/>
      <c r="JJK103" s="78"/>
      <c r="JJL103" s="78"/>
      <c r="JJM103" s="78"/>
      <c r="JJN103" s="78"/>
      <c r="JJO103" s="78"/>
      <c r="JJP103" s="78"/>
      <c r="JJQ103" s="78"/>
      <c r="JJR103" s="78"/>
      <c r="JJS103" s="78"/>
      <c r="JJT103" s="78"/>
      <c r="JJU103" s="78"/>
      <c r="JJV103" s="78"/>
      <c r="JJW103" s="78"/>
      <c r="JJX103" s="78"/>
      <c r="JJY103" s="78"/>
      <c r="JJZ103" s="78"/>
      <c r="JKA103" s="78"/>
      <c r="JKB103" s="78"/>
      <c r="JKC103" s="78"/>
      <c r="JKD103" s="78"/>
      <c r="JKE103" s="78"/>
      <c r="JKF103" s="78"/>
      <c r="JKG103" s="78"/>
      <c r="JKH103" s="78"/>
      <c r="JKI103" s="78"/>
      <c r="JKJ103" s="78"/>
      <c r="JKK103" s="78"/>
      <c r="JKL103" s="78"/>
      <c r="JKM103" s="78"/>
      <c r="JKN103" s="78"/>
      <c r="JKO103" s="78"/>
      <c r="JKP103" s="78"/>
      <c r="JKQ103" s="78"/>
      <c r="JKR103" s="78"/>
      <c r="JKS103" s="78"/>
      <c r="JKT103" s="78"/>
      <c r="JKU103" s="78"/>
      <c r="JKV103" s="78"/>
      <c r="JKW103" s="78"/>
      <c r="JKX103" s="78"/>
      <c r="JKY103" s="78"/>
      <c r="JKZ103" s="78"/>
      <c r="JLA103" s="78"/>
      <c r="JLB103" s="78"/>
      <c r="JLC103" s="78"/>
      <c r="JLD103" s="78"/>
      <c r="JLE103" s="78"/>
      <c r="JLF103" s="78"/>
      <c r="JLG103" s="78"/>
      <c r="JLH103" s="78"/>
      <c r="JLI103" s="78"/>
      <c r="JLJ103" s="78"/>
      <c r="JLK103" s="78"/>
      <c r="JLL103" s="78"/>
      <c r="JLM103" s="78"/>
      <c r="JLN103" s="78"/>
      <c r="JLO103" s="78"/>
      <c r="JLP103" s="78"/>
      <c r="JLQ103" s="78"/>
      <c r="JLR103" s="78"/>
      <c r="JLS103" s="78"/>
      <c r="JLT103" s="78"/>
      <c r="JLU103" s="78"/>
      <c r="JLV103" s="78"/>
      <c r="JLW103" s="78"/>
      <c r="JLX103" s="78"/>
      <c r="JLY103" s="78"/>
      <c r="JLZ103" s="78"/>
      <c r="JMA103" s="78"/>
      <c r="JMB103" s="78"/>
      <c r="JMC103" s="78"/>
      <c r="JMD103" s="78"/>
      <c r="JME103" s="78"/>
      <c r="JMF103" s="78"/>
      <c r="JMG103" s="78"/>
      <c r="JMH103" s="78"/>
      <c r="JMI103" s="78"/>
      <c r="JMJ103" s="78"/>
      <c r="JMK103" s="78"/>
      <c r="JML103" s="78"/>
      <c r="JMM103" s="78"/>
      <c r="JMN103" s="78"/>
      <c r="JMO103" s="78"/>
      <c r="JMP103" s="78"/>
      <c r="JMQ103" s="78"/>
      <c r="JMR103" s="78"/>
      <c r="JMS103" s="78"/>
      <c r="JMT103" s="78"/>
      <c r="JMU103" s="78"/>
      <c r="JMV103" s="78"/>
      <c r="JMW103" s="78"/>
      <c r="JMX103" s="78"/>
      <c r="JMY103" s="78"/>
      <c r="JMZ103" s="78"/>
      <c r="JNA103" s="78"/>
      <c r="JNB103" s="78"/>
      <c r="JNC103" s="78"/>
      <c r="JND103" s="78"/>
      <c r="JNE103" s="78"/>
      <c r="JNF103" s="78"/>
      <c r="JNG103" s="78"/>
      <c r="JNH103" s="78"/>
      <c r="JNI103" s="78"/>
      <c r="JNJ103" s="78"/>
      <c r="JNK103" s="78"/>
      <c r="JNL103" s="78"/>
      <c r="JNM103" s="78"/>
      <c r="JNN103" s="78"/>
      <c r="JNO103" s="78"/>
      <c r="JNP103" s="78"/>
      <c r="JNQ103" s="78"/>
      <c r="JNR103" s="78"/>
      <c r="JNS103" s="78"/>
      <c r="JNT103" s="78"/>
      <c r="JNU103" s="78"/>
      <c r="JNV103" s="78"/>
      <c r="JNW103" s="78"/>
      <c r="JNX103" s="78"/>
      <c r="JNY103" s="78"/>
      <c r="JNZ103" s="78"/>
      <c r="JOA103" s="78"/>
      <c r="JOB103" s="78"/>
      <c r="JOC103" s="78"/>
      <c r="JOD103" s="78"/>
      <c r="JOE103" s="78"/>
      <c r="JOF103" s="78"/>
      <c r="JOG103" s="78"/>
      <c r="JOH103" s="78"/>
      <c r="JOI103" s="78"/>
      <c r="JOJ103" s="78"/>
      <c r="JOK103" s="78"/>
      <c r="JOL103" s="78"/>
      <c r="JOM103" s="78"/>
      <c r="JON103" s="78"/>
      <c r="JOO103" s="78"/>
      <c r="JOP103" s="78"/>
      <c r="JOQ103" s="78"/>
      <c r="JOR103" s="78"/>
      <c r="JOS103" s="78"/>
      <c r="JOT103" s="78"/>
      <c r="JOU103" s="78"/>
      <c r="JOV103" s="78"/>
      <c r="JOW103" s="78"/>
      <c r="JOX103" s="78"/>
      <c r="JOY103" s="78"/>
      <c r="JOZ103" s="78"/>
      <c r="JPA103" s="78"/>
      <c r="JPB103" s="78"/>
      <c r="JPC103" s="78"/>
      <c r="JPD103" s="78"/>
      <c r="JPE103" s="78"/>
      <c r="JPF103" s="78"/>
      <c r="JPG103" s="78"/>
      <c r="JPH103" s="78"/>
      <c r="JPI103" s="78"/>
      <c r="JPJ103" s="78"/>
      <c r="JPK103" s="78"/>
      <c r="JPL103" s="78"/>
      <c r="JPM103" s="78"/>
      <c r="JPN103" s="78"/>
      <c r="JPO103" s="78"/>
      <c r="JPP103" s="78"/>
      <c r="JPQ103" s="78"/>
      <c r="JPR103" s="78"/>
      <c r="JPS103" s="78"/>
      <c r="JPT103" s="78"/>
      <c r="JPU103" s="78"/>
      <c r="JPV103" s="78"/>
      <c r="JPW103" s="78"/>
      <c r="JPX103" s="78"/>
      <c r="JPY103" s="78"/>
      <c r="JPZ103" s="78"/>
      <c r="JQA103" s="78"/>
      <c r="JQB103" s="78"/>
      <c r="JQC103" s="78"/>
      <c r="JQD103" s="78"/>
      <c r="JQE103" s="78"/>
      <c r="JQF103" s="78"/>
      <c r="JQG103" s="78"/>
      <c r="JQH103" s="78"/>
      <c r="JQI103" s="78"/>
      <c r="JQJ103" s="78"/>
      <c r="JQK103" s="78"/>
      <c r="JQL103" s="78"/>
      <c r="JQM103" s="78"/>
      <c r="JQN103" s="78"/>
      <c r="JQO103" s="78"/>
      <c r="JQP103" s="78"/>
      <c r="JQQ103" s="78"/>
      <c r="JQR103" s="78"/>
      <c r="JQS103" s="78"/>
      <c r="JQT103" s="78"/>
      <c r="JQU103" s="78"/>
      <c r="JQV103" s="78"/>
      <c r="JQW103" s="78"/>
      <c r="JQX103" s="78"/>
      <c r="JQY103" s="78"/>
      <c r="JQZ103" s="78"/>
      <c r="JRA103" s="78"/>
      <c r="JRB103" s="78"/>
      <c r="JRC103" s="78"/>
      <c r="JRD103" s="78"/>
      <c r="JRE103" s="78"/>
      <c r="JRF103" s="78"/>
      <c r="JRG103" s="78"/>
      <c r="JRH103" s="78"/>
      <c r="JRI103" s="78"/>
      <c r="JRJ103" s="78"/>
      <c r="JRK103" s="78"/>
      <c r="JRL103" s="78"/>
      <c r="JRM103" s="78"/>
      <c r="JRN103" s="78"/>
      <c r="JRO103" s="78"/>
      <c r="JRP103" s="78"/>
      <c r="JRQ103" s="78"/>
      <c r="JRR103" s="78"/>
      <c r="JRS103" s="78"/>
      <c r="JRT103" s="78"/>
      <c r="JRU103" s="78"/>
      <c r="JRV103" s="78"/>
      <c r="JRW103" s="78"/>
      <c r="JRX103" s="78"/>
      <c r="JRY103" s="78"/>
      <c r="JRZ103" s="78"/>
      <c r="JSA103" s="78"/>
      <c r="JSB103" s="78"/>
      <c r="JSC103" s="78"/>
      <c r="JSD103" s="78"/>
      <c r="JSE103" s="78"/>
      <c r="JSF103" s="78"/>
      <c r="JSG103" s="78"/>
      <c r="JSH103" s="78"/>
      <c r="JSI103" s="78"/>
      <c r="JSJ103" s="78"/>
      <c r="JSK103" s="78"/>
      <c r="JSL103" s="78"/>
      <c r="JSM103" s="78"/>
      <c r="JSN103" s="78"/>
      <c r="JSO103" s="78"/>
      <c r="JSP103" s="78"/>
      <c r="JSQ103" s="78"/>
      <c r="JSR103" s="78"/>
      <c r="JSS103" s="78"/>
      <c r="JST103" s="78"/>
      <c r="JSU103" s="78"/>
      <c r="JSV103" s="78"/>
      <c r="JSW103" s="78"/>
      <c r="JSX103" s="78"/>
      <c r="JSY103" s="78"/>
      <c r="JSZ103" s="78"/>
      <c r="JTA103" s="78"/>
      <c r="JTB103" s="78"/>
      <c r="JTC103" s="78"/>
      <c r="JTD103" s="78"/>
      <c r="JTE103" s="78"/>
      <c r="JTF103" s="78"/>
      <c r="JTG103" s="78"/>
      <c r="JTH103" s="78"/>
      <c r="JTI103" s="78"/>
      <c r="JTJ103" s="78"/>
      <c r="JTK103" s="78"/>
      <c r="JTL103" s="78"/>
      <c r="JTM103" s="78"/>
      <c r="JTN103" s="78"/>
      <c r="JTO103" s="78"/>
      <c r="JTP103" s="78"/>
      <c r="JTQ103" s="78"/>
      <c r="JTR103" s="78"/>
      <c r="JTS103" s="78"/>
      <c r="JTT103" s="78"/>
      <c r="JTU103" s="78"/>
      <c r="JTV103" s="78"/>
      <c r="JTW103" s="78"/>
      <c r="JTX103" s="78"/>
      <c r="JTY103" s="78"/>
      <c r="JTZ103" s="78"/>
      <c r="JUA103" s="78"/>
      <c r="JUB103" s="78"/>
      <c r="JUC103" s="78"/>
      <c r="JUD103" s="78"/>
      <c r="JUE103" s="78"/>
      <c r="JUF103" s="78"/>
      <c r="JUG103" s="78"/>
      <c r="JUH103" s="78"/>
      <c r="JUI103" s="78"/>
      <c r="JUJ103" s="78"/>
      <c r="JUK103" s="78"/>
      <c r="JUL103" s="78"/>
      <c r="JUM103" s="78"/>
      <c r="JUN103" s="78"/>
      <c r="JUO103" s="78"/>
      <c r="JUP103" s="78"/>
      <c r="JUQ103" s="78"/>
      <c r="JUR103" s="78"/>
      <c r="JUS103" s="78"/>
      <c r="JUT103" s="78"/>
      <c r="JUU103" s="78"/>
      <c r="JUV103" s="78"/>
      <c r="JUW103" s="78"/>
      <c r="JUX103" s="78"/>
      <c r="JUY103" s="78"/>
      <c r="JUZ103" s="78"/>
      <c r="JVA103" s="78"/>
      <c r="JVB103" s="78"/>
      <c r="JVC103" s="78"/>
      <c r="JVD103" s="78"/>
      <c r="JVE103" s="78"/>
      <c r="JVF103" s="78"/>
      <c r="JVG103" s="78"/>
      <c r="JVH103" s="78"/>
      <c r="JVI103" s="78"/>
      <c r="JVJ103" s="78"/>
      <c r="JVK103" s="78"/>
      <c r="JVL103" s="78"/>
      <c r="JVM103" s="78"/>
      <c r="JVN103" s="78"/>
      <c r="JVO103" s="78"/>
      <c r="JVP103" s="78"/>
      <c r="JVQ103" s="78"/>
      <c r="JVR103" s="78"/>
      <c r="JVS103" s="78"/>
      <c r="JVT103" s="78"/>
      <c r="JVU103" s="78"/>
      <c r="JVV103" s="78"/>
      <c r="JVW103" s="78"/>
      <c r="JVX103" s="78"/>
      <c r="JVY103" s="78"/>
      <c r="JVZ103" s="78"/>
      <c r="JWA103" s="78"/>
      <c r="JWB103" s="78"/>
      <c r="JWC103" s="78"/>
      <c r="JWD103" s="78"/>
      <c r="JWE103" s="78"/>
      <c r="JWF103" s="78"/>
      <c r="JWG103" s="78"/>
      <c r="JWH103" s="78"/>
      <c r="JWI103" s="78"/>
      <c r="JWJ103" s="78"/>
      <c r="JWK103" s="78"/>
      <c r="JWL103" s="78"/>
      <c r="JWM103" s="78"/>
      <c r="JWN103" s="78"/>
      <c r="JWO103" s="78"/>
      <c r="JWP103" s="78"/>
      <c r="JWQ103" s="78"/>
      <c r="JWR103" s="78"/>
      <c r="JWS103" s="78"/>
      <c r="JWT103" s="78"/>
      <c r="JWU103" s="78"/>
      <c r="JWV103" s="78"/>
      <c r="JWW103" s="78"/>
      <c r="JWX103" s="78"/>
      <c r="JWY103" s="78"/>
      <c r="JWZ103" s="78"/>
      <c r="JXA103" s="78"/>
      <c r="JXB103" s="78"/>
      <c r="JXC103" s="78"/>
      <c r="JXD103" s="78"/>
      <c r="JXE103" s="78"/>
      <c r="JXF103" s="78"/>
      <c r="JXG103" s="78"/>
      <c r="JXH103" s="78"/>
      <c r="JXI103" s="78"/>
      <c r="JXJ103" s="78"/>
      <c r="JXK103" s="78"/>
      <c r="JXL103" s="78"/>
      <c r="JXM103" s="78"/>
      <c r="JXN103" s="78"/>
      <c r="JXO103" s="78"/>
      <c r="JXP103" s="78"/>
      <c r="JXQ103" s="78"/>
      <c r="JXR103" s="78"/>
      <c r="JXS103" s="78"/>
      <c r="JXT103" s="78"/>
      <c r="JXU103" s="78"/>
      <c r="JXV103" s="78"/>
      <c r="JXW103" s="78"/>
      <c r="JXX103" s="78"/>
      <c r="JXY103" s="78"/>
      <c r="JXZ103" s="78"/>
      <c r="JYA103" s="78"/>
      <c r="JYB103" s="78"/>
      <c r="JYC103" s="78"/>
      <c r="JYD103" s="78"/>
      <c r="JYE103" s="78"/>
      <c r="JYF103" s="78"/>
      <c r="JYG103" s="78"/>
      <c r="JYH103" s="78"/>
      <c r="JYI103" s="78"/>
      <c r="JYJ103" s="78"/>
      <c r="JYK103" s="78"/>
      <c r="JYL103" s="78"/>
      <c r="JYM103" s="78"/>
      <c r="JYN103" s="78"/>
      <c r="JYO103" s="78"/>
      <c r="JYP103" s="78"/>
      <c r="JYQ103" s="78"/>
      <c r="JYR103" s="78"/>
      <c r="JYS103" s="78"/>
      <c r="JYT103" s="78"/>
      <c r="JYU103" s="78"/>
      <c r="JYV103" s="78"/>
      <c r="JYW103" s="78"/>
      <c r="JYX103" s="78"/>
      <c r="JYY103" s="78"/>
      <c r="JYZ103" s="78"/>
      <c r="JZA103" s="78"/>
      <c r="JZB103" s="78"/>
      <c r="JZC103" s="78"/>
      <c r="JZD103" s="78"/>
      <c r="JZE103" s="78"/>
      <c r="JZF103" s="78"/>
      <c r="JZG103" s="78"/>
      <c r="JZH103" s="78"/>
      <c r="JZI103" s="78"/>
      <c r="JZJ103" s="78"/>
      <c r="JZK103" s="78"/>
      <c r="JZL103" s="78"/>
      <c r="JZM103" s="78"/>
      <c r="JZN103" s="78"/>
      <c r="JZO103" s="78"/>
      <c r="JZP103" s="78"/>
      <c r="JZQ103" s="78"/>
      <c r="JZR103" s="78"/>
      <c r="JZS103" s="78"/>
      <c r="JZT103" s="78"/>
      <c r="JZU103" s="78"/>
      <c r="JZV103" s="78"/>
      <c r="JZW103" s="78"/>
      <c r="JZX103" s="78"/>
      <c r="JZY103" s="78"/>
      <c r="JZZ103" s="78"/>
      <c r="KAA103" s="78"/>
      <c r="KAB103" s="78"/>
      <c r="KAC103" s="78"/>
      <c r="KAD103" s="78"/>
      <c r="KAE103" s="78"/>
      <c r="KAF103" s="78"/>
      <c r="KAG103" s="78"/>
      <c r="KAH103" s="78"/>
      <c r="KAI103" s="78"/>
      <c r="KAJ103" s="78"/>
      <c r="KAK103" s="78"/>
      <c r="KAL103" s="78"/>
      <c r="KAM103" s="78"/>
      <c r="KAN103" s="78"/>
      <c r="KAO103" s="78"/>
      <c r="KAP103" s="78"/>
      <c r="KAQ103" s="78"/>
      <c r="KAR103" s="78"/>
      <c r="KAS103" s="78"/>
      <c r="KAT103" s="78"/>
      <c r="KAU103" s="78"/>
      <c r="KAV103" s="78"/>
      <c r="KAW103" s="78"/>
      <c r="KAX103" s="78"/>
      <c r="KAY103" s="78"/>
      <c r="KAZ103" s="78"/>
      <c r="KBA103" s="78"/>
      <c r="KBB103" s="78"/>
      <c r="KBC103" s="78"/>
      <c r="KBD103" s="78"/>
      <c r="KBE103" s="78"/>
      <c r="KBF103" s="78"/>
      <c r="KBG103" s="78"/>
      <c r="KBH103" s="78"/>
      <c r="KBI103" s="78"/>
      <c r="KBJ103" s="78"/>
      <c r="KBK103" s="78"/>
      <c r="KBL103" s="78"/>
      <c r="KBM103" s="78"/>
      <c r="KBN103" s="78"/>
      <c r="KBO103" s="78"/>
      <c r="KBP103" s="78"/>
      <c r="KBQ103" s="78"/>
      <c r="KBR103" s="78"/>
      <c r="KBS103" s="78"/>
      <c r="KBT103" s="78"/>
      <c r="KBU103" s="78"/>
      <c r="KBV103" s="78"/>
      <c r="KBW103" s="78"/>
      <c r="KBX103" s="78"/>
      <c r="KBY103" s="78"/>
      <c r="KBZ103" s="78"/>
      <c r="KCA103" s="78"/>
      <c r="KCB103" s="78"/>
      <c r="KCC103" s="78"/>
      <c r="KCD103" s="78"/>
      <c r="KCE103" s="78"/>
      <c r="KCF103" s="78"/>
      <c r="KCG103" s="78"/>
      <c r="KCH103" s="78"/>
      <c r="KCI103" s="78"/>
      <c r="KCJ103" s="78"/>
      <c r="KCK103" s="78"/>
      <c r="KCL103" s="78"/>
      <c r="KCM103" s="78"/>
      <c r="KCN103" s="78"/>
      <c r="KCO103" s="78"/>
      <c r="KCP103" s="78"/>
      <c r="KCQ103" s="78"/>
      <c r="KCR103" s="78"/>
      <c r="KCS103" s="78"/>
      <c r="KCT103" s="78"/>
      <c r="KCU103" s="78"/>
      <c r="KCV103" s="78"/>
      <c r="KCW103" s="78"/>
      <c r="KCX103" s="78"/>
      <c r="KCY103" s="78"/>
      <c r="KCZ103" s="78"/>
      <c r="KDA103" s="78"/>
      <c r="KDB103" s="78"/>
      <c r="KDC103" s="78"/>
      <c r="KDD103" s="78"/>
      <c r="KDE103" s="78"/>
      <c r="KDF103" s="78"/>
      <c r="KDG103" s="78"/>
      <c r="KDH103" s="78"/>
      <c r="KDI103" s="78"/>
      <c r="KDJ103" s="78"/>
      <c r="KDK103" s="78"/>
      <c r="KDL103" s="78"/>
      <c r="KDM103" s="78"/>
      <c r="KDN103" s="78"/>
      <c r="KDO103" s="78"/>
      <c r="KDP103" s="78"/>
      <c r="KDQ103" s="78"/>
      <c r="KDR103" s="78"/>
      <c r="KDS103" s="78"/>
      <c r="KDT103" s="78"/>
      <c r="KDU103" s="78"/>
      <c r="KDV103" s="78"/>
      <c r="KDW103" s="78"/>
      <c r="KDX103" s="78"/>
      <c r="KDY103" s="78"/>
      <c r="KDZ103" s="78"/>
      <c r="KEA103" s="78"/>
      <c r="KEB103" s="78"/>
      <c r="KEC103" s="78"/>
      <c r="KED103" s="78"/>
      <c r="KEE103" s="78"/>
      <c r="KEF103" s="78"/>
      <c r="KEG103" s="78"/>
      <c r="KEH103" s="78"/>
      <c r="KEI103" s="78"/>
      <c r="KEJ103" s="78"/>
      <c r="KEK103" s="78"/>
      <c r="KEL103" s="78"/>
      <c r="KEM103" s="78"/>
      <c r="KEN103" s="78"/>
      <c r="KEO103" s="78"/>
      <c r="KEP103" s="78"/>
      <c r="KEQ103" s="78"/>
      <c r="KER103" s="78"/>
      <c r="KES103" s="78"/>
      <c r="KET103" s="78"/>
      <c r="KEU103" s="78"/>
      <c r="KEV103" s="78"/>
      <c r="KEW103" s="78"/>
      <c r="KEX103" s="78"/>
      <c r="KEY103" s="78"/>
      <c r="KEZ103" s="78"/>
      <c r="KFA103" s="78"/>
      <c r="KFB103" s="78"/>
      <c r="KFC103" s="78"/>
      <c r="KFD103" s="78"/>
      <c r="KFE103" s="78"/>
      <c r="KFF103" s="78"/>
      <c r="KFG103" s="78"/>
      <c r="KFH103" s="78"/>
      <c r="KFI103" s="78"/>
      <c r="KFJ103" s="78"/>
      <c r="KFK103" s="78"/>
      <c r="KFL103" s="78"/>
      <c r="KFM103" s="78"/>
      <c r="KFN103" s="78"/>
      <c r="KFO103" s="78"/>
      <c r="KFP103" s="78"/>
      <c r="KFQ103" s="78"/>
      <c r="KFR103" s="78"/>
      <c r="KFS103" s="78"/>
      <c r="KFT103" s="78"/>
      <c r="KFU103" s="78"/>
      <c r="KFV103" s="78"/>
      <c r="KFW103" s="78"/>
      <c r="KFX103" s="78"/>
      <c r="KFY103" s="78"/>
      <c r="KFZ103" s="78"/>
      <c r="KGA103" s="78"/>
      <c r="KGB103" s="78"/>
      <c r="KGC103" s="78"/>
      <c r="KGD103" s="78"/>
      <c r="KGE103" s="78"/>
      <c r="KGF103" s="78"/>
      <c r="KGG103" s="78"/>
      <c r="KGH103" s="78"/>
      <c r="KGI103" s="78"/>
      <c r="KGJ103" s="78"/>
      <c r="KGK103" s="78"/>
      <c r="KGL103" s="78"/>
      <c r="KGM103" s="78"/>
      <c r="KGN103" s="78"/>
      <c r="KGO103" s="78"/>
      <c r="KGP103" s="78"/>
      <c r="KGQ103" s="78"/>
      <c r="KGR103" s="78"/>
      <c r="KGS103" s="78"/>
      <c r="KGT103" s="78"/>
      <c r="KGU103" s="78"/>
      <c r="KGV103" s="78"/>
      <c r="KGW103" s="78"/>
      <c r="KGX103" s="78"/>
      <c r="KGY103" s="78"/>
      <c r="KGZ103" s="78"/>
      <c r="KHA103" s="78"/>
      <c r="KHB103" s="78"/>
      <c r="KHC103" s="78"/>
      <c r="KHD103" s="78"/>
      <c r="KHE103" s="78"/>
      <c r="KHF103" s="78"/>
      <c r="KHG103" s="78"/>
      <c r="KHH103" s="78"/>
      <c r="KHI103" s="78"/>
      <c r="KHJ103" s="78"/>
      <c r="KHK103" s="78"/>
      <c r="KHL103" s="78"/>
      <c r="KHM103" s="78"/>
      <c r="KHN103" s="78"/>
      <c r="KHO103" s="78"/>
      <c r="KHP103" s="78"/>
      <c r="KHQ103" s="78"/>
      <c r="KHR103" s="78"/>
      <c r="KHS103" s="78"/>
      <c r="KHT103" s="78"/>
      <c r="KHU103" s="78"/>
      <c r="KHV103" s="78"/>
      <c r="KHW103" s="78"/>
      <c r="KHX103" s="78"/>
      <c r="KHY103" s="78"/>
      <c r="KHZ103" s="78"/>
      <c r="KIA103" s="78"/>
      <c r="KIB103" s="78"/>
      <c r="KIC103" s="78"/>
      <c r="KID103" s="78"/>
      <c r="KIE103" s="78"/>
      <c r="KIF103" s="78"/>
      <c r="KIG103" s="78"/>
      <c r="KIH103" s="78"/>
      <c r="KII103" s="78"/>
      <c r="KIJ103" s="78"/>
      <c r="KIK103" s="78"/>
      <c r="KIL103" s="78"/>
      <c r="KIM103" s="78"/>
      <c r="KIN103" s="78"/>
      <c r="KIO103" s="78"/>
      <c r="KIP103" s="78"/>
      <c r="KIQ103" s="78"/>
      <c r="KIR103" s="78"/>
      <c r="KIS103" s="78"/>
      <c r="KIT103" s="78"/>
      <c r="KIU103" s="78"/>
      <c r="KIV103" s="78"/>
      <c r="KIW103" s="78"/>
      <c r="KIX103" s="78"/>
      <c r="KIY103" s="78"/>
      <c r="KIZ103" s="78"/>
      <c r="KJA103" s="78"/>
      <c r="KJB103" s="78"/>
      <c r="KJC103" s="78"/>
      <c r="KJD103" s="78"/>
      <c r="KJE103" s="78"/>
      <c r="KJF103" s="78"/>
      <c r="KJG103" s="78"/>
      <c r="KJH103" s="78"/>
      <c r="KJI103" s="78"/>
      <c r="KJJ103" s="78"/>
      <c r="KJK103" s="78"/>
      <c r="KJL103" s="78"/>
      <c r="KJM103" s="78"/>
      <c r="KJN103" s="78"/>
      <c r="KJO103" s="78"/>
      <c r="KJP103" s="78"/>
      <c r="KJQ103" s="78"/>
      <c r="KJR103" s="78"/>
      <c r="KJS103" s="78"/>
      <c r="KJT103" s="78"/>
      <c r="KJU103" s="78"/>
      <c r="KJV103" s="78"/>
      <c r="KJW103" s="78"/>
      <c r="KJX103" s="78"/>
      <c r="KJY103" s="78"/>
      <c r="KJZ103" s="78"/>
      <c r="KKA103" s="78"/>
      <c r="KKB103" s="78"/>
      <c r="KKC103" s="78"/>
      <c r="KKD103" s="78"/>
      <c r="KKE103" s="78"/>
      <c r="KKF103" s="78"/>
      <c r="KKG103" s="78"/>
      <c r="KKH103" s="78"/>
      <c r="KKI103" s="78"/>
      <c r="KKJ103" s="78"/>
      <c r="KKK103" s="78"/>
      <c r="KKL103" s="78"/>
      <c r="KKM103" s="78"/>
      <c r="KKN103" s="78"/>
      <c r="KKO103" s="78"/>
      <c r="KKP103" s="78"/>
      <c r="KKQ103" s="78"/>
      <c r="KKR103" s="78"/>
      <c r="KKS103" s="78"/>
      <c r="KKT103" s="78"/>
      <c r="KKU103" s="78"/>
      <c r="KKV103" s="78"/>
      <c r="KKW103" s="78"/>
      <c r="KKX103" s="78"/>
      <c r="KKY103" s="78"/>
      <c r="KKZ103" s="78"/>
      <c r="KLA103" s="78"/>
      <c r="KLB103" s="78"/>
      <c r="KLC103" s="78"/>
      <c r="KLD103" s="78"/>
      <c r="KLE103" s="78"/>
      <c r="KLF103" s="78"/>
      <c r="KLG103" s="78"/>
      <c r="KLH103" s="78"/>
      <c r="KLI103" s="78"/>
      <c r="KLJ103" s="78"/>
      <c r="KLK103" s="78"/>
      <c r="KLL103" s="78"/>
      <c r="KLM103" s="78"/>
      <c r="KLN103" s="78"/>
      <c r="KLO103" s="78"/>
      <c r="KLP103" s="78"/>
      <c r="KLQ103" s="78"/>
      <c r="KLR103" s="78"/>
      <c r="KLS103" s="78"/>
      <c r="KLT103" s="78"/>
      <c r="KLU103" s="78"/>
      <c r="KLV103" s="78"/>
      <c r="KLW103" s="78"/>
      <c r="KLX103" s="78"/>
      <c r="KLY103" s="78"/>
      <c r="KLZ103" s="78"/>
      <c r="KMA103" s="78"/>
      <c r="KMB103" s="78"/>
      <c r="KMC103" s="78"/>
      <c r="KMD103" s="78"/>
      <c r="KME103" s="78"/>
      <c r="KMF103" s="78"/>
      <c r="KMG103" s="78"/>
      <c r="KMH103" s="78"/>
      <c r="KMI103" s="78"/>
      <c r="KMJ103" s="78"/>
      <c r="KMK103" s="78"/>
      <c r="KML103" s="78"/>
      <c r="KMM103" s="78"/>
      <c r="KMN103" s="78"/>
      <c r="KMO103" s="78"/>
      <c r="KMP103" s="78"/>
      <c r="KMQ103" s="78"/>
      <c r="KMR103" s="78"/>
      <c r="KMS103" s="78"/>
      <c r="KMT103" s="78"/>
      <c r="KMU103" s="78"/>
      <c r="KMV103" s="78"/>
      <c r="KMW103" s="78"/>
      <c r="KMX103" s="78"/>
      <c r="KMY103" s="78"/>
      <c r="KMZ103" s="78"/>
      <c r="KNA103" s="78"/>
      <c r="KNB103" s="78"/>
      <c r="KNC103" s="78"/>
      <c r="KND103" s="78"/>
      <c r="KNE103" s="78"/>
      <c r="KNF103" s="78"/>
      <c r="KNG103" s="78"/>
      <c r="KNH103" s="78"/>
      <c r="KNI103" s="78"/>
      <c r="KNJ103" s="78"/>
      <c r="KNK103" s="78"/>
      <c r="KNL103" s="78"/>
      <c r="KNM103" s="78"/>
      <c r="KNN103" s="78"/>
      <c r="KNO103" s="78"/>
      <c r="KNP103" s="78"/>
      <c r="KNQ103" s="78"/>
      <c r="KNR103" s="78"/>
      <c r="KNS103" s="78"/>
      <c r="KNT103" s="78"/>
      <c r="KNU103" s="78"/>
      <c r="KNV103" s="78"/>
      <c r="KNW103" s="78"/>
      <c r="KNX103" s="78"/>
      <c r="KNY103" s="78"/>
      <c r="KNZ103" s="78"/>
      <c r="KOA103" s="78"/>
      <c r="KOB103" s="78"/>
      <c r="KOC103" s="78"/>
      <c r="KOD103" s="78"/>
      <c r="KOE103" s="78"/>
      <c r="KOF103" s="78"/>
      <c r="KOG103" s="78"/>
      <c r="KOH103" s="78"/>
      <c r="KOI103" s="78"/>
      <c r="KOJ103" s="78"/>
      <c r="KOK103" s="78"/>
      <c r="KOL103" s="78"/>
      <c r="KOM103" s="78"/>
      <c r="KON103" s="78"/>
      <c r="KOO103" s="78"/>
      <c r="KOP103" s="78"/>
      <c r="KOQ103" s="78"/>
      <c r="KOR103" s="78"/>
      <c r="KOS103" s="78"/>
      <c r="KOT103" s="78"/>
      <c r="KOU103" s="78"/>
      <c r="KOV103" s="78"/>
      <c r="KOW103" s="78"/>
      <c r="KOX103" s="78"/>
      <c r="KOY103" s="78"/>
      <c r="KOZ103" s="78"/>
      <c r="KPA103" s="78"/>
      <c r="KPB103" s="78"/>
      <c r="KPC103" s="78"/>
      <c r="KPD103" s="78"/>
      <c r="KPE103" s="78"/>
      <c r="KPF103" s="78"/>
      <c r="KPG103" s="78"/>
      <c r="KPH103" s="78"/>
      <c r="KPI103" s="78"/>
      <c r="KPJ103" s="78"/>
      <c r="KPK103" s="78"/>
      <c r="KPL103" s="78"/>
      <c r="KPM103" s="78"/>
      <c r="KPN103" s="78"/>
      <c r="KPO103" s="78"/>
      <c r="KPP103" s="78"/>
      <c r="KPQ103" s="78"/>
      <c r="KPR103" s="78"/>
      <c r="KPS103" s="78"/>
      <c r="KPT103" s="78"/>
      <c r="KPU103" s="78"/>
      <c r="KPV103" s="78"/>
      <c r="KPW103" s="78"/>
      <c r="KPX103" s="78"/>
      <c r="KPY103" s="78"/>
      <c r="KPZ103" s="78"/>
      <c r="KQA103" s="78"/>
      <c r="KQB103" s="78"/>
      <c r="KQC103" s="78"/>
      <c r="KQD103" s="78"/>
      <c r="KQE103" s="78"/>
      <c r="KQF103" s="78"/>
      <c r="KQG103" s="78"/>
      <c r="KQH103" s="78"/>
      <c r="KQI103" s="78"/>
      <c r="KQJ103" s="78"/>
      <c r="KQK103" s="78"/>
      <c r="KQL103" s="78"/>
      <c r="KQM103" s="78"/>
      <c r="KQN103" s="78"/>
      <c r="KQO103" s="78"/>
      <c r="KQP103" s="78"/>
      <c r="KQQ103" s="78"/>
      <c r="KQR103" s="78"/>
      <c r="KQS103" s="78"/>
      <c r="KQT103" s="78"/>
      <c r="KQU103" s="78"/>
      <c r="KQV103" s="78"/>
      <c r="KQW103" s="78"/>
      <c r="KQX103" s="78"/>
      <c r="KQY103" s="78"/>
      <c r="KQZ103" s="78"/>
      <c r="KRA103" s="78"/>
      <c r="KRB103" s="78"/>
      <c r="KRC103" s="78"/>
      <c r="KRD103" s="78"/>
      <c r="KRE103" s="78"/>
      <c r="KRF103" s="78"/>
      <c r="KRG103" s="78"/>
      <c r="KRH103" s="78"/>
      <c r="KRI103" s="78"/>
      <c r="KRJ103" s="78"/>
      <c r="KRK103" s="78"/>
      <c r="KRL103" s="78"/>
      <c r="KRM103" s="78"/>
      <c r="KRN103" s="78"/>
      <c r="KRO103" s="78"/>
      <c r="KRP103" s="78"/>
      <c r="KRQ103" s="78"/>
      <c r="KRR103" s="78"/>
      <c r="KRS103" s="78"/>
      <c r="KRT103" s="78"/>
      <c r="KRU103" s="78"/>
      <c r="KRV103" s="78"/>
      <c r="KRW103" s="78"/>
      <c r="KRX103" s="78"/>
      <c r="KRY103" s="78"/>
      <c r="KRZ103" s="78"/>
      <c r="KSA103" s="78"/>
      <c r="KSB103" s="78"/>
      <c r="KSC103" s="78"/>
      <c r="KSD103" s="78"/>
      <c r="KSE103" s="78"/>
      <c r="KSF103" s="78"/>
      <c r="KSG103" s="78"/>
      <c r="KSH103" s="78"/>
      <c r="KSI103" s="78"/>
      <c r="KSJ103" s="78"/>
      <c r="KSK103" s="78"/>
      <c r="KSL103" s="78"/>
      <c r="KSM103" s="78"/>
      <c r="KSN103" s="78"/>
      <c r="KSO103" s="78"/>
      <c r="KSP103" s="78"/>
      <c r="KSQ103" s="78"/>
      <c r="KSR103" s="78"/>
      <c r="KSS103" s="78"/>
      <c r="KST103" s="78"/>
      <c r="KSU103" s="78"/>
      <c r="KSV103" s="78"/>
      <c r="KSW103" s="78"/>
      <c r="KSX103" s="78"/>
      <c r="KSY103" s="78"/>
      <c r="KSZ103" s="78"/>
      <c r="KTA103" s="78"/>
      <c r="KTB103" s="78"/>
      <c r="KTC103" s="78"/>
      <c r="KTD103" s="78"/>
      <c r="KTE103" s="78"/>
      <c r="KTF103" s="78"/>
      <c r="KTG103" s="78"/>
      <c r="KTH103" s="78"/>
      <c r="KTI103" s="78"/>
      <c r="KTJ103" s="78"/>
      <c r="KTK103" s="78"/>
      <c r="KTL103" s="78"/>
      <c r="KTM103" s="78"/>
      <c r="KTN103" s="78"/>
      <c r="KTO103" s="78"/>
      <c r="KTP103" s="78"/>
      <c r="KTQ103" s="78"/>
      <c r="KTR103" s="78"/>
      <c r="KTS103" s="78"/>
      <c r="KTT103" s="78"/>
      <c r="KTU103" s="78"/>
      <c r="KTV103" s="78"/>
      <c r="KTW103" s="78"/>
      <c r="KTX103" s="78"/>
      <c r="KTY103" s="78"/>
      <c r="KTZ103" s="78"/>
      <c r="KUA103" s="78"/>
      <c r="KUB103" s="78"/>
      <c r="KUC103" s="78"/>
      <c r="KUD103" s="78"/>
      <c r="KUE103" s="78"/>
      <c r="KUF103" s="78"/>
      <c r="KUG103" s="78"/>
      <c r="KUH103" s="78"/>
      <c r="KUI103" s="78"/>
      <c r="KUJ103" s="78"/>
      <c r="KUK103" s="78"/>
      <c r="KUL103" s="78"/>
      <c r="KUM103" s="78"/>
      <c r="KUN103" s="78"/>
      <c r="KUO103" s="78"/>
      <c r="KUP103" s="78"/>
      <c r="KUQ103" s="78"/>
      <c r="KUR103" s="78"/>
      <c r="KUS103" s="78"/>
      <c r="KUT103" s="78"/>
      <c r="KUU103" s="78"/>
      <c r="KUV103" s="78"/>
      <c r="KUW103" s="78"/>
      <c r="KUX103" s="78"/>
      <c r="KUY103" s="78"/>
      <c r="KUZ103" s="78"/>
      <c r="KVA103" s="78"/>
      <c r="KVB103" s="78"/>
      <c r="KVC103" s="78"/>
      <c r="KVD103" s="78"/>
      <c r="KVE103" s="78"/>
      <c r="KVF103" s="78"/>
      <c r="KVG103" s="78"/>
      <c r="KVH103" s="78"/>
      <c r="KVI103" s="78"/>
      <c r="KVJ103" s="78"/>
      <c r="KVK103" s="78"/>
      <c r="KVL103" s="78"/>
      <c r="KVM103" s="78"/>
      <c r="KVN103" s="78"/>
      <c r="KVO103" s="78"/>
      <c r="KVP103" s="78"/>
      <c r="KVQ103" s="78"/>
      <c r="KVR103" s="78"/>
      <c r="KVS103" s="78"/>
      <c r="KVT103" s="78"/>
      <c r="KVU103" s="78"/>
      <c r="KVV103" s="78"/>
      <c r="KVW103" s="78"/>
      <c r="KVX103" s="78"/>
      <c r="KVY103" s="78"/>
      <c r="KVZ103" s="78"/>
      <c r="KWA103" s="78"/>
      <c r="KWB103" s="78"/>
      <c r="KWC103" s="78"/>
      <c r="KWD103" s="78"/>
      <c r="KWE103" s="78"/>
      <c r="KWF103" s="78"/>
      <c r="KWG103" s="78"/>
      <c r="KWH103" s="78"/>
      <c r="KWI103" s="78"/>
      <c r="KWJ103" s="78"/>
      <c r="KWK103" s="78"/>
      <c r="KWL103" s="78"/>
      <c r="KWM103" s="78"/>
      <c r="KWN103" s="78"/>
      <c r="KWO103" s="78"/>
      <c r="KWP103" s="78"/>
      <c r="KWQ103" s="78"/>
      <c r="KWR103" s="78"/>
      <c r="KWS103" s="78"/>
      <c r="KWT103" s="78"/>
      <c r="KWU103" s="78"/>
      <c r="KWV103" s="78"/>
      <c r="KWW103" s="78"/>
      <c r="KWX103" s="78"/>
      <c r="KWY103" s="78"/>
      <c r="KWZ103" s="78"/>
      <c r="KXA103" s="78"/>
      <c r="KXB103" s="78"/>
      <c r="KXC103" s="78"/>
      <c r="KXD103" s="78"/>
      <c r="KXE103" s="78"/>
      <c r="KXF103" s="78"/>
      <c r="KXG103" s="78"/>
      <c r="KXH103" s="78"/>
      <c r="KXI103" s="78"/>
      <c r="KXJ103" s="78"/>
      <c r="KXK103" s="78"/>
      <c r="KXL103" s="78"/>
      <c r="KXM103" s="78"/>
      <c r="KXN103" s="78"/>
      <c r="KXO103" s="78"/>
      <c r="KXP103" s="78"/>
      <c r="KXQ103" s="78"/>
      <c r="KXR103" s="78"/>
      <c r="KXS103" s="78"/>
      <c r="KXT103" s="78"/>
      <c r="KXU103" s="78"/>
      <c r="KXV103" s="78"/>
      <c r="KXW103" s="78"/>
      <c r="KXX103" s="78"/>
      <c r="KXY103" s="78"/>
      <c r="KXZ103" s="78"/>
      <c r="KYA103" s="78"/>
      <c r="KYB103" s="78"/>
      <c r="KYC103" s="78"/>
      <c r="KYD103" s="78"/>
      <c r="KYE103" s="78"/>
      <c r="KYF103" s="78"/>
      <c r="KYG103" s="78"/>
      <c r="KYH103" s="78"/>
      <c r="KYI103" s="78"/>
      <c r="KYJ103" s="78"/>
      <c r="KYK103" s="78"/>
      <c r="KYL103" s="78"/>
      <c r="KYM103" s="78"/>
      <c r="KYN103" s="78"/>
      <c r="KYO103" s="78"/>
      <c r="KYP103" s="78"/>
      <c r="KYQ103" s="78"/>
      <c r="KYR103" s="78"/>
      <c r="KYS103" s="78"/>
      <c r="KYT103" s="78"/>
      <c r="KYU103" s="78"/>
      <c r="KYV103" s="78"/>
      <c r="KYW103" s="78"/>
      <c r="KYX103" s="78"/>
      <c r="KYY103" s="78"/>
      <c r="KYZ103" s="78"/>
      <c r="KZA103" s="78"/>
      <c r="KZB103" s="78"/>
      <c r="KZC103" s="78"/>
      <c r="KZD103" s="78"/>
      <c r="KZE103" s="78"/>
      <c r="KZF103" s="78"/>
      <c r="KZG103" s="78"/>
      <c r="KZH103" s="78"/>
      <c r="KZI103" s="78"/>
      <c r="KZJ103" s="78"/>
      <c r="KZK103" s="78"/>
      <c r="KZL103" s="78"/>
      <c r="KZM103" s="78"/>
      <c r="KZN103" s="78"/>
      <c r="KZO103" s="78"/>
      <c r="KZP103" s="78"/>
      <c r="KZQ103" s="78"/>
      <c r="KZR103" s="78"/>
      <c r="KZS103" s="78"/>
      <c r="KZT103" s="78"/>
      <c r="KZU103" s="78"/>
      <c r="KZV103" s="78"/>
      <c r="KZW103" s="78"/>
      <c r="KZX103" s="78"/>
      <c r="KZY103" s="78"/>
      <c r="KZZ103" s="78"/>
      <c r="LAA103" s="78"/>
      <c r="LAB103" s="78"/>
      <c r="LAC103" s="78"/>
      <c r="LAD103" s="78"/>
      <c r="LAE103" s="78"/>
      <c r="LAF103" s="78"/>
      <c r="LAG103" s="78"/>
      <c r="LAH103" s="78"/>
      <c r="LAI103" s="78"/>
      <c r="LAJ103" s="78"/>
      <c r="LAK103" s="78"/>
      <c r="LAL103" s="78"/>
      <c r="LAM103" s="78"/>
      <c r="LAN103" s="78"/>
      <c r="LAO103" s="78"/>
      <c r="LAP103" s="78"/>
      <c r="LAQ103" s="78"/>
      <c r="LAR103" s="78"/>
      <c r="LAS103" s="78"/>
      <c r="LAT103" s="78"/>
      <c r="LAU103" s="78"/>
      <c r="LAV103" s="78"/>
      <c r="LAW103" s="78"/>
      <c r="LAX103" s="78"/>
      <c r="LAY103" s="78"/>
      <c r="LAZ103" s="78"/>
      <c r="LBA103" s="78"/>
      <c r="LBB103" s="78"/>
      <c r="LBC103" s="78"/>
      <c r="LBD103" s="78"/>
      <c r="LBE103" s="78"/>
      <c r="LBF103" s="78"/>
      <c r="LBG103" s="78"/>
      <c r="LBH103" s="78"/>
      <c r="LBI103" s="78"/>
      <c r="LBJ103" s="78"/>
      <c r="LBK103" s="78"/>
      <c r="LBL103" s="78"/>
      <c r="LBM103" s="78"/>
      <c r="LBN103" s="78"/>
      <c r="LBO103" s="78"/>
      <c r="LBP103" s="78"/>
      <c r="LBQ103" s="78"/>
      <c r="LBR103" s="78"/>
      <c r="LBS103" s="78"/>
      <c r="LBT103" s="78"/>
      <c r="LBU103" s="78"/>
      <c r="LBV103" s="78"/>
      <c r="LBW103" s="78"/>
      <c r="LBX103" s="78"/>
      <c r="LBY103" s="78"/>
      <c r="LBZ103" s="78"/>
      <c r="LCA103" s="78"/>
      <c r="LCB103" s="78"/>
      <c r="LCC103" s="78"/>
      <c r="LCD103" s="78"/>
      <c r="LCE103" s="78"/>
      <c r="LCF103" s="78"/>
      <c r="LCG103" s="78"/>
      <c r="LCH103" s="78"/>
      <c r="LCI103" s="78"/>
      <c r="LCJ103" s="78"/>
      <c r="LCK103" s="78"/>
      <c r="LCL103" s="78"/>
      <c r="LCM103" s="78"/>
      <c r="LCN103" s="78"/>
      <c r="LCO103" s="78"/>
      <c r="LCP103" s="78"/>
      <c r="LCQ103" s="78"/>
      <c r="LCR103" s="78"/>
      <c r="LCS103" s="78"/>
      <c r="LCT103" s="78"/>
      <c r="LCU103" s="78"/>
      <c r="LCV103" s="78"/>
      <c r="LCW103" s="78"/>
      <c r="LCX103" s="78"/>
      <c r="LCY103" s="78"/>
      <c r="LCZ103" s="78"/>
      <c r="LDA103" s="78"/>
      <c r="LDB103" s="78"/>
      <c r="LDC103" s="78"/>
      <c r="LDD103" s="78"/>
      <c r="LDE103" s="78"/>
      <c r="LDF103" s="78"/>
      <c r="LDG103" s="78"/>
      <c r="LDH103" s="78"/>
      <c r="LDI103" s="78"/>
      <c r="LDJ103" s="78"/>
      <c r="LDK103" s="78"/>
      <c r="LDL103" s="78"/>
      <c r="LDM103" s="78"/>
      <c r="LDN103" s="78"/>
      <c r="LDO103" s="78"/>
      <c r="LDP103" s="78"/>
      <c r="LDQ103" s="78"/>
      <c r="LDR103" s="78"/>
      <c r="LDS103" s="78"/>
      <c r="LDT103" s="78"/>
      <c r="LDU103" s="78"/>
      <c r="LDV103" s="78"/>
      <c r="LDW103" s="78"/>
      <c r="LDX103" s="78"/>
      <c r="LDY103" s="78"/>
      <c r="LDZ103" s="78"/>
      <c r="LEA103" s="78"/>
      <c r="LEB103" s="78"/>
      <c r="LEC103" s="78"/>
      <c r="LED103" s="78"/>
      <c r="LEE103" s="78"/>
      <c r="LEF103" s="78"/>
      <c r="LEG103" s="78"/>
      <c r="LEH103" s="78"/>
      <c r="LEI103" s="78"/>
      <c r="LEJ103" s="78"/>
      <c r="LEK103" s="78"/>
      <c r="LEL103" s="78"/>
      <c r="LEM103" s="78"/>
      <c r="LEN103" s="78"/>
      <c r="LEO103" s="78"/>
      <c r="LEP103" s="78"/>
      <c r="LEQ103" s="78"/>
      <c r="LER103" s="78"/>
      <c r="LES103" s="78"/>
      <c r="LET103" s="78"/>
      <c r="LEU103" s="78"/>
      <c r="LEV103" s="78"/>
      <c r="LEW103" s="78"/>
      <c r="LEX103" s="78"/>
      <c r="LEY103" s="78"/>
      <c r="LEZ103" s="78"/>
      <c r="LFA103" s="78"/>
      <c r="LFB103" s="78"/>
      <c r="LFC103" s="78"/>
      <c r="LFD103" s="78"/>
      <c r="LFE103" s="78"/>
      <c r="LFF103" s="78"/>
      <c r="LFG103" s="78"/>
      <c r="LFH103" s="78"/>
      <c r="LFI103" s="78"/>
      <c r="LFJ103" s="78"/>
      <c r="LFK103" s="78"/>
      <c r="LFL103" s="78"/>
      <c r="LFM103" s="78"/>
      <c r="LFN103" s="78"/>
      <c r="LFO103" s="78"/>
      <c r="LFP103" s="78"/>
      <c r="LFQ103" s="78"/>
      <c r="LFR103" s="78"/>
      <c r="LFS103" s="78"/>
      <c r="LFT103" s="78"/>
      <c r="LFU103" s="78"/>
      <c r="LFV103" s="78"/>
      <c r="LFW103" s="78"/>
      <c r="LFX103" s="78"/>
      <c r="LFY103" s="78"/>
      <c r="LFZ103" s="78"/>
      <c r="LGA103" s="78"/>
      <c r="LGB103" s="78"/>
      <c r="LGC103" s="78"/>
      <c r="LGD103" s="78"/>
      <c r="LGE103" s="78"/>
      <c r="LGF103" s="78"/>
      <c r="LGG103" s="78"/>
      <c r="LGH103" s="78"/>
      <c r="LGI103" s="78"/>
      <c r="LGJ103" s="78"/>
      <c r="LGK103" s="78"/>
      <c r="LGL103" s="78"/>
      <c r="LGM103" s="78"/>
      <c r="LGN103" s="78"/>
      <c r="LGO103" s="78"/>
      <c r="LGP103" s="78"/>
      <c r="LGQ103" s="78"/>
      <c r="LGR103" s="78"/>
      <c r="LGS103" s="78"/>
      <c r="LGT103" s="78"/>
      <c r="LGU103" s="78"/>
      <c r="LGV103" s="78"/>
      <c r="LGW103" s="78"/>
      <c r="LGX103" s="78"/>
      <c r="LGY103" s="78"/>
      <c r="LGZ103" s="78"/>
      <c r="LHA103" s="78"/>
      <c r="LHB103" s="78"/>
      <c r="LHC103" s="78"/>
      <c r="LHD103" s="78"/>
      <c r="LHE103" s="78"/>
      <c r="LHF103" s="78"/>
      <c r="LHG103" s="78"/>
      <c r="LHH103" s="78"/>
      <c r="LHI103" s="78"/>
      <c r="LHJ103" s="78"/>
      <c r="LHK103" s="78"/>
      <c r="LHL103" s="78"/>
      <c r="LHM103" s="78"/>
      <c r="LHN103" s="78"/>
      <c r="LHO103" s="78"/>
      <c r="LHP103" s="78"/>
      <c r="LHQ103" s="78"/>
      <c r="LHR103" s="78"/>
      <c r="LHS103" s="78"/>
      <c r="LHT103" s="78"/>
      <c r="LHU103" s="78"/>
      <c r="LHV103" s="78"/>
      <c r="LHW103" s="78"/>
      <c r="LHX103" s="78"/>
      <c r="LHY103" s="78"/>
      <c r="LHZ103" s="78"/>
      <c r="LIA103" s="78"/>
      <c r="LIB103" s="78"/>
      <c r="LIC103" s="78"/>
      <c r="LID103" s="78"/>
      <c r="LIE103" s="78"/>
      <c r="LIF103" s="78"/>
      <c r="LIG103" s="78"/>
      <c r="LIH103" s="78"/>
      <c r="LII103" s="78"/>
      <c r="LIJ103" s="78"/>
      <c r="LIK103" s="78"/>
      <c r="LIL103" s="78"/>
      <c r="LIM103" s="78"/>
      <c r="LIN103" s="78"/>
      <c r="LIO103" s="78"/>
      <c r="LIP103" s="78"/>
      <c r="LIQ103" s="78"/>
      <c r="LIR103" s="78"/>
      <c r="LIS103" s="78"/>
      <c r="LIT103" s="78"/>
      <c r="LIU103" s="78"/>
      <c r="LIV103" s="78"/>
      <c r="LIW103" s="78"/>
      <c r="LIX103" s="78"/>
      <c r="LIY103" s="78"/>
      <c r="LIZ103" s="78"/>
      <c r="LJA103" s="78"/>
      <c r="LJB103" s="78"/>
      <c r="LJC103" s="78"/>
      <c r="LJD103" s="78"/>
      <c r="LJE103" s="78"/>
      <c r="LJF103" s="78"/>
      <c r="LJG103" s="78"/>
      <c r="LJH103" s="78"/>
      <c r="LJI103" s="78"/>
      <c r="LJJ103" s="78"/>
      <c r="LJK103" s="78"/>
      <c r="LJL103" s="78"/>
      <c r="LJM103" s="78"/>
      <c r="LJN103" s="78"/>
      <c r="LJO103" s="78"/>
      <c r="LJP103" s="78"/>
      <c r="LJQ103" s="78"/>
      <c r="LJR103" s="78"/>
      <c r="LJS103" s="78"/>
      <c r="LJT103" s="78"/>
      <c r="LJU103" s="78"/>
      <c r="LJV103" s="78"/>
      <c r="LJW103" s="78"/>
      <c r="LJX103" s="78"/>
      <c r="LJY103" s="78"/>
      <c r="LJZ103" s="78"/>
      <c r="LKA103" s="78"/>
      <c r="LKB103" s="78"/>
      <c r="LKC103" s="78"/>
      <c r="LKD103" s="78"/>
      <c r="LKE103" s="78"/>
      <c r="LKF103" s="78"/>
      <c r="LKG103" s="78"/>
      <c r="LKH103" s="78"/>
      <c r="LKI103" s="78"/>
      <c r="LKJ103" s="78"/>
      <c r="LKK103" s="78"/>
      <c r="LKL103" s="78"/>
      <c r="LKM103" s="78"/>
      <c r="LKN103" s="78"/>
      <c r="LKO103" s="78"/>
      <c r="LKP103" s="78"/>
      <c r="LKQ103" s="78"/>
      <c r="LKR103" s="78"/>
      <c r="LKS103" s="78"/>
      <c r="LKT103" s="78"/>
      <c r="LKU103" s="78"/>
      <c r="LKV103" s="78"/>
      <c r="LKW103" s="78"/>
      <c r="LKX103" s="78"/>
      <c r="LKY103" s="78"/>
      <c r="LKZ103" s="78"/>
      <c r="LLA103" s="78"/>
      <c r="LLB103" s="78"/>
      <c r="LLC103" s="78"/>
      <c r="LLD103" s="78"/>
      <c r="LLE103" s="78"/>
      <c r="LLF103" s="78"/>
      <c r="LLG103" s="78"/>
      <c r="LLH103" s="78"/>
      <c r="LLI103" s="78"/>
      <c r="LLJ103" s="78"/>
      <c r="LLK103" s="78"/>
      <c r="LLL103" s="78"/>
      <c r="LLM103" s="78"/>
      <c r="LLN103" s="78"/>
      <c r="LLO103" s="78"/>
      <c r="LLP103" s="78"/>
      <c r="LLQ103" s="78"/>
      <c r="LLR103" s="78"/>
      <c r="LLS103" s="78"/>
      <c r="LLT103" s="78"/>
      <c r="LLU103" s="78"/>
      <c r="LLV103" s="78"/>
      <c r="LLW103" s="78"/>
      <c r="LLX103" s="78"/>
      <c r="LLY103" s="78"/>
      <c r="LLZ103" s="78"/>
      <c r="LMA103" s="78"/>
      <c r="LMB103" s="78"/>
      <c r="LMC103" s="78"/>
      <c r="LMD103" s="78"/>
      <c r="LME103" s="78"/>
      <c r="LMF103" s="78"/>
      <c r="LMG103" s="78"/>
      <c r="LMH103" s="78"/>
      <c r="LMI103" s="78"/>
      <c r="LMJ103" s="78"/>
      <c r="LMK103" s="78"/>
      <c r="LML103" s="78"/>
      <c r="LMM103" s="78"/>
      <c r="LMN103" s="78"/>
      <c r="LMO103" s="78"/>
      <c r="LMP103" s="78"/>
      <c r="LMQ103" s="78"/>
      <c r="LMR103" s="78"/>
      <c r="LMS103" s="78"/>
      <c r="LMT103" s="78"/>
      <c r="LMU103" s="78"/>
      <c r="LMV103" s="78"/>
      <c r="LMW103" s="78"/>
      <c r="LMX103" s="78"/>
      <c r="LMY103" s="78"/>
      <c r="LMZ103" s="78"/>
      <c r="LNA103" s="78"/>
      <c r="LNB103" s="78"/>
      <c r="LNC103" s="78"/>
      <c r="LND103" s="78"/>
      <c r="LNE103" s="78"/>
      <c r="LNF103" s="78"/>
      <c r="LNG103" s="78"/>
      <c r="LNH103" s="78"/>
      <c r="LNI103" s="78"/>
      <c r="LNJ103" s="78"/>
      <c r="LNK103" s="78"/>
      <c r="LNL103" s="78"/>
      <c r="LNM103" s="78"/>
      <c r="LNN103" s="78"/>
      <c r="LNO103" s="78"/>
      <c r="LNP103" s="78"/>
      <c r="LNQ103" s="78"/>
      <c r="LNR103" s="78"/>
      <c r="LNS103" s="78"/>
      <c r="LNT103" s="78"/>
      <c r="LNU103" s="78"/>
      <c r="LNV103" s="78"/>
      <c r="LNW103" s="78"/>
      <c r="LNX103" s="78"/>
      <c r="LNY103" s="78"/>
      <c r="LNZ103" s="78"/>
      <c r="LOA103" s="78"/>
      <c r="LOB103" s="78"/>
      <c r="LOC103" s="78"/>
      <c r="LOD103" s="78"/>
      <c r="LOE103" s="78"/>
      <c r="LOF103" s="78"/>
      <c r="LOG103" s="78"/>
      <c r="LOH103" s="78"/>
      <c r="LOI103" s="78"/>
      <c r="LOJ103" s="78"/>
      <c r="LOK103" s="78"/>
      <c r="LOL103" s="78"/>
      <c r="LOM103" s="78"/>
      <c r="LON103" s="78"/>
      <c r="LOO103" s="78"/>
      <c r="LOP103" s="78"/>
      <c r="LOQ103" s="78"/>
      <c r="LOR103" s="78"/>
      <c r="LOS103" s="78"/>
      <c r="LOT103" s="78"/>
      <c r="LOU103" s="78"/>
      <c r="LOV103" s="78"/>
      <c r="LOW103" s="78"/>
      <c r="LOX103" s="78"/>
      <c r="LOY103" s="78"/>
      <c r="LOZ103" s="78"/>
      <c r="LPA103" s="78"/>
      <c r="LPB103" s="78"/>
      <c r="LPC103" s="78"/>
      <c r="LPD103" s="78"/>
      <c r="LPE103" s="78"/>
      <c r="LPF103" s="78"/>
      <c r="LPG103" s="78"/>
      <c r="LPH103" s="78"/>
      <c r="LPI103" s="78"/>
      <c r="LPJ103" s="78"/>
      <c r="LPK103" s="78"/>
      <c r="LPL103" s="78"/>
      <c r="LPM103" s="78"/>
      <c r="LPN103" s="78"/>
      <c r="LPO103" s="78"/>
      <c r="LPP103" s="78"/>
      <c r="LPQ103" s="78"/>
      <c r="LPR103" s="78"/>
      <c r="LPS103" s="78"/>
      <c r="LPT103" s="78"/>
      <c r="LPU103" s="78"/>
      <c r="LPV103" s="78"/>
      <c r="LPW103" s="78"/>
      <c r="LPX103" s="78"/>
      <c r="LPY103" s="78"/>
      <c r="LPZ103" s="78"/>
      <c r="LQA103" s="78"/>
      <c r="LQB103" s="78"/>
      <c r="LQC103" s="78"/>
      <c r="LQD103" s="78"/>
      <c r="LQE103" s="78"/>
      <c r="LQF103" s="78"/>
      <c r="LQG103" s="78"/>
      <c r="LQH103" s="78"/>
      <c r="LQI103" s="78"/>
      <c r="LQJ103" s="78"/>
      <c r="LQK103" s="78"/>
      <c r="LQL103" s="78"/>
      <c r="LQM103" s="78"/>
      <c r="LQN103" s="78"/>
      <c r="LQO103" s="78"/>
      <c r="LQP103" s="78"/>
      <c r="LQQ103" s="78"/>
      <c r="LQR103" s="78"/>
      <c r="LQS103" s="78"/>
      <c r="LQT103" s="78"/>
      <c r="LQU103" s="78"/>
      <c r="LQV103" s="78"/>
      <c r="LQW103" s="78"/>
      <c r="LQX103" s="78"/>
      <c r="LQY103" s="78"/>
      <c r="LQZ103" s="78"/>
      <c r="LRA103" s="78"/>
      <c r="LRB103" s="78"/>
      <c r="LRC103" s="78"/>
      <c r="LRD103" s="78"/>
      <c r="LRE103" s="78"/>
      <c r="LRF103" s="78"/>
      <c r="LRG103" s="78"/>
      <c r="LRH103" s="78"/>
      <c r="LRI103" s="78"/>
      <c r="LRJ103" s="78"/>
      <c r="LRK103" s="78"/>
      <c r="LRL103" s="78"/>
      <c r="LRM103" s="78"/>
      <c r="LRN103" s="78"/>
      <c r="LRO103" s="78"/>
      <c r="LRP103" s="78"/>
      <c r="LRQ103" s="78"/>
      <c r="LRR103" s="78"/>
      <c r="LRS103" s="78"/>
      <c r="LRT103" s="78"/>
      <c r="LRU103" s="78"/>
      <c r="LRV103" s="78"/>
      <c r="LRW103" s="78"/>
      <c r="LRX103" s="78"/>
      <c r="LRY103" s="78"/>
      <c r="LRZ103" s="78"/>
      <c r="LSA103" s="78"/>
      <c r="LSB103" s="78"/>
      <c r="LSC103" s="78"/>
      <c r="LSD103" s="78"/>
      <c r="LSE103" s="78"/>
      <c r="LSF103" s="78"/>
      <c r="LSG103" s="78"/>
      <c r="LSH103" s="78"/>
      <c r="LSI103" s="78"/>
      <c r="LSJ103" s="78"/>
      <c r="LSK103" s="78"/>
      <c r="LSL103" s="78"/>
      <c r="LSM103" s="78"/>
      <c r="LSN103" s="78"/>
      <c r="LSO103" s="78"/>
      <c r="LSP103" s="78"/>
      <c r="LSQ103" s="78"/>
      <c r="LSR103" s="78"/>
      <c r="LSS103" s="78"/>
      <c r="LST103" s="78"/>
      <c r="LSU103" s="78"/>
      <c r="LSV103" s="78"/>
      <c r="LSW103" s="78"/>
      <c r="LSX103" s="78"/>
      <c r="LSY103" s="78"/>
      <c r="LSZ103" s="78"/>
      <c r="LTA103" s="78"/>
      <c r="LTB103" s="78"/>
      <c r="LTC103" s="78"/>
      <c r="LTD103" s="78"/>
      <c r="LTE103" s="78"/>
      <c r="LTF103" s="78"/>
      <c r="LTG103" s="78"/>
      <c r="LTH103" s="78"/>
      <c r="LTI103" s="78"/>
      <c r="LTJ103" s="78"/>
      <c r="LTK103" s="78"/>
      <c r="LTL103" s="78"/>
      <c r="LTM103" s="78"/>
      <c r="LTN103" s="78"/>
      <c r="LTO103" s="78"/>
      <c r="LTP103" s="78"/>
      <c r="LTQ103" s="78"/>
      <c r="LTR103" s="78"/>
      <c r="LTS103" s="78"/>
      <c r="LTT103" s="78"/>
      <c r="LTU103" s="78"/>
      <c r="LTV103" s="78"/>
      <c r="LTW103" s="78"/>
      <c r="LTX103" s="78"/>
      <c r="LTY103" s="78"/>
      <c r="LTZ103" s="78"/>
      <c r="LUA103" s="78"/>
      <c r="LUB103" s="78"/>
      <c r="LUC103" s="78"/>
      <c r="LUD103" s="78"/>
      <c r="LUE103" s="78"/>
      <c r="LUF103" s="78"/>
      <c r="LUG103" s="78"/>
      <c r="LUH103" s="78"/>
      <c r="LUI103" s="78"/>
      <c r="LUJ103" s="78"/>
      <c r="LUK103" s="78"/>
      <c r="LUL103" s="78"/>
      <c r="LUM103" s="78"/>
      <c r="LUN103" s="78"/>
      <c r="LUO103" s="78"/>
      <c r="LUP103" s="78"/>
      <c r="LUQ103" s="78"/>
      <c r="LUR103" s="78"/>
      <c r="LUS103" s="78"/>
      <c r="LUT103" s="78"/>
      <c r="LUU103" s="78"/>
      <c r="LUV103" s="78"/>
      <c r="LUW103" s="78"/>
      <c r="LUX103" s="78"/>
      <c r="LUY103" s="78"/>
      <c r="LUZ103" s="78"/>
      <c r="LVA103" s="78"/>
      <c r="LVB103" s="78"/>
      <c r="LVC103" s="78"/>
      <c r="LVD103" s="78"/>
      <c r="LVE103" s="78"/>
      <c r="LVF103" s="78"/>
      <c r="LVG103" s="78"/>
      <c r="LVH103" s="78"/>
      <c r="LVI103" s="78"/>
      <c r="LVJ103" s="78"/>
      <c r="LVK103" s="78"/>
      <c r="LVL103" s="78"/>
      <c r="LVM103" s="78"/>
      <c r="LVN103" s="78"/>
      <c r="LVO103" s="78"/>
      <c r="LVP103" s="78"/>
      <c r="LVQ103" s="78"/>
      <c r="LVR103" s="78"/>
      <c r="LVS103" s="78"/>
      <c r="LVT103" s="78"/>
      <c r="LVU103" s="78"/>
      <c r="LVV103" s="78"/>
      <c r="LVW103" s="78"/>
      <c r="LVX103" s="78"/>
      <c r="LVY103" s="78"/>
      <c r="LVZ103" s="78"/>
      <c r="LWA103" s="78"/>
      <c r="LWB103" s="78"/>
      <c r="LWC103" s="78"/>
      <c r="LWD103" s="78"/>
      <c r="LWE103" s="78"/>
      <c r="LWF103" s="78"/>
      <c r="LWG103" s="78"/>
      <c r="LWH103" s="78"/>
      <c r="LWI103" s="78"/>
      <c r="LWJ103" s="78"/>
      <c r="LWK103" s="78"/>
      <c r="LWL103" s="78"/>
      <c r="LWM103" s="78"/>
      <c r="LWN103" s="78"/>
      <c r="LWO103" s="78"/>
      <c r="LWP103" s="78"/>
      <c r="LWQ103" s="78"/>
      <c r="LWR103" s="78"/>
      <c r="LWS103" s="78"/>
      <c r="LWT103" s="78"/>
      <c r="LWU103" s="78"/>
      <c r="LWV103" s="78"/>
      <c r="LWW103" s="78"/>
      <c r="LWX103" s="78"/>
      <c r="LWY103" s="78"/>
      <c r="LWZ103" s="78"/>
      <c r="LXA103" s="78"/>
      <c r="LXB103" s="78"/>
      <c r="LXC103" s="78"/>
      <c r="LXD103" s="78"/>
      <c r="LXE103" s="78"/>
      <c r="LXF103" s="78"/>
      <c r="LXG103" s="78"/>
      <c r="LXH103" s="78"/>
      <c r="LXI103" s="78"/>
      <c r="LXJ103" s="78"/>
      <c r="LXK103" s="78"/>
      <c r="LXL103" s="78"/>
      <c r="LXM103" s="78"/>
      <c r="LXN103" s="78"/>
      <c r="LXO103" s="78"/>
      <c r="LXP103" s="78"/>
      <c r="LXQ103" s="78"/>
      <c r="LXR103" s="78"/>
      <c r="LXS103" s="78"/>
      <c r="LXT103" s="78"/>
      <c r="LXU103" s="78"/>
      <c r="LXV103" s="78"/>
      <c r="LXW103" s="78"/>
      <c r="LXX103" s="78"/>
      <c r="LXY103" s="78"/>
      <c r="LXZ103" s="78"/>
      <c r="LYA103" s="78"/>
      <c r="LYB103" s="78"/>
      <c r="LYC103" s="78"/>
      <c r="LYD103" s="78"/>
      <c r="LYE103" s="78"/>
      <c r="LYF103" s="78"/>
      <c r="LYG103" s="78"/>
      <c r="LYH103" s="78"/>
      <c r="LYI103" s="78"/>
      <c r="LYJ103" s="78"/>
      <c r="LYK103" s="78"/>
      <c r="LYL103" s="78"/>
      <c r="LYM103" s="78"/>
      <c r="LYN103" s="78"/>
      <c r="LYO103" s="78"/>
      <c r="LYP103" s="78"/>
      <c r="LYQ103" s="78"/>
      <c r="LYR103" s="78"/>
      <c r="LYS103" s="78"/>
      <c r="LYT103" s="78"/>
      <c r="LYU103" s="78"/>
      <c r="LYV103" s="78"/>
      <c r="LYW103" s="78"/>
      <c r="LYX103" s="78"/>
      <c r="LYY103" s="78"/>
      <c r="LYZ103" s="78"/>
      <c r="LZA103" s="78"/>
      <c r="LZB103" s="78"/>
      <c r="LZC103" s="78"/>
      <c r="LZD103" s="78"/>
      <c r="LZE103" s="78"/>
      <c r="LZF103" s="78"/>
      <c r="LZG103" s="78"/>
      <c r="LZH103" s="78"/>
      <c r="LZI103" s="78"/>
      <c r="LZJ103" s="78"/>
      <c r="LZK103" s="78"/>
      <c r="LZL103" s="78"/>
      <c r="LZM103" s="78"/>
      <c r="LZN103" s="78"/>
      <c r="LZO103" s="78"/>
      <c r="LZP103" s="78"/>
      <c r="LZQ103" s="78"/>
      <c r="LZR103" s="78"/>
      <c r="LZS103" s="78"/>
      <c r="LZT103" s="78"/>
      <c r="LZU103" s="78"/>
      <c r="LZV103" s="78"/>
      <c r="LZW103" s="78"/>
      <c r="LZX103" s="78"/>
      <c r="LZY103" s="78"/>
      <c r="LZZ103" s="78"/>
      <c r="MAA103" s="78"/>
      <c r="MAB103" s="78"/>
      <c r="MAC103" s="78"/>
      <c r="MAD103" s="78"/>
      <c r="MAE103" s="78"/>
      <c r="MAF103" s="78"/>
      <c r="MAG103" s="78"/>
      <c r="MAH103" s="78"/>
      <c r="MAI103" s="78"/>
      <c r="MAJ103" s="78"/>
      <c r="MAK103" s="78"/>
      <c r="MAL103" s="78"/>
      <c r="MAM103" s="78"/>
      <c r="MAN103" s="78"/>
      <c r="MAO103" s="78"/>
      <c r="MAP103" s="78"/>
      <c r="MAQ103" s="78"/>
      <c r="MAR103" s="78"/>
      <c r="MAS103" s="78"/>
      <c r="MAT103" s="78"/>
      <c r="MAU103" s="78"/>
      <c r="MAV103" s="78"/>
      <c r="MAW103" s="78"/>
      <c r="MAX103" s="78"/>
      <c r="MAY103" s="78"/>
      <c r="MAZ103" s="78"/>
      <c r="MBA103" s="78"/>
      <c r="MBB103" s="78"/>
      <c r="MBC103" s="78"/>
      <c r="MBD103" s="78"/>
      <c r="MBE103" s="78"/>
      <c r="MBF103" s="78"/>
      <c r="MBG103" s="78"/>
      <c r="MBH103" s="78"/>
      <c r="MBI103" s="78"/>
      <c r="MBJ103" s="78"/>
      <c r="MBK103" s="78"/>
      <c r="MBL103" s="78"/>
      <c r="MBM103" s="78"/>
      <c r="MBN103" s="78"/>
      <c r="MBO103" s="78"/>
      <c r="MBP103" s="78"/>
      <c r="MBQ103" s="78"/>
      <c r="MBR103" s="78"/>
      <c r="MBS103" s="78"/>
      <c r="MBT103" s="78"/>
      <c r="MBU103" s="78"/>
      <c r="MBV103" s="78"/>
      <c r="MBW103" s="78"/>
      <c r="MBX103" s="78"/>
      <c r="MBY103" s="78"/>
      <c r="MBZ103" s="78"/>
      <c r="MCA103" s="78"/>
      <c r="MCB103" s="78"/>
      <c r="MCC103" s="78"/>
      <c r="MCD103" s="78"/>
      <c r="MCE103" s="78"/>
      <c r="MCF103" s="78"/>
      <c r="MCG103" s="78"/>
      <c r="MCH103" s="78"/>
      <c r="MCI103" s="78"/>
      <c r="MCJ103" s="78"/>
      <c r="MCK103" s="78"/>
      <c r="MCL103" s="78"/>
      <c r="MCM103" s="78"/>
      <c r="MCN103" s="78"/>
      <c r="MCO103" s="78"/>
      <c r="MCP103" s="78"/>
      <c r="MCQ103" s="78"/>
      <c r="MCR103" s="78"/>
      <c r="MCS103" s="78"/>
      <c r="MCT103" s="78"/>
      <c r="MCU103" s="78"/>
      <c r="MCV103" s="78"/>
      <c r="MCW103" s="78"/>
      <c r="MCX103" s="78"/>
      <c r="MCY103" s="78"/>
      <c r="MCZ103" s="78"/>
      <c r="MDA103" s="78"/>
      <c r="MDB103" s="78"/>
      <c r="MDC103" s="78"/>
      <c r="MDD103" s="78"/>
      <c r="MDE103" s="78"/>
      <c r="MDF103" s="78"/>
      <c r="MDG103" s="78"/>
      <c r="MDH103" s="78"/>
      <c r="MDI103" s="78"/>
      <c r="MDJ103" s="78"/>
      <c r="MDK103" s="78"/>
      <c r="MDL103" s="78"/>
      <c r="MDM103" s="78"/>
      <c r="MDN103" s="78"/>
      <c r="MDO103" s="78"/>
      <c r="MDP103" s="78"/>
      <c r="MDQ103" s="78"/>
      <c r="MDR103" s="78"/>
      <c r="MDS103" s="78"/>
      <c r="MDT103" s="78"/>
      <c r="MDU103" s="78"/>
      <c r="MDV103" s="78"/>
      <c r="MDW103" s="78"/>
      <c r="MDX103" s="78"/>
      <c r="MDY103" s="78"/>
      <c r="MDZ103" s="78"/>
      <c r="MEA103" s="78"/>
      <c r="MEB103" s="78"/>
      <c r="MEC103" s="78"/>
      <c r="MED103" s="78"/>
      <c r="MEE103" s="78"/>
      <c r="MEF103" s="78"/>
      <c r="MEG103" s="78"/>
      <c r="MEH103" s="78"/>
      <c r="MEI103" s="78"/>
      <c r="MEJ103" s="78"/>
      <c r="MEK103" s="78"/>
      <c r="MEL103" s="78"/>
      <c r="MEM103" s="78"/>
      <c r="MEN103" s="78"/>
      <c r="MEO103" s="78"/>
      <c r="MEP103" s="78"/>
      <c r="MEQ103" s="78"/>
      <c r="MER103" s="78"/>
      <c r="MES103" s="78"/>
      <c r="MET103" s="78"/>
      <c r="MEU103" s="78"/>
      <c r="MEV103" s="78"/>
      <c r="MEW103" s="78"/>
      <c r="MEX103" s="78"/>
      <c r="MEY103" s="78"/>
      <c r="MEZ103" s="78"/>
      <c r="MFA103" s="78"/>
      <c r="MFB103" s="78"/>
      <c r="MFC103" s="78"/>
      <c r="MFD103" s="78"/>
      <c r="MFE103" s="78"/>
      <c r="MFF103" s="78"/>
      <c r="MFG103" s="78"/>
      <c r="MFH103" s="78"/>
      <c r="MFI103" s="78"/>
      <c r="MFJ103" s="78"/>
      <c r="MFK103" s="78"/>
      <c r="MFL103" s="78"/>
      <c r="MFM103" s="78"/>
      <c r="MFN103" s="78"/>
      <c r="MFO103" s="78"/>
      <c r="MFP103" s="78"/>
      <c r="MFQ103" s="78"/>
      <c r="MFR103" s="78"/>
      <c r="MFS103" s="78"/>
      <c r="MFT103" s="78"/>
      <c r="MFU103" s="78"/>
      <c r="MFV103" s="78"/>
      <c r="MFW103" s="78"/>
      <c r="MFX103" s="78"/>
      <c r="MFY103" s="78"/>
      <c r="MFZ103" s="78"/>
      <c r="MGA103" s="78"/>
      <c r="MGB103" s="78"/>
      <c r="MGC103" s="78"/>
      <c r="MGD103" s="78"/>
      <c r="MGE103" s="78"/>
      <c r="MGF103" s="78"/>
      <c r="MGG103" s="78"/>
      <c r="MGH103" s="78"/>
      <c r="MGI103" s="78"/>
      <c r="MGJ103" s="78"/>
      <c r="MGK103" s="78"/>
      <c r="MGL103" s="78"/>
      <c r="MGM103" s="78"/>
      <c r="MGN103" s="78"/>
      <c r="MGO103" s="78"/>
      <c r="MGP103" s="78"/>
      <c r="MGQ103" s="78"/>
      <c r="MGR103" s="78"/>
      <c r="MGS103" s="78"/>
      <c r="MGT103" s="78"/>
      <c r="MGU103" s="78"/>
      <c r="MGV103" s="78"/>
      <c r="MGW103" s="78"/>
      <c r="MGX103" s="78"/>
      <c r="MGY103" s="78"/>
      <c r="MGZ103" s="78"/>
      <c r="MHA103" s="78"/>
      <c r="MHB103" s="78"/>
      <c r="MHC103" s="78"/>
      <c r="MHD103" s="78"/>
      <c r="MHE103" s="78"/>
      <c r="MHF103" s="78"/>
      <c r="MHG103" s="78"/>
      <c r="MHH103" s="78"/>
      <c r="MHI103" s="78"/>
      <c r="MHJ103" s="78"/>
      <c r="MHK103" s="78"/>
      <c r="MHL103" s="78"/>
      <c r="MHM103" s="78"/>
      <c r="MHN103" s="78"/>
      <c r="MHO103" s="78"/>
      <c r="MHP103" s="78"/>
      <c r="MHQ103" s="78"/>
      <c r="MHR103" s="78"/>
      <c r="MHS103" s="78"/>
      <c r="MHT103" s="78"/>
      <c r="MHU103" s="78"/>
      <c r="MHV103" s="78"/>
      <c r="MHW103" s="78"/>
      <c r="MHX103" s="78"/>
      <c r="MHY103" s="78"/>
      <c r="MHZ103" s="78"/>
      <c r="MIA103" s="78"/>
      <c r="MIB103" s="78"/>
      <c r="MIC103" s="78"/>
      <c r="MID103" s="78"/>
      <c r="MIE103" s="78"/>
      <c r="MIF103" s="78"/>
      <c r="MIG103" s="78"/>
      <c r="MIH103" s="78"/>
      <c r="MII103" s="78"/>
      <c r="MIJ103" s="78"/>
      <c r="MIK103" s="78"/>
      <c r="MIL103" s="78"/>
      <c r="MIM103" s="78"/>
      <c r="MIN103" s="78"/>
      <c r="MIO103" s="78"/>
      <c r="MIP103" s="78"/>
      <c r="MIQ103" s="78"/>
      <c r="MIR103" s="78"/>
      <c r="MIS103" s="78"/>
      <c r="MIT103" s="78"/>
      <c r="MIU103" s="78"/>
      <c r="MIV103" s="78"/>
      <c r="MIW103" s="78"/>
      <c r="MIX103" s="78"/>
      <c r="MIY103" s="78"/>
      <c r="MIZ103" s="78"/>
      <c r="MJA103" s="78"/>
      <c r="MJB103" s="78"/>
      <c r="MJC103" s="78"/>
      <c r="MJD103" s="78"/>
      <c r="MJE103" s="78"/>
      <c r="MJF103" s="78"/>
      <c r="MJG103" s="78"/>
      <c r="MJH103" s="78"/>
      <c r="MJI103" s="78"/>
      <c r="MJJ103" s="78"/>
      <c r="MJK103" s="78"/>
      <c r="MJL103" s="78"/>
      <c r="MJM103" s="78"/>
      <c r="MJN103" s="78"/>
      <c r="MJO103" s="78"/>
      <c r="MJP103" s="78"/>
      <c r="MJQ103" s="78"/>
      <c r="MJR103" s="78"/>
      <c r="MJS103" s="78"/>
      <c r="MJT103" s="78"/>
      <c r="MJU103" s="78"/>
      <c r="MJV103" s="78"/>
      <c r="MJW103" s="78"/>
      <c r="MJX103" s="78"/>
      <c r="MJY103" s="78"/>
      <c r="MJZ103" s="78"/>
      <c r="MKA103" s="78"/>
      <c r="MKB103" s="78"/>
      <c r="MKC103" s="78"/>
      <c r="MKD103" s="78"/>
      <c r="MKE103" s="78"/>
      <c r="MKF103" s="78"/>
      <c r="MKG103" s="78"/>
      <c r="MKH103" s="78"/>
      <c r="MKI103" s="78"/>
      <c r="MKJ103" s="78"/>
      <c r="MKK103" s="78"/>
      <c r="MKL103" s="78"/>
      <c r="MKM103" s="78"/>
      <c r="MKN103" s="78"/>
      <c r="MKO103" s="78"/>
      <c r="MKP103" s="78"/>
      <c r="MKQ103" s="78"/>
      <c r="MKR103" s="78"/>
      <c r="MKS103" s="78"/>
      <c r="MKT103" s="78"/>
      <c r="MKU103" s="78"/>
      <c r="MKV103" s="78"/>
      <c r="MKW103" s="78"/>
      <c r="MKX103" s="78"/>
      <c r="MKY103" s="78"/>
      <c r="MKZ103" s="78"/>
      <c r="MLA103" s="78"/>
      <c r="MLB103" s="78"/>
      <c r="MLC103" s="78"/>
      <c r="MLD103" s="78"/>
      <c r="MLE103" s="78"/>
      <c r="MLF103" s="78"/>
      <c r="MLG103" s="78"/>
      <c r="MLH103" s="78"/>
      <c r="MLI103" s="78"/>
      <c r="MLJ103" s="78"/>
      <c r="MLK103" s="78"/>
      <c r="MLL103" s="78"/>
      <c r="MLM103" s="78"/>
      <c r="MLN103" s="78"/>
      <c r="MLO103" s="78"/>
      <c r="MLP103" s="78"/>
      <c r="MLQ103" s="78"/>
      <c r="MLR103" s="78"/>
      <c r="MLS103" s="78"/>
      <c r="MLT103" s="78"/>
      <c r="MLU103" s="78"/>
      <c r="MLV103" s="78"/>
      <c r="MLW103" s="78"/>
      <c r="MLX103" s="78"/>
      <c r="MLY103" s="78"/>
      <c r="MLZ103" s="78"/>
      <c r="MMA103" s="78"/>
      <c r="MMB103" s="78"/>
      <c r="MMC103" s="78"/>
      <c r="MMD103" s="78"/>
      <c r="MME103" s="78"/>
      <c r="MMF103" s="78"/>
      <c r="MMG103" s="78"/>
      <c r="MMH103" s="78"/>
      <c r="MMI103" s="78"/>
      <c r="MMJ103" s="78"/>
      <c r="MMK103" s="78"/>
      <c r="MML103" s="78"/>
      <c r="MMM103" s="78"/>
      <c r="MMN103" s="78"/>
      <c r="MMO103" s="78"/>
      <c r="MMP103" s="78"/>
      <c r="MMQ103" s="78"/>
      <c r="MMR103" s="78"/>
      <c r="MMS103" s="78"/>
      <c r="MMT103" s="78"/>
      <c r="MMU103" s="78"/>
      <c r="MMV103" s="78"/>
      <c r="MMW103" s="78"/>
      <c r="MMX103" s="78"/>
      <c r="MMY103" s="78"/>
      <c r="MMZ103" s="78"/>
      <c r="MNA103" s="78"/>
      <c r="MNB103" s="78"/>
      <c r="MNC103" s="78"/>
      <c r="MND103" s="78"/>
      <c r="MNE103" s="78"/>
      <c r="MNF103" s="78"/>
      <c r="MNG103" s="78"/>
      <c r="MNH103" s="78"/>
      <c r="MNI103" s="78"/>
      <c r="MNJ103" s="78"/>
      <c r="MNK103" s="78"/>
      <c r="MNL103" s="78"/>
      <c r="MNM103" s="78"/>
      <c r="MNN103" s="78"/>
      <c r="MNO103" s="78"/>
      <c r="MNP103" s="78"/>
      <c r="MNQ103" s="78"/>
      <c r="MNR103" s="78"/>
      <c r="MNS103" s="78"/>
      <c r="MNT103" s="78"/>
      <c r="MNU103" s="78"/>
      <c r="MNV103" s="78"/>
      <c r="MNW103" s="78"/>
      <c r="MNX103" s="78"/>
      <c r="MNY103" s="78"/>
      <c r="MNZ103" s="78"/>
      <c r="MOA103" s="78"/>
      <c r="MOB103" s="78"/>
      <c r="MOC103" s="78"/>
      <c r="MOD103" s="78"/>
      <c r="MOE103" s="78"/>
      <c r="MOF103" s="78"/>
      <c r="MOG103" s="78"/>
      <c r="MOH103" s="78"/>
      <c r="MOI103" s="78"/>
      <c r="MOJ103" s="78"/>
      <c r="MOK103" s="78"/>
      <c r="MOL103" s="78"/>
      <c r="MOM103" s="78"/>
      <c r="MON103" s="78"/>
      <c r="MOO103" s="78"/>
      <c r="MOP103" s="78"/>
      <c r="MOQ103" s="78"/>
      <c r="MOR103" s="78"/>
      <c r="MOS103" s="78"/>
      <c r="MOT103" s="78"/>
      <c r="MOU103" s="78"/>
      <c r="MOV103" s="78"/>
      <c r="MOW103" s="78"/>
      <c r="MOX103" s="78"/>
      <c r="MOY103" s="78"/>
      <c r="MOZ103" s="78"/>
      <c r="MPA103" s="78"/>
      <c r="MPB103" s="78"/>
      <c r="MPC103" s="78"/>
      <c r="MPD103" s="78"/>
      <c r="MPE103" s="78"/>
      <c r="MPF103" s="78"/>
      <c r="MPG103" s="78"/>
      <c r="MPH103" s="78"/>
      <c r="MPI103" s="78"/>
      <c r="MPJ103" s="78"/>
      <c r="MPK103" s="78"/>
      <c r="MPL103" s="78"/>
      <c r="MPM103" s="78"/>
      <c r="MPN103" s="78"/>
      <c r="MPO103" s="78"/>
      <c r="MPP103" s="78"/>
      <c r="MPQ103" s="78"/>
      <c r="MPR103" s="78"/>
      <c r="MPS103" s="78"/>
      <c r="MPT103" s="78"/>
      <c r="MPU103" s="78"/>
      <c r="MPV103" s="78"/>
      <c r="MPW103" s="78"/>
      <c r="MPX103" s="78"/>
      <c r="MPY103" s="78"/>
      <c r="MPZ103" s="78"/>
      <c r="MQA103" s="78"/>
      <c r="MQB103" s="78"/>
      <c r="MQC103" s="78"/>
      <c r="MQD103" s="78"/>
      <c r="MQE103" s="78"/>
      <c r="MQF103" s="78"/>
      <c r="MQG103" s="78"/>
      <c r="MQH103" s="78"/>
      <c r="MQI103" s="78"/>
      <c r="MQJ103" s="78"/>
      <c r="MQK103" s="78"/>
      <c r="MQL103" s="78"/>
      <c r="MQM103" s="78"/>
      <c r="MQN103" s="78"/>
      <c r="MQO103" s="78"/>
      <c r="MQP103" s="78"/>
      <c r="MQQ103" s="78"/>
      <c r="MQR103" s="78"/>
      <c r="MQS103" s="78"/>
      <c r="MQT103" s="78"/>
      <c r="MQU103" s="78"/>
      <c r="MQV103" s="78"/>
      <c r="MQW103" s="78"/>
      <c r="MQX103" s="78"/>
      <c r="MQY103" s="78"/>
      <c r="MQZ103" s="78"/>
      <c r="MRA103" s="78"/>
      <c r="MRB103" s="78"/>
      <c r="MRC103" s="78"/>
      <c r="MRD103" s="78"/>
      <c r="MRE103" s="78"/>
      <c r="MRF103" s="78"/>
      <c r="MRG103" s="78"/>
      <c r="MRH103" s="78"/>
      <c r="MRI103" s="78"/>
      <c r="MRJ103" s="78"/>
      <c r="MRK103" s="78"/>
      <c r="MRL103" s="78"/>
      <c r="MRM103" s="78"/>
      <c r="MRN103" s="78"/>
      <c r="MRO103" s="78"/>
      <c r="MRP103" s="78"/>
      <c r="MRQ103" s="78"/>
      <c r="MRR103" s="78"/>
      <c r="MRS103" s="78"/>
      <c r="MRT103" s="78"/>
      <c r="MRU103" s="78"/>
      <c r="MRV103" s="78"/>
      <c r="MRW103" s="78"/>
      <c r="MRX103" s="78"/>
      <c r="MRY103" s="78"/>
      <c r="MRZ103" s="78"/>
      <c r="MSA103" s="78"/>
      <c r="MSB103" s="78"/>
      <c r="MSC103" s="78"/>
      <c r="MSD103" s="78"/>
      <c r="MSE103" s="78"/>
      <c r="MSF103" s="78"/>
      <c r="MSG103" s="78"/>
      <c r="MSH103" s="78"/>
      <c r="MSI103" s="78"/>
      <c r="MSJ103" s="78"/>
      <c r="MSK103" s="78"/>
      <c r="MSL103" s="78"/>
      <c r="MSM103" s="78"/>
      <c r="MSN103" s="78"/>
      <c r="MSO103" s="78"/>
      <c r="MSP103" s="78"/>
      <c r="MSQ103" s="78"/>
      <c r="MSR103" s="78"/>
      <c r="MSS103" s="78"/>
      <c r="MST103" s="78"/>
      <c r="MSU103" s="78"/>
      <c r="MSV103" s="78"/>
      <c r="MSW103" s="78"/>
      <c r="MSX103" s="78"/>
      <c r="MSY103" s="78"/>
      <c r="MSZ103" s="78"/>
      <c r="MTA103" s="78"/>
      <c r="MTB103" s="78"/>
      <c r="MTC103" s="78"/>
      <c r="MTD103" s="78"/>
      <c r="MTE103" s="78"/>
      <c r="MTF103" s="78"/>
      <c r="MTG103" s="78"/>
      <c r="MTH103" s="78"/>
      <c r="MTI103" s="78"/>
      <c r="MTJ103" s="78"/>
      <c r="MTK103" s="78"/>
      <c r="MTL103" s="78"/>
      <c r="MTM103" s="78"/>
      <c r="MTN103" s="78"/>
      <c r="MTO103" s="78"/>
      <c r="MTP103" s="78"/>
      <c r="MTQ103" s="78"/>
      <c r="MTR103" s="78"/>
      <c r="MTS103" s="78"/>
      <c r="MTT103" s="78"/>
      <c r="MTU103" s="78"/>
      <c r="MTV103" s="78"/>
      <c r="MTW103" s="78"/>
      <c r="MTX103" s="78"/>
      <c r="MTY103" s="78"/>
      <c r="MTZ103" s="78"/>
      <c r="MUA103" s="78"/>
      <c r="MUB103" s="78"/>
      <c r="MUC103" s="78"/>
      <c r="MUD103" s="78"/>
      <c r="MUE103" s="78"/>
      <c r="MUF103" s="78"/>
      <c r="MUG103" s="78"/>
      <c r="MUH103" s="78"/>
      <c r="MUI103" s="78"/>
      <c r="MUJ103" s="78"/>
      <c r="MUK103" s="78"/>
      <c r="MUL103" s="78"/>
      <c r="MUM103" s="78"/>
      <c r="MUN103" s="78"/>
      <c r="MUO103" s="78"/>
      <c r="MUP103" s="78"/>
      <c r="MUQ103" s="78"/>
      <c r="MUR103" s="78"/>
      <c r="MUS103" s="78"/>
      <c r="MUT103" s="78"/>
      <c r="MUU103" s="78"/>
      <c r="MUV103" s="78"/>
      <c r="MUW103" s="78"/>
      <c r="MUX103" s="78"/>
      <c r="MUY103" s="78"/>
      <c r="MUZ103" s="78"/>
      <c r="MVA103" s="78"/>
      <c r="MVB103" s="78"/>
      <c r="MVC103" s="78"/>
      <c r="MVD103" s="78"/>
      <c r="MVE103" s="78"/>
      <c r="MVF103" s="78"/>
      <c r="MVG103" s="78"/>
      <c r="MVH103" s="78"/>
      <c r="MVI103" s="78"/>
      <c r="MVJ103" s="78"/>
      <c r="MVK103" s="78"/>
      <c r="MVL103" s="78"/>
      <c r="MVM103" s="78"/>
      <c r="MVN103" s="78"/>
      <c r="MVO103" s="78"/>
      <c r="MVP103" s="78"/>
      <c r="MVQ103" s="78"/>
      <c r="MVR103" s="78"/>
      <c r="MVS103" s="78"/>
      <c r="MVT103" s="78"/>
      <c r="MVU103" s="78"/>
      <c r="MVV103" s="78"/>
      <c r="MVW103" s="78"/>
      <c r="MVX103" s="78"/>
      <c r="MVY103" s="78"/>
      <c r="MVZ103" s="78"/>
      <c r="MWA103" s="78"/>
      <c r="MWB103" s="78"/>
      <c r="MWC103" s="78"/>
      <c r="MWD103" s="78"/>
      <c r="MWE103" s="78"/>
      <c r="MWF103" s="78"/>
      <c r="MWG103" s="78"/>
      <c r="MWH103" s="78"/>
      <c r="MWI103" s="78"/>
      <c r="MWJ103" s="78"/>
      <c r="MWK103" s="78"/>
      <c r="MWL103" s="78"/>
      <c r="MWM103" s="78"/>
      <c r="MWN103" s="78"/>
      <c r="MWO103" s="78"/>
      <c r="MWP103" s="78"/>
      <c r="MWQ103" s="78"/>
      <c r="MWR103" s="78"/>
      <c r="MWS103" s="78"/>
      <c r="MWT103" s="78"/>
      <c r="MWU103" s="78"/>
      <c r="MWV103" s="78"/>
      <c r="MWW103" s="78"/>
      <c r="MWX103" s="78"/>
      <c r="MWY103" s="78"/>
      <c r="MWZ103" s="78"/>
      <c r="MXA103" s="78"/>
      <c r="MXB103" s="78"/>
      <c r="MXC103" s="78"/>
      <c r="MXD103" s="78"/>
      <c r="MXE103" s="78"/>
      <c r="MXF103" s="78"/>
      <c r="MXG103" s="78"/>
      <c r="MXH103" s="78"/>
      <c r="MXI103" s="78"/>
      <c r="MXJ103" s="78"/>
      <c r="MXK103" s="78"/>
      <c r="MXL103" s="78"/>
      <c r="MXM103" s="78"/>
      <c r="MXN103" s="78"/>
      <c r="MXO103" s="78"/>
      <c r="MXP103" s="78"/>
      <c r="MXQ103" s="78"/>
      <c r="MXR103" s="78"/>
      <c r="MXS103" s="78"/>
      <c r="MXT103" s="78"/>
      <c r="MXU103" s="78"/>
      <c r="MXV103" s="78"/>
      <c r="MXW103" s="78"/>
      <c r="MXX103" s="78"/>
      <c r="MXY103" s="78"/>
      <c r="MXZ103" s="78"/>
      <c r="MYA103" s="78"/>
      <c r="MYB103" s="78"/>
      <c r="MYC103" s="78"/>
      <c r="MYD103" s="78"/>
      <c r="MYE103" s="78"/>
      <c r="MYF103" s="78"/>
      <c r="MYG103" s="78"/>
      <c r="MYH103" s="78"/>
      <c r="MYI103" s="78"/>
      <c r="MYJ103" s="78"/>
      <c r="MYK103" s="78"/>
      <c r="MYL103" s="78"/>
      <c r="MYM103" s="78"/>
      <c r="MYN103" s="78"/>
      <c r="MYO103" s="78"/>
      <c r="MYP103" s="78"/>
      <c r="MYQ103" s="78"/>
      <c r="MYR103" s="78"/>
      <c r="MYS103" s="78"/>
      <c r="MYT103" s="78"/>
      <c r="MYU103" s="78"/>
      <c r="MYV103" s="78"/>
      <c r="MYW103" s="78"/>
      <c r="MYX103" s="78"/>
      <c r="MYY103" s="78"/>
      <c r="MYZ103" s="78"/>
      <c r="MZA103" s="78"/>
      <c r="MZB103" s="78"/>
      <c r="MZC103" s="78"/>
      <c r="MZD103" s="78"/>
      <c r="MZE103" s="78"/>
      <c r="MZF103" s="78"/>
      <c r="MZG103" s="78"/>
      <c r="MZH103" s="78"/>
      <c r="MZI103" s="78"/>
      <c r="MZJ103" s="78"/>
      <c r="MZK103" s="78"/>
      <c r="MZL103" s="78"/>
      <c r="MZM103" s="78"/>
      <c r="MZN103" s="78"/>
      <c r="MZO103" s="78"/>
      <c r="MZP103" s="78"/>
      <c r="MZQ103" s="78"/>
      <c r="MZR103" s="78"/>
      <c r="MZS103" s="78"/>
      <c r="MZT103" s="78"/>
      <c r="MZU103" s="78"/>
      <c r="MZV103" s="78"/>
      <c r="MZW103" s="78"/>
      <c r="MZX103" s="78"/>
      <c r="MZY103" s="78"/>
      <c r="MZZ103" s="78"/>
      <c r="NAA103" s="78"/>
      <c r="NAB103" s="78"/>
      <c r="NAC103" s="78"/>
      <c r="NAD103" s="78"/>
      <c r="NAE103" s="78"/>
      <c r="NAF103" s="78"/>
      <c r="NAG103" s="78"/>
      <c r="NAH103" s="78"/>
      <c r="NAI103" s="78"/>
      <c r="NAJ103" s="78"/>
      <c r="NAK103" s="78"/>
      <c r="NAL103" s="78"/>
      <c r="NAM103" s="78"/>
      <c r="NAN103" s="78"/>
      <c r="NAO103" s="78"/>
      <c r="NAP103" s="78"/>
      <c r="NAQ103" s="78"/>
      <c r="NAR103" s="78"/>
      <c r="NAS103" s="78"/>
      <c r="NAT103" s="78"/>
      <c r="NAU103" s="78"/>
      <c r="NAV103" s="78"/>
      <c r="NAW103" s="78"/>
      <c r="NAX103" s="78"/>
      <c r="NAY103" s="78"/>
      <c r="NAZ103" s="78"/>
      <c r="NBA103" s="78"/>
      <c r="NBB103" s="78"/>
      <c r="NBC103" s="78"/>
      <c r="NBD103" s="78"/>
      <c r="NBE103" s="78"/>
      <c r="NBF103" s="78"/>
      <c r="NBG103" s="78"/>
      <c r="NBH103" s="78"/>
      <c r="NBI103" s="78"/>
      <c r="NBJ103" s="78"/>
      <c r="NBK103" s="78"/>
      <c r="NBL103" s="78"/>
      <c r="NBM103" s="78"/>
      <c r="NBN103" s="78"/>
      <c r="NBO103" s="78"/>
      <c r="NBP103" s="78"/>
      <c r="NBQ103" s="78"/>
      <c r="NBR103" s="78"/>
      <c r="NBS103" s="78"/>
      <c r="NBT103" s="78"/>
      <c r="NBU103" s="78"/>
      <c r="NBV103" s="78"/>
      <c r="NBW103" s="78"/>
      <c r="NBX103" s="78"/>
      <c r="NBY103" s="78"/>
      <c r="NBZ103" s="78"/>
      <c r="NCA103" s="78"/>
      <c r="NCB103" s="78"/>
      <c r="NCC103" s="78"/>
      <c r="NCD103" s="78"/>
      <c r="NCE103" s="78"/>
      <c r="NCF103" s="78"/>
      <c r="NCG103" s="78"/>
      <c r="NCH103" s="78"/>
      <c r="NCI103" s="78"/>
      <c r="NCJ103" s="78"/>
      <c r="NCK103" s="78"/>
      <c r="NCL103" s="78"/>
      <c r="NCM103" s="78"/>
      <c r="NCN103" s="78"/>
      <c r="NCO103" s="78"/>
      <c r="NCP103" s="78"/>
      <c r="NCQ103" s="78"/>
      <c r="NCR103" s="78"/>
      <c r="NCS103" s="78"/>
      <c r="NCT103" s="78"/>
      <c r="NCU103" s="78"/>
      <c r="NCV103" s="78"/>
      <c r="NCW103" s="78"/>
      <c r="NCX103" s="78"/>
      <c r="NCY103" s="78"/>
      <c r="NCZ103" s="78"/>
      <c r="NDA103" s="78"/>
      <c r="NDB103" s="78"/>
      <c r="NDC103" s="78"/>
      <c r="NDD103" s="78"/>
      <c r="NDE103" s="78"/>
      <c r="NDF103" s="78"/>
      <c r="NDG103" s="78"/>
      <c r="NDH103" s="78"/>
      <c r="NDI103" s="78"/>
      <c r="NDJ103" s="78"/>
      <c r="NDK103" s="78"/>
      <c r="NDL103" s="78"/>
      <c r="NDM103" s="78"/>
      <c r="NDN103" s="78"/>
      <c r="NDO103" s="78"/>
      <c r="NDP103" s="78"/>
      <c r="NDQ103" s="78"/>
      <c r="NDR103" s="78"/>
      <c r="NDS103" s="78"/>
      <c r="NDT103" s="78"/>
      <c r="NDU103" s="78"/>
      <c r="NDV103" s="78"/>
      <c r="NDW103" s="78"/>
      <c r="NDX103" s="78"/>
      <c r="NDY103" s="78"/>
      <c r="NDZ103" s="78"/>
      <c r="NEA103" s="78"/>
      <c r="NEB103" s="78"/>
      <c r="NEC103" s="78"/>
      <c r="NED103" s="78"/>
      <c r="NEE103" s="78"/>
      <c r="NEF103" s="78"/>
      <c r="NEG103" s="78"/>
      <c r="NEH103" s="78"/>
      <c r="NEI103" s="78"/>
      <c r="NEJ103" s="78"/>
      <c r="NEK103" s="78"/>
      <c r="NEL103" s="78"/>
      <c r="NEM103" s="78"/>
      <c r="NEN103" s="78"/>
      <c r="NEO103" s="78"/>
      <c r="NEP103" s="78"/>
      <c r="NEQ103" s="78"/>
      <c r="NER103" s="78"/>
      <c r="NES103" s="78"/>
      <c r="NET103" s="78"/>
      <c r="NEU103" s="78"/>
      <c r="NEV103" s="78"/>
      <c r="NEW103" s="78"/>
      <c r="NEX103" s="78"/>
      <c r="NEY103" s="78"/>
      <c r="NEZ103" s="78"/>
      <c r="NFA103" s="78"/>
      <c r="NFB103" s="78"/>
      <c r="NFC103" s="78"/>
      <c r="NFD103" s="78"/>
      <c r="NFE103" s="78"/>
      <c r="NFF103" s="78"/>
      <c r="NFG103" s="78"/>
      <c r="NFH103" s="78"/>
      <c r="NFI103" s="78"/>
      <c r="NFJ103" s="78"/>
      <c r="NFK103" s="78"/>
      <c r="NFL103" s="78"/>
      <c r="NFM103" s="78"/>
      <c r="NFN103" s="78"/>
      <c r="NFO103" s="78"/>
      <c r="NFP103" s="78"/>
      <c r="NFQ103" s="78"/>
      <c r="NFR103" s="78"/>
      <c r="NFS103" s="78"/>
      <c r="NFT103" s="78"/>
      <c r="NFU103" s="78"/>
      <c r="NFV103" s="78"/>
      <c r="NFW103" s="78"/>
      <c r="NFX103" s="78"/>
      <c r="NFY103" s="78"/>
      <c r="NFZ103" s="78"/>
      <c r="NGA103" s="78"/>
      <c r="NGB103" s="78"/>
      <c r="NGC103" s="78"/>
      <c r="NGD103" s="78"/>
      <c r="NGE103" s="78"/>
      <c r="NGF103" s="78"/>
      <c r="NGG103" s="78"/>
      <c r="NGH103" s="78"/>
      <c r="NGI103" s="78"/>
      <c r="NGJ103" s="78"/>
      <c r="NGK103" s="78"/>
      <c r="NGL103" s="78"/>
      <c r="NGM103" s="78"/>
      <c r="NGN103" s="78"/>
      <c r="NGO103" s="78"/>
      <c r="NGP103" s="78"/>
      <c r="NGQ103" s="78"/>
      <c r="NGR103" s="78"/>
      <c r="NGS103" s="78"/>
      <c r="NGT103" s="78"/>
      <c r="NGU103" s="78"/>
      <c r="NGV103" s="78"/>
      <c r="NGW103" s="78"/>
      <c r="NGX103" s="78"/>
      <c r="NGY103" s="78"/>
      <c r="NGZ103" s="78"/>
      <c r="NHA103" s="78"/>
      <c r="NHB103" s="78"/>
      <c r="NHC103" s="78"/>
      <c r="NHD103" s="78"/>
      <c r="NHE103" s="78"/>
      <c r="NHF103" s="78"/>
      <c r="NHG103" s="78"/>
      <c r="NHH103" s="78"/>
      <c r="NHI103" s="78"/>
      <c r="NHJ103" s="78"/>
      <c r="NHK103" s="78"/>
      <c r="NHL103" s="78"/>
      <c r="NHM103" s="78"/>
      <c r="NHN103" s="78"/>
      <c r="NHO103" s="78"/>
      <c r="NHP103" s="78"/>
      <c r="NHQ103" s="78"/>
      <c r="NHR103" s="78"/>
      <c r="NHS103" s="78"/>
      <c r="NHT103" s="78"/>
      <c r="NHU103" s="78"/>
      <c r="NHV103" s="78"/>
      <c r="NHW103" s="78"/>
      <c r="NHX103" s="78"/>
      <c r="NHY103" s="78"/>
      <c r="NHZ103" s="78"/>
      <c r="NIA103" s="78"/>
      <c r="NIB103" s="78"/>
      <c r="NIC103" s="78"/>
      <c r="NID103" s="78"/>
      <c r="NIE103" s="78"/>
      <c r="NIF103" s="78"/>
      <c r="NIG103" s="78"/>
      <c r="NIH103" s="78"/>
      <c r="NII103" s="78"/>
      <c r="NIJ103" s="78"/>
      <c r="NIK103" s="78"/>
      <c r="NIL103" s="78"/>
      <c r="NIM103" s="78"/>
      <c r="NIN103" s="78"/>
      <c r="NIO103" s="78"/>
      <c r="NIP103" s="78"/>
      <c r="NIQ103" s="78"/>
      <c r="NIR103" s="78"/>
      <c r="NIS103" s="78"/>
      <c r="NIT103" s="78"/>
      <c r="NIU103" s="78"/>
      <c r="NIV103" s="78"/>
      <c r="NIW103" s="78"/>
      <c r="NIX103" s="78"/>
      <c r="NIY103" s="78"/>
      <c r="NIZ103" s="78"/>
      <c r="NJA103" s="78"/>
      <c r="NJB103" s="78"/>
      <c r="NJC103" s="78"/>
      <c r="NJD103" s="78"/>
      <c r="NJE103" s="78"/>
      <c r="NJF103" s="78"/>
      <c r="NJG103" s="78"/>
      <c r="NJH103" s="78"/>
      <c r="NJI103" s="78"/>
      <c r="NJJ103" s="78"/>
      <c r="NJK103" s="78"/>
      <c r="NJL103" s="78"/>
      <c r="NJM103" s="78"/>
      <c r="NJN103" s="78"/>
      <c r="NJO103" s="78"/>
      <c r="NJP103" s="78"/>
      <c r="NJQ103" s="78"/>
      <c r="NJR103" s="78"/>
      <c r="NJS103" s="78"/>
      <c r="NJT103" s="78"/>
      <c r="NJU103" s="78"/>
      <c r="NJV103" s="78"/>
      <c r="NJW103" s="78"/>
      <c r="NJX103" s="78"/>
      <c r="NJY103" s="78"/>
      <c r="NJZ103" s="78"/>
      <c r="NKA103" s="78"/>
      <c r="NKB103" s="78"/>
      <c r="NKC103" s="78"/>
      <c r="NKD103" s="78"/>
      <c r="NKE103" s="78"/>
      <c r="NKF103" s="78"/>
      <c r="NKG103" s="78"/>
      <c r="NKH103" s="78"/>
      <c r="NKI103" s="78"/>
      <c r="NKJ103" s="78"/>
      <c r="NKK103" s="78"/>
      <c r="NKL103" s="78"/>
      <c r="NKM103" s="78"/>
      <c r="NKN103" s="78"/>
      <c r="NKO103" s="78"/>
      <c r="NKP103" s="78"/>
      <c r="NKQ103" s="78"/>
      <c r="NKR103" s="78"/>
      <c r="NKS103" s="78"/>
      <c r="NKT103" s="78"/>
      <c r="NKU103" s="78"/>
      <c r="NKV103" s="78"/>
      <c r="NKW103" s="78"/>
      <c r="NKX103" s="78"/>
      <c r="NKY103" s="78"/>
      <c r="NKZ103" s="78"/>
      <c r="NLA103" s="78"/>
      <c r="NLB103" s="78"/>
      <c r="NLC103" s="78"/>
      <c r="NLD103" s="78"/>
      <c r="NLE103" s="78"/>
      <c r="NLF103" s="78"/>
      <c r="NLG103" s="78"/>
      <c r="NLH103" s="78"/>
      <c r="NLI103" s="78"/>
      <c r="NLJ103" s="78"/>
      <c r="NLK103" s="78"/>
      <c r="NLL103" s="78"/>
      <c r="NLM103" s="78"/>
      <c r="NLN103" s="78"/>
      <c r="NLO103" s="78"/>
      <c r="NLP103" s="78"/>
      <c r="NLQ103" s="78"/>
      <c r="NLR103" s="78"/>
      <c r="NLS103" s="78"/>
      <c r="NLT103" s="78"/>
      <c r="NLU103" s="78"/>
      <c r="NLV103" s="78"/>
      <c r="NLW103" s="78"/>
      <c r="NLX103" s="78"/>
      <c r="NLY103" s="78"/>
      <c r="NLZ103" s="78"/>
      <c r="NMA103" s="78"/>
      <c r="NMB103" s="78"/>
      <c r="NMC103" s="78"/>
      <c r="NMD103" s="78"/>
      <c r="NME103" s="78"/>
      <c r="NMF103" s="78"/>
      <c r="NMG103" s="78"/>
      <c r="NMH103" s="78"/>
      <c r="NMI103" s="78"/>
      <c r="NMJ103" s="78"/>
      <c r="NMK103" s="78"/>
      <c r="NML103" s="78"/>
      <c r="NMM103" s="78"/>
      <c r="NMN103" s="78"/>
      <c r="NMO103" s="78"/>
      <c r="NMP103" s="78"/>
      <c r="NMQ103" s="78"/>
      <c r="NMR103" s="78"/>
      <c r="NMS103" s="78"/>
      <c r="NMT103" s="78"/>
      <c r="NMU103" s="78"/>
      <c r="NMV103" s="78"/>
      <c r="NMW103" s="78"/>
      <c r="NMX103" s="78"/>
      <c r="NMY103" s="78"/>
      <c r="NMZ103" s="78"/>
      <c r="NNA103" s="78"/>
      <c r="NNB103" s="78"/>
      <c r="NNC103" s="78"/>
      <c r="NND103" s="78"/>
      <c r="NNE103" s="78"/>
      <c r="NNF103" s="78"/>
      <c r="NNG103" s="78"/>
      <c r="NNH103" s="78"/>
      <c r="NNI103" s="78"/>
      <c r="NNJ103" s="78"/>
      <c r="NNK103" s="78"/>
      <c r="NNL103" s="78"/>
      <c r="NNM103" s="78"/>
      <c r="NNN103" s="78"/>
      <c r="NNO103" s="78"/>
      <c r="NNP103" s="78"/>
      <c r="NNQ103" s="78"/>
      <c r="NNR103" s="78"/>
      <c r="NNS103" s="78"/>
      <c r="NNT103" s="78"/>
      <c r="NNU103" s="78"/>
      <c r="NNV103" s="78"/>
      <c r="NNW103" s="78"/>
      <c r="NNX103" s="78"/>
      <c r="NNY103" s="78"/>
      <c r="NNZ103" s="78"/>
      <c r="NOA103" s="78"/>
      <c r="NOB103" s="78"/>
      <c r="NOC103" s="78"/>
      <c r="NOD103" s="78"/>
      <c r="NOE103" s="78"/>
      <c r="NOF103" s="78"/>
      <c r="NOG103" s="78"/>
      <c r="NOH103" s="78"/>
      <c r="NOI103" s="78"/>
      <c r="NOJ103" s="78"/>
      <c r="NOK103" s="78"/>
      <c r="NOL103" s="78"/>
      <c r="NOM103" s="78"/>
      <c r="NON103" s="78"/>
      <c r="NOO103" s="78"/>
      <c r="NOP103" s="78"/>
      <c r="NOQ103" s="78"/>
      <c r="NOR103" s="78"/>
      <c r="NOS103" s="78"/>
      <c r="NOT103" s="78"/>
      <c r="NOU103" s="78"/>
      <c r="NOV103" s="78"/>
      <c r="NOW103" s="78"/>
      <c r="NOX103" s="78"/>
      <c r="NOY103" s="78"/>
      <c r="NOZ103" s="78"/>
      <c r="NPA103" s="78"/>
      <c r="NPB103" s="78"/>
      <c r="NPC103" s="78"/>
      <c r="NPD103" s="78"/>
      <c r="NPE103" s="78"/>
      <c r="NPF103" s="78"/>
      <c r="NPG103" s="78"/>
      <c r="NPH103" s="78"/>
      <c r="NPI103" s="78"/>
      <c r="NPJ103" s="78"/>
      <c r="NPK103" s="78"/>
      <c r="NPL103" s="78"/>
      <c r="NPM103" s="78"/>
      <c r="NPN103" s="78"/>
      <c r="NPO103" s="78"/>
      <c r="NPP103" s="78"/>
      <c r="NPQ103" s="78"/>
      <c r="NPR103" s="78"/>
      <c r="NPS103" s="78"/>
      <c r="NPT103" s="78"/>
      <c r="NPU103" s="78"/>
      <c r="NPV103" s="78"/>
      <c r="NPW103" s="78"/>
      <c r="NPX103" s="78"/>
      <c r="NPY103" s="78"/>
      <c r="NPZ103" s="78"/>
      <c r="NQA103" s="78"/>
      <c r="NQB103" s="78"/>
      <c r="NQC103" s="78"/>
      <c r="NQD103" s="78"/>
      <c r="NQE103" s="78"/>
      <c r="NQF103" s="78"/>
      <c r="NQG103" s="78"/>
      <c r="NQH103" s="78"/>
      <c r="NQI103" s="78"/>
      <c r="NQJ103" s="78"/>
      <c r="NQK103" s="78"/>
      <c r="NQL103" s="78"/>
      <c r="NQM103" s="78"/>
      <c r="NQN103" s="78"/>
      <c r="NQO103" s="78"/>
      <c r="NQP103" s="78"/>
      <c r="NQQ103" s="78"/>
      <c r="NQR103" s="78"/>
      <c r="NQS103" s="78"/>
      <c r="NQT103" s="78"/>
      <c r="NQU103" s="78"/>
      <c r="NQV103" s="78"/>
      <c r="NQW103" s="78"/>
      <c r="NQX103" s="78"/>
      <c r="NQY103" s="78"/>
      <c r="NQZ103" s="78"/>
      <c r="NRA103" s="78"/>
      <c r="NRB103" s="78"/>
      <c r="NRC103" s="78"/>
      <c r="NRD103" s="78"/>
      <c r="NRE103" s="78"/>
      <c r="NRF103" s="78"/>
      <c r="NRG103" s="78"/>
      <c r="NRH103" s="78"/>
      <c r="NRI103" s="78"/>
      <c r="NRJ103" s="78"/>
      <c r="NRK103" s="78"/>
      <c r="NRL103" s="78"/>
      <c r="NRM103" s="78"/>
      <c r="NRN103" s="78"/>
      <c r="NRO103" s="78"/>
      <c r="NRP103" s="78"/>
      <c r="NRQ103" s="78"/>
      <c r="NRR103" s="78"/>
      <c r="NRS103" s="78"/>
      <c r="NRT103" s="78"/>
      <c r="NRU103" s="78"/>
      <c r="NRV103" s="78"/>
      <c r="NRW103" s="78"/>
      <c r="NRX103" s="78"/>
      <c r="NRY103" s="78"/>
      <c r="NRZ103" s="78"/>
      <c r="NSA103" s="78"/>
      <c r="NSB103" s="78"/>
      <c r="NSC103" s="78"/>
      <c r="NSD103" s="78"/>
      <c r="NSE103" s="78"/>
      <c r="NSF103" s="78"/>
      <c r="NSG103" s="78"/>
      <c r="NSH103" s="78"/>
      <c r="NSI103" s="78"/>
      <c r="NSJ103" s="78"/>
      <c r="NSK103" s="78"/>
      <c r="NSL103" s="78"/>
      <c r="NSM103" s="78"/>
      <c r="NSN103" s="78"/>
      <c r="NSO103" s="78"/>
      <c r="NSP103" s="78"/>
      <c r="NSQ103" s="78"/>
      <c r="NSR103" s="78"/>
      <c r="NSS103" s="78"/>
      <c r="NST103" s="78"/>
      <c r="NSU103" s="78"/>
      <c r="NSV103" s="78"/>
      <c r="NSW103" s="78"/>
      <c r="NSX103" s="78"/>
      <c r="NSY103" s="78"/>
      <c r="NSZ103" s="78"/>
      <c r="NTA103" s="78"/>
      <c r="NTB103" s="78"/>
      <c r="NTC103" s="78"/>
      <c r="NTD103" s="78"/>
      <c r="NTE103" s="78"/>
      <c r="NTF103" s="78"/>
      <c r="NTG103" s="78"/>
      <c r="NTH103" s="78"/>
      <c r="NTI103" s="78"/>
      <c r="NTJ103" s="78"/>
      <c r="NTK103" s="78"/>
      <c r="NTL103" s="78"/>
      <c r="NTM103" s="78"/>
      <c r="NTN103" s="78"/>
      <c r="NTO103" s="78"/>
      <c r="NTP103" s="78"/>
      <c r="NTQ103" s="78"/>
      <c r="NTR103" s="78"/>
      <c r="NTS103" s="78"/>
      <c r="NTT103" s="78"/>
      <c r="NTU103" s="78"/>
      <c r="NTV103" s="78"/>
      <c r="NTW103" s="78"/>
      <c r="NTX103" s="78"/>
      <c r="NTY103" s="78"/>
      <c r="NTZ103" s="78"/>
      <c r="NUA103" s="78"/>
      <c r="NUB103" s="78"/>
      <c r="NUC103" s="78"/>
      <c r="NUD103" s="78"/>
      <c r="NUE103" s="78"/>
      <c r="NUF103" s="78"/>
      <c r="NUG103" s="78"/>
      <c r="NUH103" s="78"/>
      <c r="NUI103" s="78"/>
      <c r="NUJ103" s="78"/>
      <c r="NUK103" s="78"/>
      <c r="NUL103" s="78"/>
      <c r="NUM103" s="78"/>
      <c r="NUN103" s="78"/>
      <c r="NUO103" s="78"/>
      <c r="NUP103" s="78"/>
      <c r="NUQ103" s="78"/>
      <c r="NUR103" s="78"/>
      <c r="NUS103" s="78"/>
      <c r="NUT103" s="78"/>
      <c r="NUU103" s="78"/>
      <c r="NUV103" s="78"/>
      <c r="NUW103" s="78"/>
      <c r="NUX103" s="78"/>
      <c r="NUY103" s="78"/>
      <c r="NUZ103" s="78"/>
      <c r="NVA103" s="78"/>
      <c r="NVB103" s="78"/>
      <c r="NVC103" s="78"/>
      <c r="NVD103" s="78"/>
      <c r="NVE103" s="78"/>
      <c r="NVF103" s="78"/>
      <c r="NVG103" s="78"/>
      <c r="NVH103" s="78"/>
      <c r="NVI103" s="78"/>
      <c r="NVJ103" s="78"/>
      <c r="NVK103" s="78"/>
      <c r="NVL103" s="78"/>
      <c r="NVM103" s="78"/>
      <c r="NVN103" s="78"/>
      <c r="NVO103" s="78"/>
      <c r="NVP103" s="78"/>
      <c r="NVQ103" s="78"/>
      <c r="NVR103" s="78"/>
      <c r="NVS103" s="78"/>
      <c r="NVT103" s="78"/>
      <c r="NVU103" s="78"/>
      <c r="NVV103" s="78"/>
      <c r="NVW103" s="78"/>
      <c r="NVX103" s="78"/>
      <c r="NVY103" s="78"/>
      <c r="NVZ103" s="78"/>
      <c r="NWA103" s="78"/>
      <c r="NWB103" s="78"/>
      <c r="NWC103" s="78"/>
      <c r="NWD103" s="78"/>
      <c r="NWE103" s="78"/>
      <c r="NWF103" s="78"/>
      <c r="NWG103" s="78"/>
      <c r="NWH103" s="78"/>
      <c r="NWI103" s="78"/>
      <c r="NWJ103" s="78"/>
      <c r="NWK103" s="78"/>
      <c r="NWL103" s="78"/>
      <c r="NWM103" s="78"/>
      <c r="NWN103" s="78"/>
      <c r="NWO103" s="78"/>
      <c r="NWP103" s="78"/>
      <c r="NWQ103" s="78"/>
      <c r="NWR103" s="78"/>
      <c r="NWS103" s="78"/>
      <c r="NWT103" s="78"/>
      <c r="NWU103" s="78"/>
      <c r="NWV103" s="78"/>
      <c r="NWW103" s="78"/>
      <c r="NWX103" s="78"/>
      <c r="NWY103" s="78"/>
      <c r="NWZ103" s="78"/>
      <c r="NXA103" s="78"/>
      <c r="NXB103" s="78"/>
      <c r="NXC103" s="78"/>
      <c r="NXD103" s="78"/>
      <c r="NXE103" s="78"/>
      <c r="NXF103" s="78"/>
      <c r="NXG103" s="78"/>
      <c r="NXH103" s="78"/>
      <c r="NXI103" s="78"/>
      <c r="NXJ103" s="78"/>
      <c r="NXK103" s="78"/>
      <c r="NXL103" s="78"/>
      <c r="NXM103" s="78"/>
      <c r="NXN103" s="78"/>
      <c r="NXO103" s="78"/>
      <c r="NXP103" s="78"/>
      <c r="NXQ103" s="78"/>
      <c r="NXR103" s="78"/>
      <c r="NXS103" s="78"/>
      <c r="NXT103" s="78"/>
      <c r="NXU103" s="78"/>
      <c r="NXV103" s="78"/>
      <c r="NXW103" s="78"/>
      <c r="NXX103" s="78"/>
      <c r="NXY103" s="78"/>
      <c r="NXZ103" s="78"/>
      <c r="NYA103" s="78"/>
      <c r="NYB103" s="78"/>
      <c r="NYC103" s="78"/>
      <c r="NYD103" s="78"/>
      <c r="NYE103" s="78"/>
      <c r="NYF103" s="78"/>
      <c r="NYG103" s="78"/>
      <c r="NYH103" s="78"/>
      <c r="NYI103" s="78"/>
      <c r="NYJ103" s="78"/>
      <c r="NYK103" s="78"/>
      <c r="NYL103" s="78"/>
      <c r="NYM103" s="78"/>
      <c r="NYN103" s="78"/>
      <c r="NYO103" s="78"/>
      <c r="NYP103" s="78"/>
      <c r="NYQ103" s="78"/>
      <c r="NYR103" s="78"/>
      <c r="NYS103" s="78"/>
      <c r="NYT103" s="78"/>
      <c r="NYU103" s="78"/>
      <c r="NYV103" s="78"/>
      <c r="NYW103" s="78"/>
      <c r="NYX103" s="78"/>
      <c r="NYY103" s="78"/>
      <c r="NYZ103" s="78"/>
      <c r="NZA103" s="78"/>
      <c r="NZB103" s="78"/>
      <c r="NZC103" s="78"/>
      <c r="NZD103" s="78"/>
      <c r="NZE103" s="78"/>
      <c r="NZF103" s="78"/>
      <c r="NZG103" s="78"/>
      <c r="NZH103" s="78"/>
      <c r="NZI103" s="78"/>
      <c r="NZJ103" s="78"/>
      <c r="NZK103" s="78"/>
      <c r="NZL103" s="78"/>
      <c r="NZM103" s="78"/>
      <c r="NZN103" s="78"/>
      <c r="NZO103" s="78"/>
      <c r="NZP103" s="78"/>
      <c r="NZQ103" s="78"/>
      <c r="NZR103" s="78"/>
      <c r="NZS103" s="78"/>
      <c r="NZT103" s="78"/>
      <c r="NZU103" s="78"/>
      <c r="NZV103" s="78"/>
      <c r="NZW103" s="78"/>
      <c r="NZX103" s="78"/>
      <c r="NZY103" s="78"/>
      <c r="NZZ103" s="78"/>
      <c r="OAA103" s="78"/>
      <c r="OAB103" s="78"/>
      <c r="OAC103" s="78"/>
      <c r="OAD103" s="78"/>
      <c r="OAE103" s="78"/>
      <c r="OAF103" s="78"/>
      <c r="OAG103" s="78"/>
      <c r="OAH103" s="78"/>
      <c r="OAI103" s="78"/>
      <c r="OAJ103" s="78"/>
      <c r="OAK103" s="78"/>
      <c r="OAL103" s="78"/>
      <c r="OAM103" s="78"/>
      <c r="OAN103" s="78"/>
      <c r="OAO103" s="78"/>
      <c r="OAP103" s="78"/>
      <c r="OAQ103" s="78"/>
      <c r="OAR103" s="78"/>
      <c r="OAS103" s="78"/>
      <c r="OAT103" s="78"/>
      <c r="OAU103" s="78"/>
      <c r="OAV103" s="78"/>
      <c r="OAW103" s="78"/>
      <c r="OAX103" s="78"/>
      <c r="OAY103" s="78"/>
      <c r="OAZ103" s="78"/>
      <c r="OBA103" s="78"/>
      <c r="OBB103" s="78"/>
      <c r="OBC103" s="78"/>
      <c r="OBD103" s="78"/>
      <c r="OBE103" s="78"/>
      <c r="OBF103" s="78"/>
      <c r="OBG103" s="78"/>
      <c r="OBH103" s="78"/>
      <c r="OBI103" s="78"/>
      <c r="OBJ103" s="78"/>
      <c r="OBK103" s="78"/>
      <c r="OBL103" s="78"/>
      <c r="OBM103" s="78"/>
      <c r="OBN103" s="78"/>
      <c r="OBO103" s="78"/>
      <c r="OBP103" s="78"/>
      <c r="OBQ103" s="78"/>
      <c r="OBR103" s="78"/>
      <c r="OBS103" s="78"/>
      <c r="OBT103" s="78"/>
      <c r="OBU103" s="78"/>
      <c r="OBV103" s="78"/>
      <c r="OBW103" s="78"/>
      <c r="OBX103" s="78"/>
      <c r="OBY103" s="78"/>
      <c r="OBZ103" s="78"/>
      <c r="OCA103" s="78"/>
      <c r="OCB103" s="78"/>
      <c r="OCC103" s="78"/>
      <c r="OCD103" s="78"/>
      <c r="OCE103" s="78"/>
      <c r="OCF103" s="78"/>
      <c r="OCG103" s="78"/>
      <c r="OCH103" s="78"/>
      <c r="OCI103" s="78"/>
      <c r="OCJ103" s="78"/>
      <c r="OCK103" s="78"/>
      <c r="OCL103" s="78"/>
      <c r="OCM103" s="78"/>
      <c r="OCN103" s="78"/>
      <c r="OCO103" s="78"/>
      <c r="OCP103" s="78"/>
      <c r="OCQ103" s="78"/>
      <c r="OCR103" s="78"/>
      <c r="OCS103" s="78"/>
      <c r="OCT103" s="78"/>
      <c r="OCU103" s="78"/>
      <c r="OCV103" s="78"/>
      <c r="OCW103" s="78"/>
      <c r="OCX103" s="78"/>
      <c r="OCY103" s="78"/>
      <c r="OCZ103" s="78"/>
      <c r="ODA103" s="78"/>
      <c r="ODB103" s="78"/>
      <c r="ODC103" s="78"/>
      <c r="ODD103" s="78"/>
      <c r="ODE103" s="78"/>
      <c r="ODF103" s="78"/>
      <c r="ODG103" s="78"/>
      <c r="ODH103" s="78"/>
      <c r="ODI103" s="78"/>
      <c r="ODJ103" s="78"/>
      <c r="ODK103" s="78"/>
      <c r="ODL103" s="78"/>
      <c r="ODM103" s="78"/>
      <c r="ODN103" s="78"/>
      <c r="ODO103" s="78"/>
      <c r="ODP103" s="78"/>
      <c r="ODQ103" s="78"/>
      <c r="ODR103" s="78"/>
      <c r="ODS103" s="78"/>
      <c r="ODT103" s="78"/>
      <c r="ODU103" s="78"/>
      <c r="ODV103" s="78"/>
      <c r="ODW103" s="78"/>
      <c r="ODX103" s="78"/>
      <c r="ODY103" s="78"/>
      <c r="ODZ103" s="78"/>
      <c r="OEA103" s="78"/>
      <c r="OEB103" s="78"/>
      <c r="OEC103" s="78"/>
      <c r="OED103" s="78"/>
      <c r="OEE103" s="78"/>
      <c r="OEF103" s="78"/>
      <c r="OEG103" s="78"/>
      <c r="OEH103" s="78"/>
      <c r="OEI103" s="78"/>
      <c r="OEJ103" s="78"/>
      <c r="OEK103" s="78"/>
      <c r="OEL103" s="78"/>
      <c r="OEM103" s="78"/>
      <c r="OEN103" s="78"/>
      <c r="OEO103" s="78"/>
      <c r="OEP103" s="78"/>
      <c r="OEQ103" s="78"/>
      <c r="OER103" s="78"/>
      <c r="OES103" s="78"/>
      <c r="OET103" s="78"/>
      <c r="OEU103" s="78"/>
      <c r="OEV103" s="78"/>
      <c r="OEW103" s="78"/>
      <c r="OEX103" s="78"/>
      <c r="OEY103" s="78"/>
      <c r="OEZ103" s="78"/>
      <c r="OFA103" s="78"/>
      <c r="OFB103" s="78"/>
      <c r="OFC103" s="78"/>
      <c r="OFD103" s="78"/>
      <c r="OFE103" s="78"/>
      <c r="OFF103" s="78"/>
      <c r="OFG103" s="78"/>
      <c r="OFH103" s="78"/>
      <c r="OFI103" s="78"/>
      <c r="OFJ103" s="78"/>
      <c r="OFK103" s="78"/>
      <c r="OFL103" s="78"/>
      <c r="OFM103" s="78"/>
      <c r="OFN103" s="78"/>
      <c r="OFO103" s="78"/>
      <c r="OFP103" s="78"/>
      <c r="OFQ103" s="78"/>
      <c r="OFR103" s="78"/>
      <c r="OFS103" s="78"/>
      <c r="OFT103" s="78"/>
      <c r="OFU103" s="78"/>
      <c r="OFV103" s="78"/>
      <c r="OFW103" s="78"/>
      <c r="OFX103" s="78"/>
      <c r="OFY103" s="78"/>
      <c r="OFZ103" s="78"/>
      <c r="OGA103" s="78"/>
      <c r="OGB103" s="78"/>
      <c r="OGC103" s="78"/>
      <c r="OGD103" s="78"/>
      <c r="OGE103" s="78"/>
      <c r="OGF103" s="78"/>
      <c r="OGG103" s="78"/>
      <c r="OGH103" s="78"/>
      <c r="OGI103" s="78"/>
      <c r="OGJ103" s="78"/>
      <c r="OGK103" s="78"/>
      <c r="OGL103" s="78"/>
      <c r="OGM103" s="78"/>
      <c r="OGN103" s="78"/>
      <c r="OGO103" s="78"/>
      <c r="OGP103" s="78"/>
      <c r="OGQ103" s="78"/>
      <c r="OGR103" s="78"/>
      <c r="OGS103" s="78"/>
      <c r="OGT103" s="78"/>
      <c r="OGU103" s="78"/>
      <c r="OGV103" s="78"/>
      <c r="OGW103" s="78"/>
      <c r="OGX103" s="78"/>
      <c r="OGY103" s="78"/>
      <c r="OGZ103" s="78"/>
      <c r="OHA103" s="78"/>
      <c r="OHB103" s="78"/>
      <c r="OHC103" s="78"/>
      <c r="OHD103" s="78"/>
      <c r="OHE103" s="78"/>
      <c r="OHF103" s="78"/>
      <c r="OHG103" s="78"/>
      <c r="OHH103" s="78"/>
      <c r="OHI103" s="78"/>
      <c r="OHJ103" s="78"/>
      <c r="OHK103" s="78"/>
      <c r="OHL103" s="78"/>
      <c r="OHM103" s="78"/>
      <c r="OHN103" s="78"/>
      <c r="OHO103" s="78"/>
      <c r="OHP103" s="78"/>
      <c r="OHQ103" s="78"/>
      <c r="OHR103" s="78"/>
      <c r="OHS103" s="78"/>
      <c r="OHT103" s="78"/>
      <c r="OHU103" s="78"/>
      <c r="OHV103" s="78"/>
      <c r="OHW103" s="78"/>
      <c r="OHX103" s="78"/>
      <c r="OHY103" s="78"/>
      <c r="OHZ103" s="78"/>
      <c r="OIA103" s="78"/>
      <c r="OIB103" s="78"/>
      <c r="OIC103" s="78"/>
      <c r="OID103" s="78"/>
      <c r="OIE103" s="78"/>
      <c r="OIF103" s="78"/>
      <c r="OIG103" s="78"/>
      <c r="OIH103" s="78"/>
      <c r="OII103" s="78"/>
      <c r="OIJ103" s="78"/>
      <c r="OIK103" s="78"/>
      <c r="OIL103" s="78"/>
      <c r="OIM103" s="78"/>
      <c r="OIN103" s="78"/>
      <c r="OIO103" s="78"/>
      <c r="OIP103" s="78"/>
      <c r="OIQ103" s="78"/>
      <c r="OIR103" s="78"/>
      <c r="OIS103" s="78"/>
      <c r="OIT103" s="78"/>
      <c r="OIU103" s="78"/>
      <c r="OIV103" s="78"/>
      <c r="OIW103" s="78"/>
      <c r="OIX103" s="78"/>
      <c r="OIY103" s="78"/>
      <c r="OIZ103" s="78"/>
      <c r="OJA103" s="78"/>
      <c r="OJB103" s="78"/>
      <c r="OJC103" s="78"/>
      <c r="OJD103" s="78"/>
      <c r="OJE103" s="78"/>
      <c r="OJF103" s="78"/>
      <c r="OJG103" s="78"/>
      <c r="OJH103" s="78"/>
      <c r="OJI103" s="78"/>
      <c r="OJJ103" s="78"/>
      <c r="OJK103" s="78"/>
      <c r="OJL103" s="78"/>
      <c r="OJM103" s="78"/>
      <c r="OJN103" s="78"/>
      <c r="OJO103" s="78"/>
      <c r="OJP103" s="78"/>
      <c r="OJQ103" s="78"/>
      <c r="OJR103" s="78"/>
      <c r="OJS103" s="78"/>
      <c r="OJT103" s="78"/>
      <c r="OJU103" s="78"/>
      <c r="OJV103" s="78"/>
      <c r="OJW103" s="78"/>
      <c r="OJX103" s="78"/>
      <c r="OJY103" s="78"/>
      <c r="OJZ103" s="78"/>
      <c r="OKA103" s="78"/>
      <c r="OKB103" s="78"/>
      <c r="OKC103" s="78"/>
      <c r="OKD103" s="78"/>
      <c r="OKE103" s="78"/>
      <c r="OKF103" s="78"/>
      <c r="OKG103" s="78"/>
      <c r="OKH103" s="78"/>
      <c r="OKI103" s="78"/>
      <c r="OKJ103" s="78"/>
      <c r="OKK103" s="78"/>
      <c r="OKL103" s="78"/>
      <c r="OKM103" s="78"/>
      <c r="OKN103" s="78"/>
      <c r="OKO103" s="78"/>
      <c r="OKP103" s="78"/>
      <c r="OKQ103" s="78"/>
      <c r="OKR103" s="78"/>
      <c r="OKS103" s="78"/>
      <c r="OKT103" s="78"/>
      <c r="OKU103" s="78"/>
      <c r="OKV103" s="78"/>
      <c r="OKW103" s="78"/>
      <c r="OKX103" s="78"/>
      <c r="OKY103" s="78"/>
      <c r="OKZ103" s="78"/>
      <c r="OLA103" s="78"/>
      <c r="OLB103" s="78"/>
      <c r="OLC103" s="78"/>
      <c r="OLD103" s="78"/>
      <c r="OLE103" s="78"/>
      <c r="OLF103" s="78"/>
      <c r="OLG103" s="78"/>
      <c r="OLH103" s="78"/>
      <c r="OLI103" s="78"/>
      <c r="OLJ103" s="78"/>
      <c r="OLK103" s="78"/>
      <c r="OLL103" s="78"/>
      <c r="OLM103" s="78"/>
      <c r="OLN103" s="78"/>
      <c r="OLO103" s="78"/>
      <c r="OLP103" s="78"/>
      <c r="OLQ103" s="78"/>
      <c r="OLR103" s="78"/>
      <c r="OLS103" s="78"/>
      <c r="OLT103" s="78"/>
      <c r="OLU103" s="78"/>
      <c r="OLV103" s="78"/>
      <c r="OLW103" s="78"/>
      <c r="OLX103" s="78"/>
      <c r="OLY103" s="78"/>
      <c r="OLZ103" s="78"/>
      <c r="OMA103" s="78"/>
      <c r="OMB103" s="78"/>
      <c r="OMC103" s="78"/>
      <c r="OMD103" s="78"/>
      <c r="OME103" s="78"/>
      <c r="OMF103" s="78"/>
      <c r="OMG103" s="78"/>
      <c r="OMH103" s="78"/>
      <c r="OMI103" s="78"/>
      <c r="OMJ103" s="78"/>
      <c r="OMK103" s="78"/>
      <c r="OML103" s="78"/>
      <c r="OMM103" s="78"/>
      <c r="OMN103" s="78"/>
      <c r="OMO103" s="78"/>
      <c r="OMP103" s="78"/>
      <c r="OMQ103" s="78"/>
      <c r="OMR103" s="78"/>
      <c r="OMS103" s="78"/>
      <c r="OMT103" s="78"/>
      <c r="OMU103" s="78"/>
      <c r="OMV103" s="78"/>
      <c r="OMW103" s="78"/>
      <c r="OMX103" s="78"/>
      <c r="OMY103" s="78"/>
      <c r="OMZ103" s="78"/>
      <c r="ONA103" s="78"/>
      <c r="ONB103" s="78"/>
      <c r="ONC103" s="78"/>
      <c r="OND103" s="78"/>
      <c r="ONE103" s="78"/>
      <c r="ONF103" s="78"/>
      <c r="ONG103" s="78"/>
      <c r="ONH103" s="78"/>
      <c r="ONI103" s="78"/>
      <c r="ONJ103" s="78"/>
      <c r="ONK103" s="78"/>
      <c r="ONL103" s="78"/>
      <c r="ONM103" s="78"/>
      <c r="ONN103" s="78"/>
      <c r="ONO103" s="78"/>
      <c r="ONP103" s="78"/>
      <c r="ONQ103" s="78"/>
      <c r="ONR103" s="78"/>
      <c r="ONS103" s="78"/>
      <c r="ONT103" s="78"/>
      <c r="ONU103" s="78"/>
      <c r="ONV103" s="78"/>
      <c r="ONW103" s="78"/>
      <c r="ONX103" s="78"/>
      <c r="ONY103" s="78"/>
      <c r="ONZ103" s="78"/>
      <c r="OOA103" s="78"/>
      <c r="OOB103" s="78"/>
      <c r="OOC103" s="78"/>
      <c r="OOD103" s="78"/>
      <c r="OOE103" s="78"/>
      <c r="OOF103" s="78"/>
      <c r="OOG103" s="78"/>
      <c r="OOH103" s="78"/>
      <c r="OOI103" s="78"/>
      <c r="OOJ103" s="78"/>
      <c r="OOK103" s="78"/>
      <c r="OOL103" s="78"/>
      <c r="OOM103" s="78"/>
      <c r="OON103" s="78"/>
      <c r="OOO103" s="78"/>
      <c r="OOP103" s="78"/>
      <c r="OOQ103" s="78"/>
      <c r="OOR103" s="78"/>
      <c r="OOS103" s="78"/>
      <c r="OOT103" s="78"/>
      <c r="OOU103" s="78"/>
      <c r="OOV103" s="78"/>
      <c r="OOW103" s="78"/>
      <c r="OOX103" s="78"/>
      <c r="OOY103" s="78"/>
      <c r="OOZ103" s="78"/>
      <c r="OPA103" s="78"/>
      <c r="OPB103" s="78"/>
      <c r="OPC103" s="78"/>
      <c r="OPD103" s="78"/>
      <c r="OPE103" s="78"/>
      <c r="OPF103" s="78"/>
      <c r="OPG103" s="78"/>
      <c r="OPH103" s="78"/>
      <c r="OPI103" s="78"/>
      <c r="OPJ103" s="78"/>
      <c r="OPK103" s="78"/>
      <c r="OPL103" s="78"/>
      <c r="OPM103" s="78"/>
      <c r="OPN103" s="78"/>
      <c r="OPO103" s="78"/>
      <c r="OPP103" s="78"/>
      <c r="OPQ103" s="78"/>
      <c r="OPR103" s="78"/>
      <c r="OPS103" s="78"/>
      <c r="OPT103" s="78"/>
      <c r="OPU103" s="78"/>
      <c r="OPV103" s="78"/>
      <c r="OPW103" s="78"/>
      <c r="OPX103" s="78"/>
      <c r="OPY103" s="78"/>
      <c r="OPZ103" s="78"/>
      <c r="OQA103" s="78"/>
      <c r="OQB103" s="78"/>
      <c r="OQC103" s="78"/>
      <c r="OQD103" s="78"/>
      <c r="OQE103" s="78"/>
      <c r="OQF103" s="78"/>
      <c r="OQG103" s="78"/>
      <c r="OQH103" s="78"/>
      <c r="OQI103" s="78"/>
      <c r="OQJ103" s="78"/>
      <c r="OQK103" s="78"/>
      <c r="OQL103" s="78"/>
      <c r="OQM103" s="78"/>
      <c r="OQN103" s="78"/>
      <c r="OQO103" s="78"/>
      <c r="OQP103" s="78"/>
      <c r="OQQ103" s="78"/>
      <c r="OQR103" s="78"/>
      <c r="OQS103" s="78"/>
      <c r="OQT103" s="78"/>
      <c r="OQU103" s="78"/>
      <c r="OQV103" s="78"/>
      <c r="OQW103" s="78"/>
      <c r="OQX103" s="78"/>
      <c r="OQY103" s="78"/>
      <c r="OQZ103" s="78"/>
      <c r="ORA103" s="78"/>
      <c r="ORB103" s="78"/>
      <c r="ORC103" s="78"/>
      <c r="ORD103" s="78"/>
      <c r="ORE103" s="78"/>
      <c r="ORF103" s="78"/>
      <c r="ORG103" s="78"/>
      <c r="ORH103" s="78"/>
      <c r="ORI103" s="78"/>
      <c r="ORJ103" s="78"/>
      <c r="ORK103" s="78"/>
      <c r="ORL103" s="78"/>
      <c r="ORM103" s="78"/>
      <c r="ORN103" s="78"/>
      <c r="ORO103" s="78"/>
      <c r="ORP103" s="78"/>
      <c r="ORQ103" s="78"/>
      <c r="ORR103" s="78"/>
      <c r="ORS103" s="78"/>
      <c r="ORT103" s="78"/>
      <c r="ORU103" s="78"/>
      <c r="ORV103" s="78"/>
      <c r="ORW103" s="78"/>
      <c r="ORX103" s="78"/>
      <c r="ORY103" s="78"/>
      <c r="ORZ103" s="78"/>
      <c r="OSA103" s="78"/>
      <c r="OSB103" s="78"/>
      <c r="OSC103" s="78"/>
      <c r="OSD103" s="78"/>
      <c r="OSE103" s="78"/>
      <c r="OSF103" s="78"/>
      <c r="OSG103" s="78"/>
      <c r="OSH103" s="78"/>
      <c r="OSI103" s="78"/>
      <c r="OSJ103" s="78"/>
      <c r="OSK103" s="78"/>
      <c r="OSL103" s="78"/>
      <c r="OSM103" s="78"/>
      <c r="OSN103" s="78"/>
      <c r="OSO103" s="78"/>
      <c r="OSP103" s="78"/>
      <c r="OSQ103" s="78"/>
      <c r="OSR103" s="78"/>
      <c r="OSS103" s="78"/>
      <c r="OST103" s="78"/>
      <c r="OSU103" s="78"/>
      <c r="OSV103" s="78"/>
      <c r="OSW103" s="78"/>
      <c r="OSX103" s="78"/>
      <c r="OSY103" s="78"/>
      <c r="OSZ103" s="78"/>
      <c r="OTA103" s="78"/>
      <c r="OTB103" s="78"/>
      <c r="OTC103" s="78"/>
      <c r="OTD103" s="78"/>
      <c r="OTE103" s="78"/>
      <c r="OTF103" s="78"/>
      <c r="OTG103" s="78"/>
      <c r="OTH103" s="78"/>
      <c r="OTI103" s="78"/>
      <c r="OTJ103" s="78"/>
      <c r="OTK103" s="78"/>
      <c r="OTL103" s="78"/>
      <c r="OTM103" s="78"/>
      <c r="OTN103" s="78"/>
      <c r="OTO103" s="78"/>
      <c r="OTP103" s="78"/>
      <c r="OTQ103" s="78"/>
      <c r="OTR103" s="78"/>
      <c r="OTS103" s="78"/>
      <c r="OTT103" s="78"/>
      <c r="OTU103" s="78"/>
      <c r="OTV103" s="78"/>
      <c r="OTW103" s="78"/>
      <c r="OTX103" s="78"/>
      <c r="OTY103" s="78"/>
      <c r="OTZ103" s="78"/>
      <c r="OUA103" s="78"/>
      <c r="OUB103" s="78"/>
      <c r="OUC103" s="78"/>
      <c r="OUD103" s="78"/>
      <c r="OUE103" s="78"/>
      <c r="OUF103" s="78"/>
      <c r="OUG103" s="78"/>
      <c r="OUH103" s="78"/>
      <c r="OUI103" s="78"/>
      <c r="OUJ103" s="78"/>
      <c r="OUK103" s="78"/>
      <c r="OUL103" s="78"/>
      <c r="OUM103" s="78"/>
      <c r="OUN103" s="78"/>
      <c r="OUO103" s="78"/>
      <c r="OUP103" s="78"/>
      <c r="OUQ103" s="78"/>
      <c r="OUR103" s="78"/>
      <c r="OUS103" s="78"/>
      <c r="OUT103" s="78"/>
      <c r="OUU103" s="78"/>
      <c r="OUV103" s="78"/>
      <c r="OUW103" s="78"/>
      <c r="OUX103" s="78"/>
      <c r="OUY103" s="78"/>
      <c r="OUZ103" s="78"/>
      <c r="OVA103" s="78"/>
      <c r="OVB103" s="78"/>
      <c r="OVC103" s="78"/>
      <c r="OVD103" s="78"/>
      <c r="OVE103" s="78"/>
      <c r="OVF103" s="78"/>
      <c r="OVG103" s="78"/>
      <c r="OVH103" s="78"/>
      <c r="OVI103" s="78"/>
      <c r="OVJ103" s="78"/>
      <c r="OVK103" s="78"/>
      <c r="OVL103" s="78"/>
      <c r="OVM103" s="78"/>
      <c r="OVN103" s="78"/>
      <c r="OVO103" s="78"/>
      <c r="OVP103" s="78"/>
      <c r="OVQ103" s="78"/>
      <c r="OVR103" s="78"/>
      <c r="OVS103" s="78"/>
      <c r="OVT103" s="78"/>
      <c r="OVU103" s="78"/>
      <c r="OVV103" s="78"/>
      <c r="OVW103" s="78"/>
      <c r="OVX103" s="78"/>
      <c r="OVY103" s="78"/>
      <c r="OVZ103" s="78"/>
      <c r="OWA103" s="78"/>
      <c r="OWB103" s="78"/>
      <c r="OWC103" s="78"/>
      <c r="OWD103" s="78"/>
      <c r="OWE103" s="78"/>
      <c r="OWF103" s="78"/>
      <c r="OWG103" s="78"/>
      <c r="OWH103" s="78"/>
      <c r="OWI103" s="78"/>
      <c r="OWJ103" s="78"/>
      <c r="OWK103" s="78"/>
      <c r="OWL103" s="78"/>
      <c r="OWM103" s="78"/>
      <c r="OWN103" s="78"/>
      <c r="OWO103" s="78"/>
      <c r="OWP103" s="78"/>
      <c r="OWQ103" s="78"/>
      <c r="OWR103" s="78"/>
      <c r="OWS103" s="78"/>
      <c r="OWT103" s="78"/>
      <c r="OWU103" s="78"/>
      <c r="OWV103" s="78"/>
      <c r="OWW103" s="78"/>
      <c r="OWX103" s="78"/>
      <c r="OWY103" s="78"/>
      <c r="OWZ103" s="78"/>
      <c r="OXA103" s="78"/>
      <c r="OXB103" s="78"/>
      <c r="OXC103" s="78"/>
      <c r="OXD103" s="78"/>
      <c r="OXE103" s="78"/>
      <c r="OXF103" s="78"/>
      <c r="OXG103" s="78"/>
      <c r="OXH103" s="78"/>
      <c r="OXI103" s="78"/>
      <c r="OXJ103" s="78"/>
      <c r="OXK103" s="78"/>
      <c r="OXL103" s="78"/>
      <c r="OXM103" s="78"/>
      <c r="OXN103" s="78"/>
      <c r="OXO103" s="78"/>
      <c r="OXP103" s="78"/>
      <c r="OXQ103" s="78"/>
      <c r="OXR103" s="78"/>
      <c r="OXS103" s="78"/>
      <c r="OXT103" s="78"/>
      <c r="OXU103" s="78"/>
      <c r="OXV103" s="78"/>
      <c r="OXW103" s="78"/>
      <c r="OXX103" s="78"/>
      <c r="OXY103" s="78"/>
      <c r="OXZ103" s="78"/>
      <c r="OYA103" s="78"/>
      <c r="OYB103" s="78"/>
      <c r="OYC103" s="78"/>
      <c r="OYD103" s="78"/>
      <c r="OYE103" s="78"/>
      <c r="OYF103" s="78"/>
      <c r="OYG103" s="78"/>
      <c r="OYH103" s="78"/>
      <c r="OYI103" s="78"/>
      <c r="OYJ103" s="78"/>
      <c r="OYK103" s="78"/>
      <c r="OYL103" s="78"/>
      <c r="OYM103" s="78"/>
      <c r="OYN103" s="78"/>
      <c r="OYO103" s="78"/>
      <c r="OYP103" s="78"/>
      <c r="OYQ103" s="78"/>
      <c r="OYR103" s="78"/>
      <c r="OYS103" s="78"/>
      <c r="OYT103" s="78"/>
      <c r="OYU103" s="78"/>
      <c r="OYV103" s="78"/>
      <c r="OYW103" s="78"/>
      <c r="OYX103" s="78"/>
      <c r="OYY103" s="78"/>
      <c r="OYZ103" s="78"/>
      <c r="OZA103" s="78"/>
      <c r="OZB103" s="78"/>
      <c r="OZC103" s="78"/>
      <c r="OZD103" s="78"/>
      <c r="OZE103" s="78"/>
      <c r="OZF103" s="78"/>
      <c r="OZG103" s="78"/>
      <c r="OZH103" s="78"/>
      <c r="OZI103" s="78"/>
      <c r="OZJ103" s="78"/>
      <c r="OZK103" s="78"/>
      <c r="OZL103" s="78"/>
      <c r="OZM103" s="78"/>
      <c r="OZN103" s="78"/>
      <c r="OZO103" s="78"/>
      <c r="OZP103" s="78"/>
      <c r="OZQ103" s="78"/>
      <c r="OZR103" s="78"/>
      <c r="OZS103" s="78"/>
      <c r="OZT103" s="78"/>
      <c r="OZU103" s="78"/>
      <c r="OZV103" s="78"/>
      <c r="OZW103" s="78"/>
      <c r="OZX103" s="78"/>
      <c r="OZY103" s="78"/>
      <c r="OZZ103" s="78"/>
      <c r="PAA103" s="78"/>
      <c r="PAB103" s="78"/>
      <c r="PAC103" s="78"/>
      <c r="PAD103" s="78"/>
      <c r="PAE103" s="78"/>
      <c r="PAF103" s="78"/>
      <c r="PAG103" s="78"/>
      <c r="PAH103" s="78"/>
      <c r="PAI103" s="78"/>
      <c r="PAJ103" s="78"/>
      <c r="PAK103" s="78"/>
      <c r="PAL103" s="78"/>
      <c r="PAM103" s="78"/>
      <c r="PAN103" s="78"/>
      <c r="PAO103" s="78"/>
      <c r="PAP103" s="78"/>
      <c r="PAQ103" s="78"/>
      <c r="PAR103" s="78"/>
      <c r="PAS103" s="78"/>
      <c r="PAT103" s="78"/>
      <c r="PAU103" s="78"/>
      <c r="PAV103" s="78"/>
      <c r="PAW103" s="78"/>
      <c r="PAX103" s="78"/>
      <c r="PAY103" s="78"/>
      <c r="PAZ103" s="78"/>
      <c r="PBA103" s="78"/>
      <c r="PBB103" s="78"/>
      <c r="PBC103" s="78"/>
      <c r="PBD103" s="78"/>
      <c r="PBE103" s="78"/>
      <c r="PBF103" s="78"/>
      <c r="PBG103" s="78"/>
      <c r="PBH103" s="78"/>
      <c r="PBI103" s="78"/>
      <c r="PBJ103" s="78"/>
      <c r="PBK103" s="78"/>
      <c r="PBL103" s="78"/>
      <c r="PBM103" s="78"/>
      <c r="PBN103" s="78"/>
      <c r="PBO103" s="78"/>
      <c r="PBP103" s="78"/>
      <c r="PBQ103" s="78"/>
      <c r="PBR103" s="78"/>
      <c r="PBS103" s="78"/>
      <c r="PBT103" s="78"/>
      <c r="PBU103" s="78"/>
      <c r="PBV103" s="78"/>
      <c r="PBW103" s="78"/>
      <c r="PBX103" s="78"/>
      <c r="PBY103" s="78"/>
      <c r="PBZ103" s="78"/>
      <c r="PCA103" s="78"/>
      <c r="PCB103" s="78"/>
      <c r="PCC103" s="78"/>
      <c r="PCD103" s="78"/>
      <c r="PCE103" s="78"/>
      <c r="PCF103" s="78"/>
      <c r="PCG103" s="78"/>
      <c r="PCH103" s="78"/>
      <c r="PCI103" s="78"/>
      <c r="PCJ103" s="78"/>
      <c r="PCK103" s="78"/>
      <c r="PCL103" s="78"/>
      <c r="PCM103" s="78"/>
      <c r="PCN103" s="78"/>
      <c r="PCO103" s="78"/>
      <c r="PCP103" s="78"/>
      <c r="PCQ103" s="78"/>
      <c r="PCR103" s="78"/>
      <c r="PCS103" s="78"/>
      <c r="PCT103" s="78"/>
      <c r="PCU103" s="78"/>
      <c r="PCV103" s="78"/>
      <c r="PCW103" s="78"/>
      <c r="PCX103" s="78"/>
      <c r="PCY103" s="78"/>
      <c r="PCZ103" s="78"/>
      <c r="PDA103" s="78"/>
      <c r="PDB103" s="78"/>
      <c r="PDC103" s="78"/>
      <c r="PDD103" s="78"/>
      <c r="PDE103" s="78"/>
      <c r="PDF103" s="78"/>
      <c r="PDG103" s="78"/>
      <c r="PDH103" s="78"/>
      <c r="PDI103" s="78"/>
      <c r="PDJ103" s="78"/>
      <c r="PDK103" s="78"/>
      <c r="PDL103" s="78"/>
      <c r="PDM103" s="78"/>
      <c r="PDN103" s="78"/>
      <c r="PDO103" s="78"/>
      <c r="PDP103" s="78"/>
      <c r="PDQ103" s="78"/>
      <c r="PDR103" s="78"/>
      <c r="PDS103" s="78"/>
      <c r="PDT103" s="78"/>
      <c r="PDU103" s="78"/>
      <c r="PDV103" s="78"/>
      <c r="PDW103" s="78"/>
      <c r="PDX103" s="78"/>
      <c r="PDY103" s="78"/>
      <c r="PDZ103" s="78"/>
      <c r="PEA103" s="78"/>
      <c r="PEB103" s="78"/>
      <c r="PEC103" s="78"/>
      <c r="PED103" s="78"/>
      <c r="PEE103" s="78"/>
      <c r="PEF103" s="78"/>
      <c r="PEG103" s="78"/>
      <c r="PEH103" s="78"/>
      <c r="PEI103" s="78"/>
      <c r="PEJ103" s="78"/>
      <c r="PEK103" s="78"/>
      <c r="PEL103" s="78"/>
      <c r="PEM103" s="78"/>
      <c r="PEN103" s="78"/>
      <c r="PEO103" s="78"/>
      <c r="PEP103" s="78"/>
      <c r="PEQ103" s="78"/>
      <c r="PER103" s="78"/>
      <c r="PES103" s="78"/>
      <c r="PET103" s="78"/>
      <c r="PEU103" s="78"/>
      <c r="PEV103" s="78"/>
      <c r="PEW103" s="78"/>
      <c r="PEX103" s="78"/>
      <c r="PEY103" s="78"/>
      <c r="PEZ103" s="78"/>
      <c r="PFA103" s="78"/>
      <c r="PFB103" s="78"/>
      <c r="PFC103" s="78"/>
      <c r="PFD103" s="78"/>
      <c r="PFE103" s="78"/>
      <c r="PFF103" s="78"/>
      <c r="PFG103" s="78"/>
      <c r="PFH103" s="78"/>
      <c r="PFI103" s="78"/>
      <c r="PFJ103" s="78"/>
      <c r="PFK103" s="78"/>
      <c r="PFL103" s="78"/>
      <c r="PFM103" s="78"/>
      <c r="PFN103" s="78"/>
      <c r="PFO103" s="78"/>
      <c r="PFP103" s="78"/>
      <c r="PFQ103" s="78"/>
      <c r="PFR103" s="78"/>
      <c r="PFS103" s="78"/>
      <c r="PFT103" s="78"/>
      <c r="PFU103" s="78"/>
      <c r="PFV103" s="78"/>
      <c r="PFW103" s="78"/>
      <c r="PFX103" s="78"/>
      <c r="PFY103" s="78"/>
      <c r="PFZ103" s="78"/>
      <c r="PGA103" s="78"/>
      <c r="PGB103" s="78"/>
      <c r="PGC103" s="78"/>
      <c r="PGD103" s="78"/>
      <c r="PGE103" s="78"/>
      <c r="PGF103" s="78"/>
      <c r="PGG103" s="78"/>
      <c r="PGH103" s="78"/>
      <c r="PGI103" s="78"/>
      <c r="PGJ103" s="78"/>
      <c r="PGK103" s="78"/>
      <c r="PGL103" s="78"/>
      <c r="PGM103" s="78"/>
      <c r="PGN103" s="78"/>
      <c r="PGO103" s="78"/>
      <c r="PGP103" s="78"/>
      <c r="PGQ103" s="78"/>
      <c r="PGR103" s="78"/>
      <c r="PGS103" s="78"/>
      <c r="PGT103" s="78"/>
      <c r="PGU103" s="78"/>
      <c r="PGV103" s="78"/>
      <c r="PGW103" s="78"/>
      <c r="PGX103" s="78"/>
      <c r="PGY103" s="78"/>
      <c r="PGZ103" s="78"/>
      <c r="PHA103" s="78"/>
      <c r="PHB103" s="78"/>
      <c r="PHC103" s="78"/>
      <c r="PHD103" s="78"/>
      <c r="PHE103" s="78"/>
      <c r="PHF103" s="78"/>
      <c r="PHG103" s="78"/>
      <c r="PHH103" s="78"/>
      <c r="PHI103" s="78"/>
      <c r="PHJ103" s="78"/>
      <c r="PHK103" s="78"/>
      <c r="PHL103" s="78"/>
      <c r="PHM103" s="78"/>
      <c r="PHN103" s="78"/>
      <c r="PHO103" s="78"/>
      <c r="PHP103" s="78"/>
      <c r="PHQ103" s="78"/>
      <c r="PHR103" s="78"/>
      <c r="PHS103" s="78"/>
      <c r="PHT103" s="78"/>
      <c r="PHU103" s="78"/>
      <c r="PHV103" s="78"/>
      <c r="PHW103" s="78"/>
      <c r="PHX103" s="78"/>
      <c r="PHY103" s="78"/>
      <c r="PHZ103" s="78"/>
      <c r="PIA103" s="78"/>
      <c r="PIB103" s="78"/>
      <c r="PIC103" s="78"/>
      <c r="PID103" s="78"/>
      <c r="PIE103" s="78"/>
      <c r="PIF103" s="78"/>
      <c r="PIG103" s="78"/>
      <c r="PIH103" s="78"/>
      <c r="PII103" s="78"/>
      <c r="PIJ103" s="78"/>
      <c r="PIK103" s="78"/>
      <c r="PIL103" s="78"/>
      <c r="PIM103" s="78"/>
      <c r="PIN103" s="78"/>
      <c r="PIO103" s="78"/>
      <c r="PIP103" s="78"/>
      <c r="PIQ103" s="78"/>
      <c r="PIR103" s="78"/>
      <c r="PIS103" s="78"/>
      <c r="PIT103" s="78"/>
      <c r="PIU103" s="78"/>
      <c r="PIV103" s="78"/>
      <c r="PIW103" s="78"/>
      <c r="PIX103" s="78"/>
      <c r="PIY103" s="78"/>
      <c r="PIZ103" s="78"/>
      <c r="PJA103" s="78"/>
      <c r="PJB103" s="78"/>
      <c r="PJC103" s="78"/>
      <c r="PJD103" s="78"/>
      <c r="PJE103" s="78"/>
      <c r="PJF103" s="78"/>
      <c r="PJG103" s="78"/>
      <c r="PJH103" s="78"/>
      <c r="PJI103" s="78"/>
      <c r="PJJ103" s="78"/>
      <c r="PJK103" s="78"/>
      <c r="PJL103" s="78"/>
      <c r="PJM103" s="78"/>
      <c r="PJN103" s="78"/>
      <c r="PJO103" s="78"/>
      <c r="PJP103" s="78"/>
      <c r="PJQ103" s="78"/>
      <c r="PJR103" s="78"/>
      <c r="PJS103" s="78"/>
      <c r="PJT103" s="78"/>
      <c r="PJU103" s="78"/>
      <c r="PJV103" s="78"/>
      <c r="PJW103" s="78"/>
      <c r="PJX103" s="78"/>
      <c r="PJY103" s="78"/>
      <c r="PJZ103" s="78"/>
      <c r="PKA103" s="78"/>
      <c r="PKB103" s="78"/>
      <c r="PKC103" s="78"/>
      <c r="PKD103" s="78"/>
      <c r="PKE103" s="78"/>
      <c r="PKF103" s="78"/>
      <c r="PKG103" s="78"/>
      <c r="PKH103" s="78"/>
      <c r="PKI103" s="78"/>
      <c r="PKJ103" s="78"/>
      <c r="PKK103" s="78"/>
      <c r="PKL103" s="78"/>
      <c r="PKM103" s="78"/>
      <c r="PKN103" s="78"/>
      <c r="PKO103" s="78"/>
      <c r="PKP103" s="78"/>
      <c r="PKQ103" s="78"/>
      <c r="PKR103" s="78"/>
      <c r="PKS103" s="78"/>
      <c r="PKT103" s="78"/>
      <c r="PKU103" s="78"/>
      <c r="PKV103" s="78"/>
      <c r="PKW103" s="78"/>
      <c r="PKX103" s="78"/>
      <c r="PKY103" s="78"/>
      <c r="PKZ103" s="78"/>
      <c r="PLA103" s="78"/>
      <c r="PLB103" s="78"/>
      <c r="PLC103" s="78"/>
      <c r="PLD103" s="78"/>
      <c r="PLE103" s="78"/>
      <c r="PLF103" s="78"/>
      <c r="PLG103" s="78"/>
      <c r="PLH103" s="78"/>
      <c r="PLI103" s="78"/>
      <c r="PLJ103" s="78"/>
      <c r="PLK103" s="78"/>
      <c r="PLL103" s="78"/>
      <c r="PLM103" s="78"/>
      <c r="PLN103" s="78"/>
      <c r="PLO103" s="78"/>
      <c r="PLP103" s="78"/>
      <c r="PLQ103" s="78"/>
      <c r="PLR103" s="78"/>
      <c r="PLS103" s="78"/>
      <c r="PLT103" s="78"/>
      <c r="PLU103" s="78"/>
      <c r="PLV103" s="78"/>
      <c r="PLW103" s="78"/>
      <c r="PLX103" s="78"/>
      <c r="PLY103" s="78"/>
      <c r="PLZ103" s="78"/>
      <c r="PMA103" s="78"/>
      <c r="PMB103" s="78"/>
      <c r="PMC103" s="78"/>
      <c r="PMD103" s="78"/>
      <c r="PME103" s="78"/>
      <c r="PMF103" s="78"/>
      <c r="PMG103" s="78"/>
      <c r="PMH103" s="78"/>
      <c r="PMI103" s="78"/>
      <c r="PMJ103" s="78"/>
      <c r="PMK103" s="78"/>
      <c r="PML103" s="78"/>
      <c r="PMM103" s="78"/>
      <c r="PMN103" s="78"/>
      <c r="PMO103" s="78"/>
      <c r="PMP103" s="78"/>
      <c r="PMQ103" s="78"/>
      <c r="PMR103" s="78"/>
      <c r="PMS103" s="78"/>
      <c r="PMT103" s="78"/>
      <c r="PMU103" s="78"/>
      <c r="PMV103" s="78"/>
      <c r="PMW103" s="78"/>
      <c r="PMX103" s="78"/>
      <c r="PMY103" s="78"/>
      <c r="PMZ103" s="78"/>
      <c r="PNA103" s="78"/>
      <c r="PNB103" s="78"/>
      <c r="PNC103" s="78"/>
      <c r="PND103" s="78"/>
      <c r="PNE103" s="78"/>
      <c r="PNF103" s="78"/>
      <c r="PNG103" s="78"/>
      <c r="PNH103" s="78"/>
      <c r="PNI103" s="78"/>
      <c r="PNJ103" s="78"/>
      <c r="PNK103" s="78"/>
      <c r="PNL103" s="78"/>
      <c r="PNM103" s="78"/>
      <c r="PNN103" s="78"/>
      <c r="PNO103" s="78"/>
      <c r="PNP103" s="78"/>
      <c r="PNQ103" s="78"/>
      <c r="PNR103" s="78"/>
      <c r="PNS103" s="78"/>
      <c r="PNT103" s="78"/>
      <c r="PNU103" s="78"/>
      <c r="PNV103" s="78"/>
      <c r="PNW103" s="78"/>
      <c r="PNX103" s="78"/>
      <c r="PNY103" s="78"/>
      <c r="PNZ103" s="78"/>
      <c r="POA103" s="78"/>
      <c r="POB103" s="78"/>
      <c r="POC103" s="78"/>
      <c r="POD103" s="78"/>
      <c r="POE103" s="78"/>
      <c r="POF103" s="78"/>
      <c r="POG103" s="78"/>
      <c r="POH103" s="78"/>
      <c r="POI103" s="78"/>
      <c r="POJ103" s="78"/>
      <c r="POK103" s="78"/>
      <c r="POL103" s="78"/>
      <c r="POM103" s="78"/>
      <c r="PON103" s="78"/>
      <c r="POO103" s="78"/>
      <c r="POP103" s="78"/>
      <c r="POQ103" s="78"/>
      <c r="POR103" s="78"/>
      <c r="POS103" s="78"/>
      <c r="POT103" s="78"/>
      <c r="POU103" s="78"/>
      <c r="POV103" s="78"/>
      <c r="POW103" s="78"/>
      <c r="POX103" s="78"/>
      <c r="POY103" s="78"/>
      <c r="POZ103" s="78"/>
      <c r="PPA103" s="78"/>
      <c r="PPB103" s="78"/>
      <c r="PPC103" s="78"/>
      <c r="PPD103" s="78"/>
      <c r="PPE103" s="78"/>
      <c r="PPF103" s="78"/>
      <c r="PPG103" s="78"/>
      <c r="PPH103" s="78"/>
      <c r="PPI103" s="78"/>
      <c r="PPJ103" s="78"/>
      <c r="PPK103" s="78"/>
      <c r="PPL103" s="78"/>
      <c r="PPM103" s="78"/>
      <c r="PPN103" s="78"/>
      <c r="PPO103" s="78"/>
      <c r="PPP103" s="78"/>
      <c r="PPQ103" s="78"/>
      <c r="PPR103" s="78"/>
      <c r="PPS103" s="78"/>
      <c r="PPT103" s="78"/>
      <c r="PPU103" s="78"/>
      <c r="PPV103" s="78"/>
      <c r="PPW103" s="78"/>
      <c r="PPX103" s="78"/>
      <c r="PPY103" s="78"/>
      <c r="PPZ103" s="78"/>
      <c r="PQA103" s="78"/>
      <c r="PQB103" s="78"/>
      <c r="PQC103" s="78"/>
      <c r="PQD103" s="78"/>
      <c r="PQE103" s="78"/>
      <c r="PQF103" s="78"/>
      <c r="PQG103" s="78"/>
      <c r="PQH103" s="78"/>
      <c r="PQI103" s="78"/>
      <c r="PQJ103" s="78"/>
      <c r="PQK103" s="78"/>
      <c r="PQL103" s="78"/>
      <c r="PQM103" s="78"/>
      <c r="PQN103" s="78"/>
      <c r="PQO103" s="78"/>
      <c r="PQP103" s="78"/>
      <c r="PQQ103" s="78"/>
      <c r="PQR103" s="78"/>
      <c r="PQS103" s="78"/>
      <c r="PQT103" s="78"/>
      <c r="PQU103" s="78"/>
      <c r="PQV103" s="78"/>
      <c r="PQW103" s="78"/>
      <c r="PQX103" s="78"/>
      <c r="PQY103" s="78"/>
      <c r="PQZ103" s="78"/>
      <c r="PRA103" s="78"/>
      <c r="PRB103" s="78"/>
      <c r="PRC103" s="78"/>
      <c r="PRD103" s="78"/>
      <c r="PRE103" s="78"/>
      <c r="PRF103" s="78"/>
      <c r="PRG103" s="78"/>
      <c r="PRH103" s="78"/>
      <c r="PRI103" s="78"/>
      <c r="PRJ103" s="78"/>
      <c r="PRK103" s="78"/>
      <c r="PRL103" s="78"/>
      <c r="PRM103" s="78"/>
      <c r="PRN103" s="78"/>
      <c r="PRO103" s="78"/>
      <c r="PRP103" s="78"/>
      <c r="PRQ103" s="78"/>
      <c r="PRR103" s="78"/>
      <c r="PRS103" s="78"/>
      <c r="PRT103" s="78"/>
      <c r="PRU103" s="78"/>
      <c r="PRV103" s="78"/>
      <c r="PRW103" s="78"/>
      <c r="PRX103" s="78"/>
      <c r="PRY103" s="78"/>
      <c r="PRZ103" s="78"/>
      <c r="PSA103" s="78"/>
      <c r="PSB103" s="78"/>
      <c r="PSC103" s="78"/>
      <c r="PSD103" s="78"/>
      <c r="PSE103" s="78"/>
      <c r="PSF103" s="78"/>
      <c r="PSG103" s="78"/>
      <c r="PSH103" s="78"/>
      <c r="PSI103" s="78"/>
      <c r="PSJ103" s="78"/>
      <c r="PSK103" s="78"/>
      <c r="PSL103" s="78"/>
      <c r="PSM103" s="78"/>
      <c r="PSN103" s="78"/>
      <c r="PSO103" s="78"/>
      <c r="PSP103" s="78"/>
      <c r="PSQ103" s="78"/>
      <c r="PSR103" s="78"/>
      <c r="PSS103" s="78"/>
      <c r="PST103" s="78"/>
      <c r="PSU103" s="78"/>
      <c r="PSV103" s="78"/>
      <c r="PSW103" s="78"/>
      <c r="PSX103" s="78"/>
      <c r="PSY103" s="78"/>
      <c r="PSZ103" s="78"/>
      <c r="PTA103" s="78"/>
      <c r="PTB103" s="78"/>
      <c r="PTC103" s="78"/>
      <c r="PTD103" s="78"/>
      <c r="PTE103" s="78"/>
      <c r="PTF103" s="78"/>
      <c r="PTG103" s="78"/>
      <c r="PTH103" s="78"/>
      <c r="PTI103" s="78"/>
      <c r="PTJ103" s="78"/>
      <c r="PTK103" s="78"/>
      <c r="PTL103" s="78"/>
      <c r="PTM103" s="78"/>
      <c r="PTN103" s="78"/>
      <c r="PTO103" s="78"/>
      <c r="PTP103" s="78"/>
      <c r="PTQ103" s="78"/>
      <c r="PTR103" s="78"/>
      <c r="PTS103" s="78"/>
      <c r="PTT103" s="78"/>
      <c r="PTU103" s="78"/>
      <c r="PTV103" s="78"/>
      <c r="PTW103" s="78"/>
      <c r="PTX103" s="78"/>
      <c r="PTY103" s="78"/>
      <c r="PTZ103" s="78"/>
      <c r="PUA103" s="78"/>
      <c r="PUB103" s="78"/>
      <c r="PUC103" s="78"/>
      <c r="PUD103" s="78"/>
      <c r="PUE103" s="78"/>
      <c r="PUF103" s="78"/>
      <c r="PUG103" s="78"/>
      <c r="PUH103" s="78"/>
      <c r="PUI103" s="78"/>
      <c r="PUJ103" s="78"/>
      <c r="PUK103" s="78"/>
      <c r="PUL103" s="78"/>
      <c r="PUM103" s="78"/>
      <c r="PUN103" s="78"/>
      <c r="PUO103" s="78"/>
      <c r="PUP103" s="78"/>
      <c r="PUQ103" s="78"/>
      <c r="PUR103" s="78"/>
      <c r="PUS103" s="78"/>
      <c r="PUT103" s="78"/>
      <c r="PUU103" s="78"/>
      <c r="PUV103" s="78"/>
      <c r="PUW103" s="78"/>
      <c r="PUX103" s="78"/>
      <c r="PUY103" s="78"/>
      <c r="PUZ103" s="78"/>
      <c r="PVA103" s="78"/>
      <c r="PVB103" s="78"/>
      <c r="PVC103" s="78"/>
      <c r="PVD103" s="78"/>
      <c r="PVE103" s="78"/>
      <c r="PVF103" s="78"/>
      <c r="PVG103" s="78"/>
      <c r="PVH103" s="78"/>
      <c r="PVI103" s="78"/>
      <c r="PVJ103" s="78"/>
      <c r="PVK103" s="78"/>
      <c r="PVL103" s="78"/>
      <c r="PVM103" s="78"/>
      <c r="PVN103" s="78"/>
      <c r="PVO103" s="78"/>
      <c r="PVP103" s="78"/>
      <c r="PVQ103" s="78"/>
      <c r="PVR103" s="78"/>
      <c r="PVS103" s="78"/>
      <c r="PVT103" s="78"/>
      <c r="PVU103" s="78"/>
      <c r="PVV103" s="78"/>
      <c r="PVW103" s="78"/>
      <c r="PVX103" s="78"/>
      <c r="PVY103" s="78"/>
      <c r="PVZ103" s="78"/>
      <c r="PWA103" s="78"/>
      <c r="PWB103" s="78"/>
      <c r="PWC103" s="78"/>
      <c r="PWD103" s="78"/>
      <c r="PWE103" s="78"/>
      <c r="PWF103" s="78"/>
      <c r="PWG103" s="78"/>
      <c r="PWH103" s="78"/>
      <c r="PWI103" s="78"/>
      <c r="PWJ103" s="78"/>
      <c r="PWK103" s="78"/>
      <c r="PWL103" s="78"/>
      <c r="PWM103" s="78"/>
      <c r="PWN103" s="78"/>
      <c r="PWO103" s="78"/>
      <c r="PWP103" s="78"/>
      <c r="PWQ103" s="78"/>
      <c r="PWR103" s="78"/>
      <c r="PWS103" s="78"/>
      <c r="PWT103" s="78"/>
      <c r="PWU103" s="78"/>
      <c r="PWV103" s="78"/>
      <c r="PWW103" s="78"/>
      <c r="PWX103" s="78"/>
      <c r="PWY103" s="78"/>
      <c r="PWZ103" s="78"/>
      <c r="PXA103" s="78"/>
      <c r="PXB103" s="78"/>
      <c r="PXC103" s="78"/>
      <c r="PXD103" s="78"/>
      <c r="PXE103" s="78"/>
      <c r="PXF103" s="78"/>
      <c r="PXG103" s="78"/>
      <c r="PXH103" s="78"/>
      <c r="PXI103" s="78"/>
      <c r="PXJ103" s="78"/>
      <c r="PXK103" s="78"/>
      <c r="PXL103" s="78"/>
      <c r="PXM103" s="78"/>
      <c r="PXN103" s="78"/>
      <c r="PXO103" s="78"/>
      <c r="PXP103" s="78"/>
      <c r="PXQ103" s="78"/>
      <c r="PXR103" s="78"/>
      <c r="PXS103" s="78"/>
      <c r="PXT103" s="78"/>
      <c r="PXU103" s="78"/>
      <c r="PXV103" s="78"/>
      <c r="PXW103" s="78"/>
      <c r="PXX103" s="78"/>
      <c r="PXY103" s="78"/>
      <c r="PXZ103" s="78"/>
      <c r="PYA103" s="78"/>
      <c r="PYB103" s="78"/>
      <c r="PYC103" s="78"/>
      <c r="PYD103" s="78"/>
      <c r="PYE103" s="78"/>
      <c r="PYF103" s="78"/>
      <c r="PYG103" s="78"/>
      <c r="PYH103" s="78"/>
      <c r="PYI103" s="78"/>
      <c r="PYJ103" s="78"/>
      <c r="PYK103" s="78"/>
      <c r="PYL103" s="78"/>
      <c r="PYM103" s="78"/>
      <c r="PYN103" s="78"/>
      <c r="PYO103" s="78"/>
      <c r="PYP103" s="78"/>
      <c r="PYQ103" s="78"/>
      <c r="PYR103" s="78"/>
      <c r="PYS103" s="78"/>
      <c r="PYT103" s="78"/>
      <c r="PYU103" s="78"/>
      <c r="PYV103" s="78"/>
      <c r="PYW103" s="78"/>
      <c r="PYX103" s="78"/>
      <c r="PYY103" s="78"/>
      <c r="PYZ103" s="78"/>
      <c r="PZA103" s="78"/>
      <c r="PZB103" s="78"/>
      <c r="PZC103" s="78"/>
      <c r="PZD103" s="78"/>
      <c r="PZE103" s="78"/>
      <c r="PZF103" s="78"/>
      <c r="PZG103" s="78"/>
      <c r="PZH103" s="78"/>
      <c r="PZI103" s="78"/>
      <c r="PZJ103" s="78"/>
      <c r="PZK103" s="78"/>
      <c r="PZL103" s="78"/>
      <c r="PZM103" s="78"/>
      <c r="PZN103" s="78"/>
      <c r="PZO103" s="78"/>
      <c r="PZP103" s="78"/>
      <c r="PZQ103" s="78"/>
      <c r="PZR103" s="78"/>
      <c r="PZS103" s="78"/>
      <c r="PZT103" s="78"/>
      <c r="PZU103" s="78"/>
      <c r="PZV103" s="78"/>
      <c r="PZW103" s="78"/>
      <c r="PZX103" s="78"/>
      <c r="PZY103" s="78"/>
      <c r="PZZ103" s="78"/>
      <c r="QAA103" s="78"/>
      <c r="QAB103" s="78"/>
      <c r="QAC103" s="78"/>
      <c r="QAD103" s="78"/>
      <c r="QAE103" s="78"/>
      <c r="QAF103" s="78"/>
      <c r="QAG103" s="78"/>
      <c r="QAH103" s="78"/>
      <c r="QAI103" s="78"/>
      <c r="QAJ103" s="78"/>
      <c r="QAK103" s="78"/>
      <c r="QAL103" s="78"/>
      <c r="QAM103" s="78"/>
      <c r="QAN103" s="78"/>
      <c r="QAO103" s="78"/>
      <c r="QAP103" s="78"/>
      <c r="QAQ103" s="78"/>
      <c r="QAR103" s="78"/>
      <c r="QAS103" s="78"/>
      <c r="QAT103" s="78"/>
      <c r="QAU103" s="78"/>
      <c r="QAV103" s="78"/>
      <c r="QAW103" s="78"/>
      <c r="QAX103" s="78"/>
      <c r="QAY103" s="78"/>
      <c r="QAZ103" s="78"/>
      <c r="QBA103" s="78"/>
      <c r="QBB103" s="78"/>
      <c r="QBC103" s="78"/>
      <c r="QBD103" s="78"/>
      <c r="QBE103" s="78"/>
      <c r="QBF103" s="78"/>
      <c r="QBG103" s="78"/>
      <c r="QBH103" s="78"/>
      <c r="QBI103" s="78"/>
      <c r="QBJ103" s="78"/>
      <c r="QBK103" s="78"/>
      <c r="QBL103" s="78"/>
      <c r="QBM103" s="78"/>
      <c r="QBN103" s="78"/>
      <c r="QBO103" s="78"/>
      <c r="QBP103" s="78"/>
      <c r="QBQ103" s="78"/>
      <c r="QBR103" s="78"/>
      <c r="QBS103" s="78"/>
      <c r="QBT103" s="78"/>
      <c r="QBU103" s="78"/>
      <c r="QBV103" s="78"/>
      <c r="QBW103" s="78"/>
      <c r="QBX103" s="78"/>
      <c r="QBY103" s="78"/>
      <c r="QBZ103" s="78"/>
      <c r="QCA103" s="78"/>
      <c r="QCB103" s="78"/>
      <c r="QCC103" s="78"/>
      <c r="QCD103" s="78"/>
      <c r="QCE103" s="78"/>
      <c r="QCF103" s="78"/>
      <c r="QCG103" s="78"/>
      <c r="QCH103" s="78"/>
      <c r="QCI103" s="78"/>
      <c r="QCJ103" s="78"/>
      <c r="QCK103" s="78"/>
      <c r="QCL103" s="78"/>
      <c r="QCM103" s="78"/>
      <c r="QCN103" s="78"/>
      <c r="QCO103" s="78"/>
      <c r="QCP103" s="78"/>
      <c r="QCQ103" s="78"/>
      <c r="QCR103" s="78"/>
      <c r="QCS103" s="78"/>
      <c r="QCT103" s="78"/>
      <c r="QCU103" s="78"/>
      <c r="QCV103" s="78"/>
      <c r="QCW103" s="78"/>
      <c r="QCX103" s="78"/>
      <c r="QCY103" s="78"/>
      <c r="QCZ103" s="78"/>
      <c r="QDA103" s="78"/>
      <c r="QDB103" s="78"/>
      <c r="QDC103" s="78"/>
      <c r="QDD103" s="78"/>
      <c r="QDE103" s="78"/>
      <c r="QDF103" s="78"/>
      <c r="QDG103" s="78"/>
      <c r="QDH103" s="78"/>
      <c r="QDI103" s="78"/>
      <c r="QDJ103" s="78"/>
      <c r="QDK103" s="78"/>
      <c r="QDL103" s="78"/>
      <c r="QDM103" s="78"/>
      <c r="QDN103" s="78"/>
      <c r="QDO103" s="78"/>
      <c r="QDP103" s="78"/>
      <c r="QDQ103" s="78"/>
      <c r="QDR103" s="78"/>
      <c r="QDS103" s="78"/>
      <c r="QDT103" s="78"/>
      <c r="QDU103" s="78"/>
      <c r="QDV103" s="78"/>
      <c r="QDW103" s="78"/>
      <c r="QDX103" s="78"/>
      <c r="QDY103" s="78"/>
      <c r="QDZ103" s="78"/>
      <c r="QEA103" s="78"/>
      <c r="QEB103" s="78"/>
      <c r="QEC103" s="78"/>
      <c r="QED103" s="78"/>
      <c r="QEE103" s="78"/>
      <c r="QEF103" s="78"/>
      <c r="QEG103" s="78"/>
      <c r="QEH103" s="78"/>
      <c r="QEI103" s="78"/>
      <c r="QEJ103" s="78"/>
      <c r="QEK103" s="78"/>
      <c r="QEL103" s="78"/>
      <c r="QEM103" s="78"/>
      <c r="QEN103" s="78"/>
      <c r="QEO103" s="78"/>
      <c r="QEP103" s="78"/>
      <c r="QEQ103" s="78"/>
      <c r="QER103" s="78"/>
      <c r="QES103" s="78"/>
      <c r="QET103" s="78"/>
      <c r="QEU103" s="78"/>
      <c r="QEV103" s="78"/>
      <c r="QEW103" s="78"/>
      <c r="QEX103" s="78"/>
      <c r="QEY103" s="78"/>
      <c r="QEZ103" s="78"/>
      <c r="QFA103" s="78"/>
      <c r="QFB103" s="78"/>
      <c r="QFC103" s="78"/>
      <c r="QFD103" s="78"/>
      <c r="QFE103" s="78"/>
      <c r="QFF103" s="78"/>
      <c r="QFG103" s="78"/>
      <c r="QFH103" s="78"/>
      <c r="QFI103" s="78"/>
      <c r="QFJ103" s="78"/>
      <c r="QFK103" s="78"/>
      <c r="QFL103" s="78"/>
      <c r="QFM103" s="78"/>
      <c r="QFN103" s="78"/>
      <c r="QFO103" s="78"/>
      <c r="QFP103" s="78"/>
      <c r="QFQ103" s="78"/>
      <c r="QFR103" s="78"/>
      <c r="QFS103" s="78"/>
      <c r="QFT103" s="78"/>
      <c r="QFU103" s="78"/>
      <c r="QFV103" s="78"/>
      <c r="QFW103" s="78"/>
      <c r="QFX103" s="78"/>
      <c r="QFY103" s="78"/>
      <c r="QFZ103" s="78"/>
      <c r="QGA103" s="78"/>
      <c r="QGB103" s="78"/>
      <c r="QGC103" s="78"/>
      <c r="QGD103" s="78"/>
      <c r="QGE103" s="78"/>
      <c r="QGF103" s="78"/>
      <c r="QGG103" s="78"/>
      <c r="QGH103" s="78"/>
      <c r="QGI103" s="78"/>
      <c r="QGJ103" s="78"/>
      <c r="QGK103" s="78"/>
      <c r="QGL103" s="78"/>
      <c r="QGM103" s="78"/>
      <c r="QGN103" s="78"/>
      <c r="QGO103" s="78"/>
      <c r="QGP103" s="78"/>
      <c r="QGQ103" s="78"/>
      <c r="QGR103" s="78"/>
      <c r="QGS103" s="78"/>
      <c r="QGT103" s="78"/>
      <c r="QGU103" s="78"/>
      <c r="QGV103" s="78"/>
      <c r="QGW103" s="78"/>
      <c r="QGX103" s="78"/>
      <c r="QGY103" s="78"/>
      <c r="QGZ103" s="78"/>
      <c r="QHA103" s="78"/>
      <c r="QHB103" s="78"/>
      <c r="QHC103" s="78"/>
      <c r="QHD103" s="78"/>
      <c r="QHE103" s="78"/>
      <c r="QHF103" s="78"/>
      <c r="QHG103" s="78"/>
      <c r="QHH103" s="78"/>
      <c r="QHI103" s="78"/>
      <c r="QHJ103" s="78"/>
      <c r="QHK103" s="78"/>
      <c r="QHL103" s="78"/>
      <c r="QHM103" s="78"/>
      <c r="QHN103" s="78"/>
      <c r="QHO103" s="78"/>
      <c r="QHP103" s="78"/>
      <c r="QHQ103" s="78"/>
      <c r="QHR103" s="78"/>
      <c r="QHS103" s="78"/>
      <c r="QHT103" s="78"/>
      <c r="QHU103" s="78"/>
      <c r="QHV103" s="78"/>
      <c r="QHW103" s="78"/>
      <c r="QHX103" s="78"/>
      <c r="QHY103" s="78"/>
      <c r="QHZ103" s="78"/>
      <c r="QIA103" s="78"/>
      <c r="QIB103" s="78"/>
      <c r="QIC103" s="78"/>
      <c r="QID103" s="78"/>
      <c r="QIE103" s="78"/>
      <c r="QIF103" s="78"/>
      <c r="QIG103" s="78"/>
      <c r="QIH103" s="78"/>
      <c r="QII103" s="78"/>
      <c r="QIJ103" s="78"/>
      <c r="QIK103" s="78"/>
      <c r="QIL103" s="78"/>
      <c r="QIM103" s="78"/>
      <c r="QIN103" s="78"/>
      <c r="QIO103" s="78"/>
      <c r="QIP103" s="78"/>
      <c r="QIQ103" s="78"/>
      <c r="QIR103" s="78"/>
      <c r="QIS103" s="78"/>
      <c r="QIT103" s="78"/>
      <c r="QIU103" s="78"/>
      <c r="QIV103" s="78"/>
      <c r="QIW103" s="78"/>
      <c r="QIX103" s="78"/>
      <c r="QIY103" s="78"/>
      <c r="QIZ103" s="78"/>
      <c r="QJA103" s="78"/>
      <c r="QJB103" s="78"/>
      <c r="QJC103" s="78"/>
      <c r="QJD103" s="78"/>
      <c r="QJE103" s="78"/>
      <c r="QJF103" s="78"/>
      <c r="QJG103" s="78"/>
      <c r="QJH103" s="78"/>
      <c r="QJI103" s="78"/>
      <c r="QJJ103" s="78"/>
      <c r="QJK103" s="78"/>
      <c r="QJL103" s="78"/>
      <c r="QJM103" s="78"/>
      <c r="QJN103" s="78"/>
      <c r="QJO103" s="78"/>
      <c r="QJP103" s="78"/>
      <c r="QJQ103" s="78"/>
      <c r="QJR103" s="78"/>
      <c r="QJS103" s="78"/>
      <c r="QJT103" s="78"/>
      <c r="QJU103" s="78"/>
      <c r="QJV103" s="78"/>
      <c r="QJW103" s="78"/>
      <c r="QJX103" s="78"/>
      <c r="QJY103" s="78"/>
      <c r="QJZ103" s="78"/>
      <c r="QKA103" s="78"/>
      <c r="QKB103" s="78"/>
      <c r="QKC103" s="78"/>
      <c r="QKD103" s="78"/>
      <c r="QKE103" s="78"/>
      <c r="QKF103" s="78"/>
      <c r="QKG103" s="78"/>
      <c r="QKH103" s="78"/>
      <c r="QKI103" s="78"/>
      <c r="QKJ103" s="78"/>
      <c r="QKK103" s="78"/>
      <c r="QKL103" s="78"/>
      <c r="QKM103" s="78"/>
      <c r="QKN103" s="78"/>
      <c r="QKO103" s="78"/>
      <c r="QKP103" s="78"/>
      <c r="QKQ103" s="78"/>
      <c r="QKR103" s="78"/>
      <c r="QKS103" s="78"/>
      <c r="QKT103" s="78"/>
      <c r="QKU103" s="78"/>
      <c r="QKV103" s="78"/>
      <c r="QKW103" s="78"/>
      <c r="QKX103" s="78"/>
      <c r="QKY103" s="78"/>
      <c r="QKZ103" s="78"/>
      <c r="QLA103" s="78"/>
      <c r="QLB103" s="78"/>
      <c r="QLC103" s="78"/>
      <c r="QLD103" s="78"/>
      <c r="QLE103" s="78"/>
      <c r="QLF103" s="78"/>
      <c r="QLG103" s="78"/>
      <c r="QLH103" s="78"/>
      <c r="QLI103" s="78"/>
      <c r="QLJ103" s="78"/>
      <c r="QLK103" s="78"/>
      <c r="QLL103" s="78"/>
      <c r="QLM103" s="78"/>
      <c r="QLN103" s="78"/>
      <c r="QLO103" s="78"/>
      <c r="QLP103" s="78"/>
      <c r="QLQ103" s="78"/>
      <c r="QLR103" s="78"/>
      <c r="QLS103" s="78"/>
      <c r="QLT103" s="78"/>
      <c r="QLU103" s="78"/>
      <c r="QLV103" s="78"/>
      <c r="QLW103" s="78"/>
      <c r="QLX103" s="78"/>
      <c r="QLY103" s="78"/>
      <c r="QLZ103" s="78"/>
      <c r="QMA103" s="78"/>
      <c r="QMB103" s="78"/>
      <c r="QMC103" s="78"/>
      <c r="QMD103" s="78"/>
      <c r="QME103" s="78"/>
      <c r="QMF103" s="78"/>
      <c r="QMG103" s="78"/>
      <c r="QMH103" s="78"/>
      <c r="QMI103" s="78"/>
      <c r="QMJ103" s="78"/>
      <c r="QMK103" s="78"/>
      <c r="QML103" s="78"/>
      <c r="QMM103" s="78"/>
      <c r="QMN103" s="78"/>
      <c r="QMO103" s="78"/>
      <c r="QMP103" s="78"/>
      <c r="QMQ103" s="78"/>
      <c r="QMR103" s="78"/>
      <c r="QMS103" s="78"/>
      <c r="QMT103" s="78"/>
      <c r="QMU103" s="78"/>
      <c r="QMV103" s="78"/>
      <c r="QMW103" s="78"/>
      <c r="QMX103" s="78"/>
      <c r="QMY103" s="78"/>
      <c r="QMZ103" s="78"/>
      <c r="QNA103" s="78"/>
      <c r="QNB103" s="78"/>
      <c r="QNC103" s="78"/>
      <c r="QND103" s="78"/>
      <c r="QNE103" s="78"/>
      <c r="QNF103" s="78"/>
      <c r="QNG103" s="78"/>
      <c r="QNH103" s="78"/>
      <c r="QNI103" s="78"/>
      <c r="QNJ103" s="78"/>
      <c r="QNK103" s="78"/>
      <c r="QNL103" s="78"/>
      <c r="QNM103" s="78"/>
      <c r="QNN103" s="78"/>
      <c r="QNO103" s="78"/>
      <c r="QNP103" s="78"/>
      <c r="QNQ103" s="78"/>
      <c r="QNR103" s="78"/>
      <c r="QNS103" s="78"/>
      <c r="QNT103" s="78"/>
      <c r="QNU103" s="78"/>
      <c r="QNV103" s="78"/>
      <c r="QNW103" s="78"/>
      <c r="QNX103" s="78"/>
      <c r="QNY103" s="78"/>
      <c r="QNZ103" s="78"/>
      <c r="QOA103" s="78"/>
      <c r="QOB103" s="78"/>
      <c r="QOC103" s="78"/>
      <c r="QOD103" s="78"/>
      <c r="QOE103" s="78"/>
      <c r="QOF103" s="78"/>
      <c r="QOG103" s="78"/>
      <c r="QOH103" s="78"/>
      <c r="QOI103" s="78"/>
      <c r="QOJ103" s="78"/>
      <c r="QOK103" s="78"/>
      <c r="QOL103" s="78"/>
      <c r="QOM103" s="78"/>
      <c r="QON103" s="78"/>
      <c r="QOO103" s="78"/>
      <c r="QOP103" s="78"/>
      <c r="QOQ103" s="78"/>
      <c r="QOR103" s="78"/>
      <c r="QOS103" s="78"/>
      <c r="QOT103" s="78"/>
      <c r="QOU103" s="78"/>
      <c r="QOV103" s="78"/>
      <c r="QOW103" s="78"/>
      <c r="QOX103" s="78"/>
      <c r="QOY103" s="78"/>
      <c r="QOZ103" s="78"/>
      <c r="QPA103" s="78"/>
      <c r="QPB103" s="78"/>
      <c r="QPC103" s="78"/>
      <c r="QPD103" s="78"/>
      <c r="QPE103" s="78"/>
      <c r="QPF103" s="78"/>
      <c r="QPG103" s="78"/>
      <c r="QPH103" s="78"/>
      <c r="QPI103" s="78"/>
      <c r="QPJ103" s="78"/>
      <c r="QPK103" s="78"/>
      <c r="QPL103" s="78"/>
      <c r="QPM103" s="78"/>
      <c r="QPN103" s="78"/>
      <c r="QPO103" s="78"/>
      <c r="QPP103" s="78"/>
      <c r="QPQ103" s="78"/>
      <c r="QPR103" s="78"/>
      <c r="QPS103" s="78"/>
      <c r="QPT103" s="78"/>
      <c r="QPU103" s="78"/>
      <c r="QPV103" s="78"/>
      <c r="QPW103" s="78"/>
      <c r="QPX103" s="78"/>
      <c r="QPY103" s="78"/>
      <c r="QPZ103" s="78"/>
      <c r="QQA103" s="78"/>
      <c r="QQB103" s="78"/>
      <c r="QQC103" s="78"/>
      <c r="QQD103" s="78"/>
      <c r="QQE103" s="78"/>
      <c r="QQF103" s="78"/>
      <c r="QQG103" s="78"/>
      <c r="QQH103" s="78"/>
      <c r="QQI103" s="78"/>
      <c r="QQJ103" s="78"/>
      <c r="QQK103" s="78"/>
      <c r="QQL103" s="78"/>
      <c r="QQM103" s="78"/>
      <c r="QQN103" s="78"/>
      <c r="QQO103" s="78"/>
      <c r="QQP103" s="78"/>
      <c r="QQQ103" s="78"/>
      <c r="QQR103" s="78"/>
      <c r="QQS103" s="78"/>
      <c r="QQT103" s="78"/>
      <c r="QQU103" s="78"/>
      <c r="QQV103" s="78"/>
      <c r="QQW103" s="78"/>
      <c r="QQX103" s="78"/>
      <c r="QQY103" s="78"/>
      <c r="QQZ103" s="78"/>
      <c r="QRA103" s="78"/>
      <c r="QRB103" s="78"/>
      <c r="QRC103" s="78"/>
      <c r="QRD103" s="78"/>
      <c r="QRE103" s="78"/>
      <c r="QRF103" s="78"/>
      <c r="QRG103" s="78"/>
      <c r="QRH103" s="78"/>
      <c r="QRI103" s="78"/>
      <c r="QRJ103" s="78"/>
      <c r="QRK103" s="78"/>
      <c r="QRL103" s="78"/>
      <c r="QRM103" s="78"/>
      <c r="QRN103" s="78"/>
      <c r="QRO103" s="78"/>
      <c r="QRP103" s="78"/>
      <c r="QRQ103" s="78"/>
      <c r="QRR103" s="78"/>
      <c r="QRS103" s="78"/>
      <c r="QRT103" s="78"/>
      <c r="QRU103" s="78"/>
      <c r="QRV103" s="78"/>
      <c r="QRW103" s="78"/>
      <c r="QRX103" s="78"/>
      <c r="QRY103" s="78"/>
      <c r="QRZ103" s="78"/>
      <c r="QSA103" s="78"/>
      <c r="QSB103" s="78"/>
      <c r="QSC103" s="78"/>
      <c r="QSD103" s="78"/>
      <c r="QSE103" s="78"/>
      <c r="QSF103" s="78"/>
      <c r="QSG103" s="78"/>
      <c r="QSH103" s="78"/>
      <c r="QSI103" s="78"/>
      <c r="QSJ103" s="78"/>
      <c r="QSK103" s="78"/>
      <c r="QSL103" s="78"/>
      <c r="QSM103" s="78"/>
      <c r="QSN103" s="78"/>
      <c r="QSO103" s="78"/>
      <c r="QSP103" s="78"/>
      <c r="QSQ103" s="78"/>
      <c r="QSR103" s="78"/>
      <c r="QSS103" s="78"/>
      <c r="QST103" s="78"/>
      <c r="QSU103" s="78"/>
      <c r="QSV103" s="78"/>
      <c r="QSW103" s="78"/>
      <c r="QSX103" s="78"/>
      <c r="QSY103" s="78"/>
      <c r="QSZ103" s="78"/>
      <c r="QTA103" s="78"/>
      <c r="QTB103" s="78"/>
      <c r="QTC103" s="78"/>
      <c r="QTD103" s="78"/>
      <c r="QTE103" s="78"/>
      <c r="QTF103" s="78"/>
      <c r="QTG103" s="78"/>
      <c r="QTH103" s="78"/>
      <c r="QTI103" s="78"/>
      <c r="QTJ103" s="78"/>
      <c r="QTK103" s="78"/>
      <c r="QTL103" s="78"/>
      <c r="QTM103" s="78"/>
      <c r="QTN103" s="78"/>
      <c r="QTO103" s="78"/>
      <c r="QTP103" s="78"/>
      <c r="QTQ103" s="78"/>
      <c r="QTR103" s="78"/>
      <c r="QTS103" s="78"/>
      <c r="QTT103" s="78"/>
      <c r="QTU103" s="78"/>
      <c r="QTV103" s="78"/>
      <c r="QTW103" s="78"/>
      <c r="QTX103" s="78"/>
      <c r="QTY103" s="78"/>
      <c r="QTZ103" s="78"/>
      <c r="QUA103" s="78"/>
      <c r="QUB103" s="78"/>
      <c r="QUC103" s="78"/>
      <c r="QUD103" s="78"/>
      <c r="QUE103" s="78"/>
      <c r="QUF103" s="78"/>
      <c r="QUG103" s="78"/>
      <c r="QUH103" s="78"/>
      <c r="QUI103" s="78"/>
      <c r="QUJ103" s="78"/>
      <c r="QUK103" s="78"/>
      <c r="QUL103" s="78"/>
      <c r="QUM103" s="78"/>
      <c r="QUN103" s="78"/>
      <c r="QUO103" s="78"/>
      <c r="QUP103" s="78"/>
      <c r="QUQ103" s="78"/>
      <c r="QUR103" s="78"/>
      <c r="QUS103" s="78"/>
      <c r="QUT103" s="78"/>
      <c r="QUU103" s="78"/>
      <c r="QUV103" s="78"/>
      <c r="QUW103" s="78"/>
      <c r="QUX103" s="78"/>
      <c r="QUY103" s="78"/>
      <c r="QUZ103" s="78"/>
      <c r="QVA103" s="78"/>
      <c r="QVB103" s="78"/>
      <c r="QVC103" s="78"/>
      <c r="QVD103" s="78"/>
      <c r="QVE103" s="78"/>
      <c r="QVF103" s="78"/>
      <c r="QVG103" s="78"/>
      <c r="QVH103" s="78"/>
      <c r="QVI103" s="78"/>
      <c r="QVJ103" s="78"/>
      <c r="QVK103" s="78"/>
      <c r="QVL103" s="78"/>
      <c r="QVM103" s="78"/>
      <c r="QVN103" s="78"/>
      <c r="QVO103" s="78"/>
      <c r="QVP103" s="78"/>
      <c r="QVQ103" s="78"/>
      <c r="QVR103" s="78"/>
      <c r="QVS103" s="78"/>
      <c r="QVT103" s="78"/>
      <c r="QVU103" s="78"/>
      <c r="QVV103" s="78"/>
      <c r="QVW103" s="78"/>
      <c r="QVX103" s="78"/>
      <c r="QVY103" s="78"/>
      <c r="QVZ103" s="78"/>
      <c r="QWA103" s="78"/>
      <c r="QWB103" s="78"/>
      <c r="QWC103" s="78"/>
      <c r="QWD103" s="78"/>
      <c r="QWE103" s="78"/>
      <c r="QWF103" s="78"/>
      <c r="QWG103" s="78"/>
      <c r="QWH103" s="78"/>
      <c r="QWI103" s="78"/>
      <c r="QWJ103" s="78"/>
      <c r="QWK103" s="78"/>
      <c r="QWL103" s="78"/>
      <c r="QWM103" s="78"/>
      <c r="QWN103" s="78"/>
      <c r="QWO103" s="78"/>
      <c r="QWP103" s="78"/>
      <c r="QWQ103" s="78"/>
      <c r="QWR103" s="78"/>
      <c r="QWS103" s="78"/>
      <c r="QWT103" s="78"/>
      <c r="QWU103" s="78"/>
      <c r="QWV103" s="78"/>
      <c r="QWW103" s="78"/>
      <c r="QWX103" s="78"/>
      <c r="QWY103" s="78"/>
      <c r="QWZ103" s="78"/>
      <c r="QXA103" s="78"/>
      <c r="QXB103" s="78"/>
      <c r="QXC103" s="78"/>
      <c r="QXD103" s="78"/>
      <c r="QXE103" s="78"/>
      <c r="QXF103" s="78"/>
      <c r="QXG103" s="78"/>
      <c r="QXH103" s="78"/>
      <c r="QXI103" s="78"/>
      <c r="QXJ103" s="78"/>
      <c r="QXK103" s="78"/>
      <c r="QXL103" s="78"/>
      <c r="QXM103" s="78"/>
      <c r="QXN103" s="78"/>
      <c r="QXO103" s="78"/>
      <c r="QXP103" s="78"/>
      <c r="QXQ103" s="78"/>
      <c r="QXR103" s="78"/>
      <c r="QXS103" s="78"/>
      <c r="QXT103" s="78"/>
      <c r="QXU103" s="78"/>
      <c r="QXV103" s="78"/>
      <c r="QXW103" s="78"/>
      <c r="QXX103" s="78"/>
      <c r="QXY103" s="78"/>
      <c r="QXZ103" s="78"/>
      <c r="QYA103" s="78"/>
      <c r="QYB103" s="78"/>
      <c r="QYC103" s="78"/>
      <c r="QYD103" s="78"/>
      <c r="QYE103" s="78"/>
      <c r="QYF103" s="78"/>
      <c r="QYG103" s="78"/>
      <c r="QYH103" s="78"/>
      <c r="QYI103" s="78"/>
      <c r="QYJ103" s="78"/>
      <c r="QYK103" s="78"/>
      <c r="QYL103" s="78"/>
      <c r="QYM103" s="78"/>
      <c r="QYN103" s="78"/>
      <c r="QYO103" s="78"/>
      <c r="QYP103" s="78"/>
      <c r="QYQ103" s="78"/>
      <c r="QYR103" s="78"/>
      <c r="QYS103" s="78"/>
      <c r="QYT103" s="78"/>
      <c r="QYU103" s="78"/>
      <c r="QYV103" s="78"/>
      <c r="QYW103" s="78"/>
      <c r="QYX103" s="78"/>
      <c r="QYY103" s="78"/>
      <c r="QYZ103" s="78"/>
      <c r="QZA103" s="78"/>
      <c r="QZB103" s="78"/>
      <c r="QZC103" s="78"/>
      <c r="QZD103" s="78"/>
      <c r="QZE103" s="78"/>
      <c r="QZF103" s="78"/>
      <c r="QZG103" s="78"/>
      <c r="QZH103" s="78"/>
      <c r="QZI103" s="78"/>
      <c r="QZJ103" s="78"/>
      <c r="QZK103" s="78"/>
      <c r="QZL103" s="78"/>
      <c r="QZM103" s="78"/>
      <c r="QZN103" s="78"/>
      <c r="QZO103" s="78"/>
      <c r="QZP103" s="78"/>
      <c r="QZQ103" s="78"/>
      <c r="QZR103" s="78"/>
      <c r="QZS103" s="78"/>
      <c r="QZT103" s="78"/>
      <c r="QZU103" s="78"/>
      <c r="QZV103" s="78"/>
      <c r="QZW103" s="78"/>
      <c r="QZX103" s="78"/>
      <c r="QZY103" s="78"/>
      <c r="QZZ103" s="78"/>
      <c r="RAA103" s="78"/>
      <c r="RAB103" s="78"/>
      <c r="RAC103" s="78"/>
      <c r="RAD103" s="78"/>
      <c r="RAE103" s="78"/>
      <c r="RAF103" s="78"/>
      <c r="RAG103" s="78"/>
      <c r="RAH103" s="78"/>
      <c r="RAI103" s="78"/>
      <c r="RAJ103" s="78"/>
      <c r="RAK103" s="78"/>
      <c r="RAL103" s="78"/>
      <c r="RAM103" s="78"/>
      <c r="RAN103" s="78"/>
      <c r="RAO103" s="78"/>
      <c r="RAP103" s="78"/>
      <c r="RAQ103" s="78"/>
      <c r="RAR103" s="78"/>
      <c r="RAS103" s="78"/>
      <c r="RAT103" s="78"/>
      <c r="RAU103" s="78"/>
      <c r="RAV103" s="78"/>
      <c r="RAW103" s="78"/>
      <c r="RAX103" s="78"/>
      <c r="RAY103" s="78"/>
      <c r="RAZ103" s="78"/>
      <c r="RBA103" s="78"/>
      <c r="RBB103" s="78"/>
      <c r="RBC103" s="78"/>
      <c r="RBD103" s="78"/>
      <c r="RBE103" s="78"/>
      <c r="RBF103" s="78"/>
      <c r="RBG103" s="78"/>
      <c r="RBH103" s="78"/>
      <c r="RBI103" s="78"/>
      <c r="RBJ103" s="78"/>
      <c r="RBK103" s="78"/>
      <c r="RBL103" s="78"/>
      <c r="RBM103" s="78"/>
      <c r="RBN103" s="78"/>
      <c r="RBO103" s="78"/>
      <c r="RBP103" s="78"/>
      <c r="RBQ103" s="78"/>
      <c r="RBR103" s="78"/>
      <c r="RBS103" s="78"/>
      <c r="RBT103" s="78"/>
      <c r="RBU103" s="78"/>
      <c r="RBV103" s="78"/>
      <c r="RBW103" s="78"/>
      <c r="RBX103" s="78"/>
      <c r="RBY103" s="78"/>
      <c r="RBZ103" s="78"/>
      <c r="RCA103" s="78"/>
      <c r="RCB103" s="78"/>
      <c r="RCC103" s="78"/>
      <c r="RCD103" s="78"/>
      <c r="RCE103" s="78"/>
      <c r="RCF103" s="78"/>
      <c r="RCG103" s="78"/>
      <c r="RCH103" s="78"/>
      <c r="RCI103" s="78"/>
      <c r="RCJ103" s="78"/>
      <c r="RCK103" s="78"/>
      <c r="RCL103" s="78"/>
      <c r="RCM103" s="78"/>
      <c r="RCN103" s="78"/>
      <c r="RCO103" s="78"/>
      <c r="RCP103" s="78"/>
      <c r="RCQ103" s="78"/>
      <c r="RCR103" s="78"/>
      <c r="RCS103" s="78"/>
      <c r="RCT103" s="78"/>
      <c r="RCU103" s="78"/>
      <c r="RCV103" s="78"/>
      <c r="RCW103" s="78"/>
      <c r="RCX103" s="78"/>
      <c r="RCY103" s="78"/>
      <c r="RCZ103" s="78"/>
      <c r="RDA103" s="78"/>
      <c r="RDB103" s="78"/>
      <c r="RDC103" s="78"/>
      <c r="RDD103" s="78"/>
      <c r="RDE103" s="78"/>
      <c r="RDF103" s="78"/>
      <c r="RDG103" s="78"/>
      <c r="RDH103" s="78"/>
      <c r="RDI103" s="78"/>
      <c r="RDJ103" s="78"/>
      <c r="RDK103" s="78"/>
      <c r="RDL103" s="78"/>
      <c r="RDM103" s="78"/>
      <c r="RDN103" s="78"/>
      <c r="RDO103" s="78"/>
      <c r="RDP103" s="78"/>
      <c r="RDQ103" s="78"/>
      <c r="RDR103" s="78"/>
      <c r="RDS103" s="78"/>
      <c r="RDT103" s="78"/>
      <c r="RDU103" s="78"/>
      <c r="RDV103" s="78"/>
      <c r="RDW103" s="78"/>
      <c r="RDX103" s="78"/>
      <c r="RDY103" s="78"/>
      <c r="RDZ103" s="78"/>
      <c r="REA103" s="78"/>
      <c r="REB103" s="78"/>
      <c r="REC103" s="78"/>
      <c r="RED103" s="78"/>
      <c r="REE103" s="78"/>
      <c r="REF103" s="78"/>
      <c r="REG103" s="78"/>
      <c r="REH103" s="78"/>
      <c r="REI103" s="78"/>
      <c r="REJ103" s="78"/>
      <c r="REK103" s="78"/>
      <c r="REL103" s="78"/>
      <c r="REM103" s="78"/>
      <c r="REN103" s="78"/>
      <c r="REO103" s="78"/>
      <c r="REP103" s="78"/>
      <c r="REQ103" s="78"/>
      <c r="RER103" s="78"/>
      <c r="RES103" s="78"/>
      <c r="RET103" s="78"/>
      <c r="REU103" s="78"/>
      <c r="REV103" s="78"/>
      <c r="REW103" s="78"/>
      <c r="REX103" s="78"/>
      <c r="REY103" s="78"/>
      <c r="REZ103" s="78"/>
      <c r="RFA103" s="78"/>
      <c r="RFB103" s="78"/>
      <c r="RFC103" s="78"/>
      <c r="RFD103" s="78"/>
      <c r="RFE103" s="78"/>
      <c r="RFF103" s="78"/>
      <c r="RFG103" s="78"/>
      <c r="RFH103" s="78"/>
      <c r="RFI103" s="78"/>
      <c r="RFJ103" s="78"/>
      <c r="RFK103" s="78"/>
      <c r="RFL103" s="78"/>
      <c r="RFM103" s="78"/>
      <c r="RFN103" s="78"/>
      <c r="RFO103" s="78"/>
      <c r="RFP103" s="78"/>
      <c r="RFQ103" s="78"/>
      <c r="RFR103" s="78"/>
      <c r="RFS103" s="78"/>
      <c r="RFT103" s="78"/>
      <c r="RFU103" s="78"/>
      <c r="RFV103" s="78"/>
      <c r="RFW103" s="78"/>
      <c r="RFX103" s="78"/>
      <c r="RFY103" s="78"/>
      <c r="RFZ103" s="78"/>
      <c r="RGA103" s="78"/>
      <c r="RGB103" s="78"/>
      <c r="RGC103" s="78"/>
      <c r="RGD103" s="78"/>
      <c r="RGE103" s="78"/>
      <c r="RGF103" s="78"/>
      <c r="RGG103" s="78"/>
      <c r="RGH103" s="78"/>
      <c r="RGI103" s="78"/>
      <c r="RGJ103" s="78"/>
      <c r="RGK103" s="78"/>
      <c r="RGL103" s="78"/>
      <c r="RGM103" s="78"/>
      <c r="RGN103" s="78"/>
      <c r="RGO103" s="78"/>
      <c r="RGP103" s="78"/>
      <c r="RGQ103" s="78"/>
      <c r="RGR103" s="78"/>
      <c r="RGS103" s="78"/>
      <c r="RGT103" s="78"/>
      <c r="RGU103" s="78"/>
      <c r="RGV103" s="78"/>
      <c r="RGW103" s="78"/>
      <c r="RGX103" s="78"/>
      <c r="RGY103" s="78"/>
      <c r="RGZ103" s="78"/>
      <c r="RHA103" s="78"/>
      <c r="RHB103" s="78"/>
      <c r="RHC103" s="78"/>
      <c r="RHD103" s="78"/>
      <c r="RHE103" s="78"/>
      <c r="RHF103" s="78"/>
      <c r="RHG103" s="78"/>
      <c r="RHH103" s="78"/>
      <c r="RHI103" s="78"/>
      <c r="RHJ103" s="78"/>
      <c r="RHK103" s="78"/>
      <c r="RHL103" s="78"/>
      <c r="RHM103" s="78"/>
      <c r="RHN103" s="78"/>
      <c r="RHO103" s="78"/>
      <c r="RHP103" s="78"/>
      <c r="RHQ103" s="78"/>
      <c r="RHR103" s="78"/>
      <c r="RHS103" s="78"/>
      <c r="RHT103" s="78"/>
      <c r="RHU103" s="78"/>
      <c r="RHV103" s="78"/>
      <c r="RHW103" s="78"/>
      <c r="RHX103" s="78"/>
      <c r="RHY103" s="78"/>
      <c r="RHZ103" s="78"/>
      <c r="RIA103" s="78"/>
      <c r="RIB103" s="78"/>
      <c r="RIC103" s="78"/>
      <c r="RID103" s="78"/>
      <c r="RIE103" s="78"/>
      <c r="RIF103" s="78"/>
      <c r="RIG103" s="78"/>
      <c r="RIH103" s="78"/>
      <c r="RII103" s="78"/>
      <c r="RIJ103" s="78"/>
      <c r="RIK103" s="78"/>
      <c r="RIL103" s="78"/>
      <c r="RIM103" s="78"/>
      <c r="RIN103" s="78"/>
      <c r="RIO103" s="78"/>
      <c r="RIP103" s="78"/>
      <c r="RIQ103" s="78"/>
      <c r="RIR103" s="78"/>
      <c r="RIS103" s="78"/>
      <c r="RIT103" s="78"/>
      <c r="RIU103" s="78"/>
      <c r="RIV103" s="78"/>
      <c r="RIW103" s="78"/>
      <c r="RIX103" s="78"/>
      <c r="RIY103" s="78"/>
      <c r="RIZ103" s="78"/>
      <c r="RJA103" s="78"/>
      <c r="RJB103" s="78"/>
      <c r="RJC103" s="78"/>
      <c r="RJD103" s="78"/>
      <c r="RJE103" s="78"/>
      <c r="RJF103" s="78"/>
      <c r="RJG103" s="78"/>
      <c r="RJH103" s="78"/>
      <c r="RJI103" s="78"/>
      <c r="RJJ103" s="78"/>
      <c r="RJK103" s="78"/>
      <c r="RJL103" s="78"/>
      <c r="RJM103" s="78"/>
      <c r="RJN103" s="78"/>
      <c r="RJO103" s="78"/>
      <c r="RJP103" s="78"/>
      <c r="RJQ103" s="78"/>
      <c r="RJR103" s="78"/>
      <c r="RJS103" s="78"/>
      <c r="RJT103" s="78"/>
      <c r="RJU103" s="78"/>
      <c r="RJV103" s="78"/>
      <c r="RJW103" s="78"/>
      <c r="RJX103" s="78"/>
      <c r="RJY103" s="78"/>
      <c r="RJZ103" s="78"/>
      <c r="RKA103" s="78"/>
      <c r="RKB103" s="78"/>
      <c r="RKC103" s="78"/>
      <c r="RKD103" s="78"/>
      <c r="RKE103" s="78"/>
      <c r="RKF103" s="78"/>
      <c r="RKG103" s="78"/>
      <c r="RKH103" s="78"/>
      <c r="RKI103" s="78"/>
      <c r="RKJ103" s="78"/>
      <c r="RKK103" s="78"/>
      <c r="RKL103" s="78"/>
      <c r="RKM103" s="78"/>
      <c r="RKN103" s="78"/>
      <c r="RKO103" s="78"/>
      <c r="RKP103" s="78"/>
      <c r="RKQ103" s="78"/>
      <c r="RKR103" s="78"/>
      <c r="RKS103" s="78"/>
      <c r="RKT103" s="78"/>
      <c r="RKU103" s="78"/>
      <c r="RKV103" s="78"/>
      <c r="RKW103" s="78"/>
      <c r="RKX103" s="78"/>
      <c r="RKY103" s="78"/>
      <c r="RKZ103" s="78"/>
      <c r="RLA103" s="78"/>
      <c r="RLB103" s="78"/>
      <c r="RLC103" s="78"/>
      <c r="RLD103" s="78"/>
      <c r="RLE103" s="78"/>
      <c r="RLF103" s="78"/>
      <c r="RLG103" s="78"/>
      <c r="RLH103" s="78"/>
      <c r="RLI103" s="78"/>
      <c r="RLJ103" s="78"/>
      <c r="RLK103" s="78"/>
      <c r="RLL103" s="78"/>
      <c r="RLM103" s="78"/>
      <c r="RLN103" s="78"/>
      <c r="RLO103" s="78"/>
      <c r="RLP103" s="78"/>
      <c r="RLQ103" s="78"/>
      <c r="RLR103" s="78"/>
      <c r="RLS103" s="78"/>
      <c r="RLT103" s="78"/>
      <c r="RLU103" s="78"/>
      <c r="RLV103" s="78"/>
      <c r="RLW103" s="78"/>
      <c r="RLX103" s="78"/>
      <c r="RLY103" s="78"/>
      <c r="RLZ103" s="78"/>
      <c r="RMA103" s="78"/>
      <c r="RMB103" s="78"/>
      <c r="RMC103" s="78"/>
      <c r="RMD103" s="78"/>
      <c r="RME103" s="78"/>
      <c r="RMF103" s="78"/>
      <c r="RMG103" s="78"/>
      <c r="RMH103" s="78"/>
      <c r="RMI103" s="78"/>
      <c r="RMJ103" s="78"/>
      <c r="RMK103" s="78"/>
      <c r="RML103" s="78"/>
      <c r="RMM103" s="78"/>
      <c r="RMN103" s="78"/>
      <c r="RMO103" s="78"/>
      <c r="RMP103" s="78"/>
      <c r="RMQ103" s="78"/>
      <c r="RMR103" s="78"/>
      <c r="RMS103" s="78"/>
      <c r="RMT103" s="78"/>
      <c r="RMU103" s="78"/>
      <c r="RMV103" s="78"/>
      <c r="RMW103" s="78"/>
      <c r="RMX103" s="78"/>
      <c r="RMY103" s="78"/>
      <c r="RMZ103" s="78"/>
      <c r="RNA103" s="78"/>
      <c r="RNB103" s="78"/>
      <c r="RNC103" s="78"/>
      <c r="RND103" s="78"/>
      <c r="RNE103" s="78"/>
      <c r="RNF103" s="78"/>
      <c r="RNG103" s="78"/>
      <c r="RNH103" s="78"/>
      <c r="RNI103" s="78"/>
      <c r="RNJ103" s="78"/>
      <c r="RNK103" s="78"/>
      <c r="RNL103" s="78"/>
      <c r="RNM103" s="78"/>
      <c r="RNN103" s="78"/>
      <c r="RNO103" s="78"/>
      <c r="RNP103" s="78"/>
      <c r="RNQ103" s="78"/>
      <c r="RNR103" s="78"/>
      <c r="RNS103" s="78"/>
      <c r="RNT103" s="78"/>
      <c r="RNU103" s="78"/>
      <c r="RNV103" s="78"/>
      <c r="RNW103" s="78"/>
      <c r="RNX103" s="78"/>
      <c r="RNY103" s="78"/>
      <c r="RNZ103" s="78"/>
      <c r="ROA103" s="78"/>
      <c r="ROB103" s="78"/>
      <c r="ROC103" s="78"/>
      <c r="ROD103" s="78"/>
      <c r="ROE103" s="78"/>
      <c r="ROF103" s="78"/>
      <c r="ROG103" s="78"/>
      <c r="ROH103" s="78"/>
      <c r="ROI103" s="78"/>
      <c r="ROJ103" s="78"/>
      <c r="ROK103" s="78"/>
      <c r="ROL103" s="78"/>
      <c r="ROM103" s="78"/>
      <c r="RON103" s="78"/>
      <c r="ROO103" s="78"/>
      <c r="ROP103" s="78"/>
      <c r="ROQ103" s="78"/>
      <c r="ROR103" s="78"/>
      <c r="ROS103" s="78"/>
      <c r="ROT103" s="78"/>
      <c r="ROU103" s="78"/>
      <c r="ROV103" s="78"/>
      <c r="ROW103" s="78"/>
      <c r="ROX103" s="78"/>
      <c r="ROY103" s="78"/>
      <c r="ROZ103" s="78"/>
      <c r="RPA103" s="78"/>
      <c r="RPB103" s="78"/>
      <c r="RPC103" s="78"/>
      <c r="RPD103" s="78"/>
      <c r="RPE103" s="78"/>
      <c r="RPF103" s="78"/>
      <c r="RPG103" s="78"/>
      <c r="RPH103" s="78"/>
      <c r="RPI103" s="78"/>
      <c r="RPJ103" s="78"/>
      <c r="RPK103" s="78"/>
      <c r="RPL103" s="78"/>
      <c r="RPM103" s="78"/>
      <c r="RPN103" s="78"/>
      <c r="RPO103" s="78"/>
      <c r="RPP103" s="78"/>
      <c r="RPQ103" s="78"/>
      <c r="RPR103" s="78"/>
      <c r="RPS103" s="78"/>
      <c r="RPT103" s="78"/>
      <c r="RPU103" s="78"/>
      <c r="RPV103" s="78"/>
      <c r="RPW103" s="78"/>
      <c r="RPX103" s="78"/>
      <c r="RPY103" s="78"/>
      <c r="RPZ103" s="78"/>
      <c r="RQA103" s="78"/>
      <c r="RQB103" s="78"/>
      <c r="RQC103" s="78"/>
      <c r="RQD103" s="78"/>
      <c r="RQE103" s="78"/>
      <c r="RQF103" s="78"/>
      <c r="RQG103" s="78"/>
      <c r="RQH103" s="78"/>
      <c r="RQI103" s="78"/>
      <c r="RQJ103" s="78"/>
      <c r="RQK103" s="78"/>
      <c r="RQL103" s="78"/>
      <c r="RQM103" s="78"/>
      <c r="RQN103" s="78"/>
      <c r="RQO103" s="78"/>
      <c r="RQP103" s="78"/>
      <c r="RQQ103" s="78"/>
      <c r="RQR103" s="78"/>
      <c r="RQS103" s="78"/>
      <c r="RQT103" s="78"/>
      <c r="RQU103" s="78"/>
      <c r="RQV103" s="78"/>
      <c r="RQW103" s="78"/>
      <c r="RQX103" s="78"/>
      <c r="RQY103" s="78"/>
      <c r="RQZ103" s="78"/>
      <c r="RRA103" s="78"/>
      <c r="RRB103" s="78"/>
      <c r="RRC103" s="78"/>
      <c r="RRD103" s="78"/>
      <c r="RRE103" s="78"/>
      <c r="RRF103" s="78"/>
      <c r="RRG103" s="78"/>
      <c r="RRH103" s="78"/>
      <c r="RRI103" s="78"/>
      <c r="RRJ103" s="78"/>
      <c r="RRK103" s="78"/>
      <c r="RRL103" s="78"/>
      <c r="RRM103" s="78"/>
      <c r="RRN103" s="78"/>
      <c r="RRO103" s="78"/>
      <c r="RRP103" s="78"/>
      <c r="RRQ103" s="78"/>
      <c r="RRR103" s="78"/>
      <c r="RRS103" s="78"/>
      <c r="RRT103" s="78"/>
      <c r="RRU103" s="78"/>
      <c r="RRV103" s="78"/>
      <c r="RRW103" s="78"/>
      <c r="RRX103" s="78"/>
      <c r="RRY103" s="78"/>
      <c r="RRZ103" s="78"/>
      <c r="RSA103" s="78"/>
      <c r="RSB103" s="78"/>
      <c r="RSC103" s="78"/>
      <c r="RSD103" s="78"/>
      <c r="RSE103" s="78"/>
      <c r="RSF103" s="78"/>
      <c r="RSG103" s="78"/>
      <c r="RSH103" s="78"/>
      <c r="RSI103" s="78"/>
      <c r="RSJ103" s="78"/>
      <c r="RSK103" s="78"/>
      <c r="RSL103" s="78"/>
      <c r="RSM103" s="78"/>
      <c r="RSN103" s="78"/>
      <c r="RSO103" s="78"/>
      <c r="RSP103" s="78"/>
      <c r="RSQ103" s="78"/>
      <c r="RSR103" s="78"/>
      <c r="RSS103" s="78"/>
      <c r="RST103" s="78"/>
      <c r="RSU103" s="78"/>
      <c r="RSV103" s="78"/>
      <c r="RSW103" s="78"/>
      <c r="RSX103" s="78"/>
      <c r="RSY103" s="78"/>
      <c r="RSZ103" s="78"/>
      <c r="RTA103" s="78"/>
      <c r="RTB103" s="78"/>
      <c r="RTC103" s="78"/>
      <c r="RTD103" s="78"/>
      <c r="RTE103" s="78"/>
      <c r="RTF103" s="78"/>
      <c r="RTG103" s="78"/>
      <c r="RTH103" s="78"/>
      <c r="RTI103" s="78"/>
      <c r="RTJ103" s="78"/>
      <c r="RTK103" s="78"/>
      <c r="RTL103" s="78"/>
      <c r="RTM103" s="78"/>
      <c r="RTN103" s="78"/>
      <c r="RTO103" s="78"/>
      <c r="RTP103" s="78"/>
      <c r="RTQ103" s="78"/>
      <c r="RTR103" s="78"/>
      <c r="RTS103" s="78"/>
      <c r="RTT103" s="78"/>
      <c r="RTU103" s="78"/>
      <c r="RTV103" s="78"/>
      <c r="RTW103" s="78"/>
      <c r="RTX103" s="78"/>
      <c r="RTY103" s="78"/>
      <c r="RTZ103" s="78"/>
      <c r="RUA103" s="78"/>
      <c r="RUB103" s="78"/>
      <c r="RUC103" s="78"/>
      <c r="RUD103" s="78"/>
      <c r="RUE103" s="78"/>
      <c r="RUF103" s="78"/>
      <c r="RUG103" s="78"/>
      <c r="RUH103" s="78"/>
      <c r="RUI103" s="78"/>
      <c r="RUJ103" s="78"/>
      <c r="RUK103" s="78"/>
      <c r="RUL103" s="78"/>
      <c r="RUM103" s="78"/>
      <c r="RUN103" s="78"/>
      <c r="RUO103" s="78"/>
      <c r="RUP103" s="78"/>
      <c r="RUQ103" s="78"/>
      <c r="RUR103" s="78"/>
      <c r="RUS103" s="78"/>
      <c r="RUT103" s="78"/>
      <c r="RUU103" s="78"/>
      <c r="RUV103" s="78"/>
      <c r="RUW103" s="78"/>
      <c r="RUX103" s="78"/>
      <c r="RUY103" s="78"/>
      <c r="RUZ103" s="78"/>
      <c r="RVA103" s="78"/>
      <c r="RVB103" s="78"/>
      <c r="RVC103" s="78"/>
      <c r="RVD103" s="78"/>
      <c r="RVE103" s="78"/>
      <c r="RVF103" s="78"/>
      <c r="RVG103" s="78"/>
      <c r="RVH103" s="78"/>
      <c r="RVI103" s="78"/>
      <c r="RVJ103" s="78"/>
      <c r="RVK103" s="78"/>
      <c r="RVL103" s="78"/>
      <c r="RVM103" s="78"/>
      <c r="RVN103" s="78"/>
      <c r="RVO103" s="78"/>
      <c r="RVP103" s="78"/>
      <c r="RVQ103" s="78"/>
      <c r="RVR103" s="78"/>
      <c r="RVS103" s="78"/>
      <c r="RVT103" s="78"/>
      <c r="RVU103" s="78"/>
      <c r="RVV103" s="78"/>
      <c r="RVW103" s="78"/>
      <c r="RVX103" s="78"/>
      <c r="RVY103" s="78"/>
      <c r="RVZ103" s="78"/>
      <c r="RWA103" s="78"/>
      <c r="RWB103" s="78"/>
      <c r="RWC103" s="78"/>
      <c r="RWD103" s="78"/>
      <c r="RWE103" s="78"/>
      <c r="RWF103" s="78"/>
      <c r="RWG103" s="78"/>
      <c r="RWH103" s="78"/>
      <c r="RWI103" s="78"/>
      <c r="RWJ103" s="78"/>
      <c r="RWK103" s="78"/>
      <c r="RWL103" s="78"/>
      <c r="RWM103" s="78"/>
      <c r="RWN103" s="78"/>
      <c r="RWO103" s="78"/>
      <c r="RWP103" s="78"/>
      <c r="RWQ103" s="78"/>
      <c r="RWR103" s="78"/>
      <c r="RWS103" s="78"/>
      <c r="RWT103" s="78"/>
      <c r="RWU103" s="78"/>
      <c r="RWV103" s="78"/>
      <c r="RWW103" s="78"/>
      <c r="RWX103" s="78"/>
      <c r="RWY103" s="78"/>
      <c r="RWZ103" s="78"/>
      <c r="RXA103" s="78"/>
      <c r="RXB103" s="78"/>
      <c r="RXC103" s="78"/>
      <c r="RXD103" s="78"/>
      <c r="RXE103" s="78"/>
      <c r="RXF103" s="78"/>
      <c r="RXG103" s="78"/>
      <c r="RXH103" s="78"/>
      <c r="RXI103" s="78"/>
      <c r="RXJ103" s="78"/>
      <c r="RXK103" s="78"/>
      <c r="RXL103" s="78"/>
      <c r="RXM103" s="78"/>
      <c r="RXN103" s="78"/>
      <c r="RXO103" s="78"/>
      <c r="RXP103" s="78"/>
      <c r="RXQ103" s="78"/>
      <c r="RXR103" s="78"/>
      <c r="RXS103" s="78"/>
      <c r="RXT103" s="78"/>
      <c r="RXU103" s="78"/>
      <c r="RXV103" s="78"/>
      <c r="RXW103" s="78"/>
      <c r="RXX103" s="78"/>
      <c r="RXY103" s="78"/>
      <c r="RXZ103" s="78"/>
      <c r="RYA103" s="78"/>
      <c r="RYB103" s="78"/>
      <c r="RYC103" s="78"/>
      <c r="RYD103" s="78"/>
      <c r="RYE103" s="78"/>
      <c r="RYF103" s="78"/>
      <c r="RYG103" s="78"/>
      <c r="RYH103" s="78"/>
      <c r="RYI103" s="78"/>
      <c r="RYJ103" s="78"/>
      <c r="RYK103" s="78"/>
      <c r="RYL103" s="78"/>
      <c r="RYM103" s="78"/>
      <c r="RYN103" s="78"/>
      <c r="RYO103" s="78"/>
      <c r="RYP103" s="78"/>
      <c r="RYQ103" s="78"/>
      <c r="RYR103" s="78"/>
      <c r="RYS103" s="78"/>
      <c r="RYT103" s="78"/>
      <c r="RYU103" s="78"/>
      <c r="RYV103" s="78"/>
      <c r="RYW103" s="78"/>
      <c r="RYX103" s="78"/>
      <c r="RYY103" s="78"/>
      <c r="RYZ103" s="78"/>
      <c r="RZA103" s="78"/>
      <c r="RZB103" s="78"/>
      <c r="RZC103" s="78"/>
      <c r="RZD103" s="78"/>
      <c r="RZE103" s="78"/>
      <c r="RZF103" s="78"/>
      <c r="RZG103" s="78"/>
      <c r="RZH103" s="78"/>
      <c r="RZI103" s="78"/>
      <c r="RZJ103" s="78"/>
      <c r="RZK103" s="78"/>
      <c r="RZL103" s="78"/>
      <c r="RZM103" s="78"/>
      <c r="RZN103" s="78"/>
      <c r="RZO103" s="78"/>
      <c r="RZP103" s="78"/>
      <c r="RZQ103" s="78"/>
      <c r="RZR103" s="78"/>
      <c r="RZS103" s="78"/>
      <c r="RZT103" s="78"/>
      <c r="RZU103" s="78"/>
      <c r="RZV103" s="78"/>
      <c r="RZW103" s="78"/>
      <c r="RZX103" s="78"/>
      <c r="RZY103" s="78"/>
      <c r="RZZ103" s="78"/>
      <c r="SAA103" s="78"/>
      <c r="SAB103" s="78"/>
      <c r="SAC103" s="78"/>
      <c r="SAD103" s="78"/>
      <c r="SAE103" s="78"/>
      <c r="SAF103" s="78"/>
      <c r="SAG103" s="78"/>
      <c r="SAH103" s="78"/>
      <c r="SAI103" s="78"/>
      <c r="SAJ103" s="78"/>
      <c r="SAK103" s="78"/>
      <c r="SAL103" s="78"/>
      <c r="SAM103" s="78"/>
      <c r="SAN103" s="78"/>
      <c r="SAO103" s="78"/>
      <c r="SAP103" s="78"/>
      <c r="SAQ103" s="78"/>
      <c r="SAR103" s="78"/>
      <c r="SAS103" s="78"/>
      <c r="SAT103" s="78"/>
      <c r="SAU103" s="78"/>
      <c r="SAV103" s="78"/>
      <c r="SAW103" s="78"/>
      <c r="SAX103" s="78"/>
      <c r="SAY103" s="78"/>
      <c r="SAZ103" s="78"/>
      <c r="SBA103" s="78"/>
      <c r="SBB103" s="78"/>
      <c r="SBC103" s="78"/>
      <c r="SBD103" s="78"/>
      <c r="SBE103" s="78"/>
      <c r="SBF103" s="78"/>
      <c r="SBG103" s="78"/>
      <c r="SBH103" s="78"/>
      <c r="SBI103" s="78"/>
      <c r="SBJ103" s="78"/>
      <c r="SBK103" s="78"/>
      <c r="SBL103" s="78"/>
      <c r="SBM103" s="78"/>
      <c r="SBN103" s="78"/>
      <c r="SBO103" s="78"/>
      <c r="SBP103" s="78"/>
      <c r="SBQ103" s="78"/>
      <c r="SBR103" s="78"/>
      <c r="SBS103" s="78"/>
      <c r="SBT103" s="78"/>
      <c r="SBU103" s="78"/>
      <c r="SBV103" s="78"/>
      <c r="SBW103" s="78"/>
      <c r="SBX103" s="78"/>
      <c r="SBY103" s="78"/>
      <c r="SBZ103" s="78"/>
      <c r="SCA103" s="78"/>
      <c r="SCB103" s="78"/>
      <c r="SCC103" s="78"/>
      <c r="SCD103" s="78"/>
      <c r="SCE103" s="78"/>
      <c r="SCF103" s="78"/>
      <c r="SCG103" s="78"/>
      <c r="SCH103" s="78"/>
      <c r="SCI103" s="78"/>
      <c r="SCJ103" s="78"/>
      <c r="SCK103" s="78"/>
      <c r="SCL103" s="78"/>
      <c r="SCM103" s="78"/>
      <c r="SCN103" s="78"/>
      <c r="SCO103" s="78"/>
      <c r="SCP103" s="78"/>
      <c r="SCQ103" s="78"/>
      <c r="SCR103" s="78"/>
      <c r="SCS103" s="78"/>
      <c r="SCT103" s="78"/>
      <c r="SCU103" s="78"/>
      <c r="SCV103" s="78"/>
      <c r="SCW103" s="78"/>
      <c r="SCX103" s="78"/>
      <c r="SCY103" s="78"/>
      <c r="SCZ103" s="78"/>
      <c r="SDA103" s="78"/>
      <c r="SDB103" s="78"/>
      <c r="SDC103" s="78"/>
      <c r="SDD103" s="78"/>
      <c r="SDE103" s="78"/>
      <c r="SDF103" s="78"/>
      <c r="SDG103" s="78"/>
      <c r="SDH103" s="78"/>
      <c r="SDI103" s="78"/>
      <c r="SDJ103" s="78"/>
      <c r="SDK103" s="78"/>
      <c r="SDL103" s="78"/>
      <c r="SDM103" s="78"/>
      <c r="SDN103" s="78"/>
      <c r="SDO103" s="78"/>
      <c r="SDP103" s="78"/>
      <c r="SDQ103" s="78"/>
      <c r="SDR103" s="78"/>
      <c r="SDS103" s="78"/>
      <c r="SDT103" s="78"/>
      <c r="SDU103" s="78"/>
      <c r="SDV103" s="78"/>
      <c r="SDW103" s="78"/>
      <c r="SDX103" s="78"/>
      <c r="SDY103" s="78"/>
      <c r="SDZ103" s="78"/>
      <c r="SEA103" s="78"/>
      <c r="SEB103" s="78"/>
      <c r="SEC103" s="78"/>
      <c r="SED103" s="78"/>
      <c r="SEE103" s="78"/>
      <c r="SEF103" s="78"/>
      <c r="SEG103" s="78"/>
      <c r="SEH103" s="78"/>
      <c r="SEI103" s="78"/>
      <c r="SEJ103" s="78"/>
      <c r="SEK103" s="78"/>
      <c r="SEL103" s="78"/>
      <c r="SEM103" s="78"/>
      <c r="SEN103" s="78"/>
      <c r="SEO103" s="78"/>
      <c r="SEP103" s="78"/>
      <c r="SEQ103" s="78"/>
      <c r="SER103" s="78"/>
      <c r="SES103" s="78"/>
      <c r="SET103" s="78"/>
      <c r="SEU103" s="78"/>
      <c r="SEV103" s="78"/>
      <c r="SEW103" s="78"/>
      <c r="SEX103" s="78"/>
      <c r="SEY103" s="78"/>
      <c r="SEZ103" s="78"/>
      <c r="SFA103" s="78"/>
      <c r="SFB103" s="78"/>
      <c r="SFC103" s="78"/>
      <c r="SFD103" s="78"/>
      <c r="SFE103" s="78"/>
      <c r="SFF103" s="78"/>
      <c r="SFG103" s="78"/>
      <c r="SFH103" s="78"/>
      <c r="SFI103" s="78"/>
      <c r="SFJ103" s="78"/>
      <c r="SFK103" s="78"/>
      <c r="SFL103" s="78"/>
      <c r="SFM103" s="78"/>
      <c r="SFN103" s="78"/>
      <c r="SFO103" s="78"/>
      <c r="SFP103" s="78"/>
      <c r="SFQ103" s="78"/>
      <c r="SFR103" s="78"/>
      <c r="SFS103" s="78"/>
      <c r="SFT103" s="78"/>
      <c r="SFU103" s="78"/>
      <c r="SFV103" s="78"/>
      <c r="SFW103" s="78"/>
      <c r="SFX103" s="78"/>
      <c r="SFY103" s="78"/>
      <c r="SFZ103" s="78"/>
      <c r="SGA103" s="78"/>
      <c r="SGB103" s="78"/>
      <c r="SGC103" s="78"/>
      <c r="SGD103" s="78"/>
      <c r="SGE103" s="78"/>
      <c r="SGF103" s="78"/>
      <c r="SGG103" s="78"/>
      <c r="SGH103" s="78"/>
      <c r="SGI103" s="78"/>
      <c r="SGJ103" s="78"/>
      <c r="SGK103" s="78"/>
      <c r="SGL103" s="78"/>
      <c r="SGM103" s="78"/>
      <c r="SGN103" s="78"/>
      <c r="SGO103" s="78"/>
      <c r="SGP103" s="78"/>
      <c r="SGQ103" s="78"/>
      <c r="SGR103" s="78"/>
      <c r="SGS103" s="78"/>
      <c r="SGT103" s="78"/>
      <c r="SGU103" s="78"/>
      <c r="SGV103" s="78"/>
      <c r="SGW103" s="78"/>
      <c r="SGX103" s="78"/>
      <c r="SGY103" s="78"/>
      <c r="SGZ103" s="78"/>
      <c r="SHA103" s="78"/>
      <c r="SHB103" s="78"/>
      <c r="SHC103" s="78"/>
      <c r="SHD103" s="78"/>
      <c r="SHE103" s="78"/>
      <c r="SHF103" s="78"/>
      <c r="SHG103" s="78"/>
      <c r="SHH103" s="78"/>
      <c r="SHI103" s="78"/>
      <c r="SHJ103" s="78"/>
      <c r="SHK103" s="78"/>
      <c r="SHL103" s="78"/>
      <c r="SHM103" s="78"/>
      <c r="SHN103" s="78"/>
      <c r="SHO103" s="78"/>
      <c r="SHP103" s="78"/>
      <c r="SHQ103" s="78"/>
      <c r="SHR103" s="78"/>
      <c r="SHS103" s="78"/>
      <c r="SHT103" s="78"/>
      <c r="SHU103" s="78"/>
      <c r="SHV103" s="78"/>
      <c r="SHW103" s="78"/>
      <c r="SHX103" s="78"/>
      <c r="SHY103" s="78"/>
      <c r="SHZ103" s="78"/>
      <c r="SIA103" s="78"/>
      <c r="SIB103" s="78"/>
      <c r="SIC103" s="78"/>
      <c r="SID103" s="78"/>
      <c r="SIE103" s="78"/>
      <c r="SIF103" s="78"/>
      <c r="SIG103" s="78"/>
      <c r="SIH103" s="78"/>
      <c r="SII103" s="78"/>
      <c r="SIJ103" s="78"/>
      <c r="SIK103" s="78"/>
      <c r="SIL103" s="78"/>
      <c r="SIM103" s="78"/>
      <c r="SIN103" s="78"/>
      <c r="SIO103" s="78"/>
      <c r="SIP103" s="78"/>
      <c r="SIQ103" s="78"/>
      <c r="SIR103" s="78"/>
      <c r="SIS103" s="78"/>
      <c r="SIT103" s="78"/>
      <c r="SIU103" s="78"/>
      <c r="SIV103" s="78"/>
      <c r="SIW103" s="78"/>
      <c r="SIX103" s="78"/>
      <c r="SIY103" s="78"/>
      <c r="SIZ103" s="78"/>
      <c r="SJA103" s="78"/>
      <c r="SJB103" s="78"/>
      <c r="SJC103" s="78"/>
      <c r="SJD103" s="78"/>
      <c r="SJE103" s="78"/>
      <c r="SJF103" s="78"/>
      <c r="SJG103" s="78"/>
      <c r="SJH103" s="78"/>
      <c r="SJI103" s="78"/>
      <c r="SJJ103" s="78"/>
      <c r="SJK103" s="78"/>
      <c r="SJL103" s="78"/>
      <c r="SJM103" s="78"/>
      <c r="SJN103" s="78"/>
      <c r="SJO103" s="78"/>
      <c r="SJP103" s="78"/>
      <c r="SJQ103" s="78"/>
      <c r="SJR103" s="78"/>
      <c r="SJS103" s="78"/>
      <c r="SJT103" s="78"/>
      <c r="SJU103" s="78"/>
      <c r="SJV103" s="78"/>
      <c r="SJW103" s="78"/>
      <c r="SJX103" s="78"/>
      <c r="SJY103" s="78"/>
      <c r="SJZ103" s="78"/>
      <c r="SKA103" s="78"/>
      <c r="SKB103" s="78"/>
      <c r="SKC103" s="78"/>
      <c r="SKD103" s="78"/>
      <c r="SKE103" s="78"/>
      <c r="SKF103" s="78"/>
      <c r="SKG103" s="78"/>
      <c r="SKH103" s="78"/>
      <c r="SKI103" s="78"/>
      <c r="SKJ103" s="78"/>
      <c r="SKK103" s="78"/>
      <c r="SKL103" s="78"/>
      <c r="SKM103" s="78"/>
      <c r="SKN103" s="78"/>
      <c r="SKO103" s="78"/>
      <c r="SKP103" s="78"/>
      <c r="SKQ103" s="78"/>
      <c r="SKR103" s="78"/>
      <c r="SKS103" s="78"/>
      <c r="SKT103" s="78"/>
      <c r="SKU103" s="78"/>
      <c r="SKV103" s="78"/>
      <c r="SKW103" s="78"/>
      <c r="SKX103" s="78"/>
      <c r="SKY103" s="78"/>
      <c r="SKZ103" s="78"/>
      <c r="SLA103" s="78"/>
      <c r="SLB103" s="78"/>
      <c r="SLC103" s="78"/>
      <c r="SLD103" s="78"/>
      <c r="SLE103" s="78"/>
      <c r="SLF103" s="78"/>
      <c r="SLG103" s="78"/>
      <c r="SLH103" s="78"/>
      <c r="SLI103" s="78"/>
      <c r="SLJ103" s="78"/>
      <c r="SLK103" s="78"/>
      <c r="SLL103" s="78"/>
      <c r="SLM103" s="78"/>
      <c r="SLN103" s="78"/>
      <c r="SLO103" s="78"/>
      <c r="SLP103" s="78"/>
      <c r="SLQ103" s="78"/>
      <c r="SLR103" s="78"/>
      <c r="SLS103" s="78"/>
      <c r="SLT103" s="78"/>
      <c r="SLU103" s="78"/>
      <c r="SLV103" s="78"/>
      <c r="SLW103" s="78"/>
      <c r="SLX103" s="78"/>
      <c r="SLY103" s="78"/>
      <c r="SLZ103" s="78"/>
      <c r="SMA103" s="78"/>
      <c r="SMB103" s="78"/>
      <c r="SMC103" s="78"/>
      <c r="SMD103" s="78"/>
      <c r="SME103" s="78"/>
      <c r="SMF103" s="78"/>
      <c r="SMG103" s="78"/>
      <c r="SMH103" s="78"/>
      <c r="SMI103" s="78"/>
      <c r="SMJ103" s="78"/>
      <c r="SMK103" s="78"/>
      <c r="SML103" s="78"/>
      <c r="SMM103" s="78"/>
      <c r="SMN103" s="78"/>
      <c r="SMO103" s="78"/>
      <c r="SMP103" s="78"/>
      <c r="SMQ103" s="78"/>
      <c r="SMR103" s="78"/>
      <c r="SMS103" s="78"/>
      <c r="SMT103" s="78"/>
      <c r="SMU103" s="78"/>
      <c r="SMV103" s="78"/>
      <c r="SMW103" s="78"/>
      <c r="SMX103" s="78"/>
      <c r="SMY103" s="78"/>
      <c r="SMZ103" s="78"/>
      <c r="SNA103" s="78"/>
      <c r="SNB103" s="78"/>
      <c r="SNC103" s="78"/>
      <c r="SND103" s="78"/>
      <c r="SNE103" s="78"/>
      <c r="SNF103" s="78"/>
      <c r="SNG103" s="78"/>
      <c r="SNH103" s="78"/>
      <c r="SNI103" s="78"/>
      <c r="SNJ103" s="78"/>
      <c r="SNK103" s="78"/>
      <c r="SNL103" s="78"/>
      <c r="SNM103" s="78"/>
      <c r="SNN103" s="78"/>
      <c r="SNO103" s="78"/>
      <c r="SNP103" s="78"/>
      <c r="SNQ103" s="78"/>
      <c r="SNR103" s="78"/>
      <c r="SNS103" s="78"/>
      <c r="SNT103" s="78"/>
      <c r="SNU103" s="78"/>
      <c r="SNV103" s="78"/>
      <c r="SNW103" s="78"/>
      <c r="SNX103" s="78"/>
      <c r="SNY103" s="78"/>
      <c r="SNZ103" s="78"/>
      <c r="SOA103" s="78"/>
      <c r="SOB103" s="78"/>
      <c r="SOC103" s="78"/>
      <c r="SOD103" s="78"/>
      <c r="SOE103" s="78"/>
      <c r="SOF103" s="78"/>
      <c r="SOG103" s="78"/>
      <c r="SOH103" s="78"/>
      <c r="SOI103" s="78"/>
      <c r="SOJ103" s="78"/>
      <c r="SOK103" s="78"/>
      <c r="SOL103" s="78"/>
      <c r="SOM103" s="78"/>
      <c r="SON103" s="78"/>
      <c r="SOO103" s="78"/>
      <c r="SOP103" s="78"/>
      <c r="SOQ103" s="78"/>
      <c r="SOR103" s="78"/>
      <c r="SOS103" s="78"/>
      <c r="SOT103" s="78"/>
      <c r="SOU103" s="78"/>
      <c r="SOV103" s="78"/>
      <c r="SOW103" s="78"/>
      <c r="SOX103" s="78"/>
      <c r="SOY103" s="78"/>
      <c r="SOZ103" s="78"/>
      <c r="SPA103" s="78"/>
      <c r="SPB103" s="78"/>
      <c r="SPC103" s="78"/>
      <c r="SPD103" s="78"/>
      <c r="SPE103" s="78"/>
      <c r="SPF103" s="78"/>
      <c r="SPG103" s="78"/>
      <c r="SPH103" s="78"/>
      <c r="SPI103" s="78"/>
      <c r="SPJ103" s="78"/>
      <c r="SPK103" s="78"/>
      <c r="SPL103" s="78"/>
      <c r="SPM103" s="78"/>
      <c r="SPN103" s="78"/>
      <c r="SPO103" s="78"/>
      <c r="SPP103" s="78"/>
      <c r="SPQ103" s="78"/>
      <c r="SPR103" s="78"/>
      <c r="SPS103" s="78"/>
      <c r="SPT103" s="78"/>
      <c r="SPU103" s="78"/>
      <c r="SPV103" s="78"/>
      <c r="SPW103" s="78"/>
      <c r="SPX103" s="78"/>
      <c r="SPY103" s="78"/>
      <c r="SPZ103" s="78"/>
      <c r="SQA103" s="78"/>
      <c r="SQB103" s="78"/>
      <c r="SQC103" s="78"/>
      <c r="SQD103" s="78"/>
      <c r="SQE103" s="78"/>
      <c r="SQF103" s="78"/>
      <c r="SQG103" s="78"/>
      <c r="SQH103" s="78"/>
      <c r="SQI103" s="78"/>
      <c r="SQJ103" s="78"/>
      <c r="SQK103" s="78"/>
      <c r="SQL103" s="78"/>
      <c r="SQM103" s="78"/>
      <c r="SQN103" s="78"/>
      <c r="SQO103" s="78"/>
      <c r="SQP103" s="78"/>
      <c r="SQQ103" s="78"/>
      <c r="SQR103" s="78"/>
      <c r="SQS103" s="78"/>
      <c r="SQT103" s="78"/>
      <c r="SQU103" s="78"/>
      <c r="SQV103" s="78"/>
      <c r="SQW103" s="78"/>
      <c r="SQX103" s="78"/>
      <c r="SQY103" s="78"/>
      <c r="SQZ103" s="78"/>
      <c r="SRA103" s="78"/>
      <c r="SRB103" s="78"/>
      <c r="SRC103" s="78"/>
      <c r="SRD103" s="78"/>
      <c r="SRE103" s="78"/>
      <c r="SRF103" s="78"/>
      <c r="SRG103" s="78"/>
      <c r="SRH103" s="78"/>
      <c r="SRI103" s="78"/>
      <c r="SRJ103" s="78"/>
      <c r="SRK103" s="78"/>
      <c r="SRL103" s="78"/>
      <c r="SRM103" s="78"/>
      <c r="SRN103" s="78"/>
      <c r="SRO103" s="78"/>
      <c r="SRP103" s="78"/>
      <c r="SRQ103" s="78"/>
      <c r="SRR103" s="78"/>
      <c r="SRS103" s="78"/>
      <c r="SRT103" s="78"/>
      <c r="SRU103" s="78"/>
      <c r="SRV103" s="78"/>
      <c r="SRW103" s="78"/>
      <c r="SRX103" s="78"/>
      <c r="SRY103" s="78"/>
      <c r="SRZ103" s="78"/>
      <c r="SSA103" s="78"/>
      <c r="SSB103" s="78"/>
      <c r="SSC103" s="78"/>
      <c r="SSD103" s="78"/>
      <c r="SSE103" s="78"/>
      <c r="SSF103" s="78"/>
      <c r="SSG103" s="78"/>
      <c r="SSH103" s="78"/>
      <c r="SSI103" s="78"/>
      <c r="SSJ103" s="78"/>
      <c r="SSK103" s="78"/>
      <c r="SSL103" s="78"/>
      <c r="SSM103" s="78"/>
      <c r="SSN103" s="78"/>
      <c r="SSO103" s="78"/>
      <c r="SSP103" s="78"/>
      <c r="SSQ103" s="78"/>
      <c r="SSR103" s="78"/>
      <c r="SSS103" s="78"/>
      <c r="SST103" s="78"/>
      <c r="SSU103" s="78"/>
      <c r="SSV103" s="78"/>
      <c r="SSW103" s="78"/>
      <c r="SSX103" s="78"/>
      <c r="SSY103" s="78"/>
      <c r="SSZ103" s="78"/>
      <c r="STA103" s="78"/>
      <c r="STB103" s="78"/>
      <c r="STC103" s="78"/>
      <c r="STD103" s="78"/>
      <c r="STE103" s="78"/>
      <c r="STF103" s="78"/>
      <c r="STG103" s="78"/>
      <c r="STH103" s="78"/>
      <c r="STI103" s="78"/>
      <c r="STJ103" s="78"/>
      <c r="STK103" s="78"/>
      <c r="STL103" s="78"/>
      <c r="STM103" s="78"/>
      <c r="STN103" s="78"/>
      <c r="STO103" s="78"/>
      <c r="STP103" s="78"/>
      <c r="STQ103" s="78"/>
      <c r="STR103" s="78"/>
      <c r="STS103" s="78"/>
      <c r="STT103" s="78"/>
      <c r="STU103" s="78"/>
      <c r="STV103" s="78"/>
      <c r="STW103" s="78"/>
      <c r="STX103" s="78"/>
      <c r="STY103" s="78"/>
      <c r="STZ103" s="78"/>
      <c r="SUA103" s="78"/>
      <c r="SUB103" s="78"/>
      <c r="SUC103" s="78"/>
      <c r="SUD103" s="78"/>
      <c r="SUE103" s="78"/>
      <c r="SUF103" s="78"/>
      <c r="SUG103" s="78"/>
      <c r="SUH103" s="78"/>
      <c r="SUI103" s="78"/>
      <c r="SUJ103" s="78"/>
      <c r="SUK103" s="78"/>
      <c r="SUL103" s="78"/>
      <c r="SUM103" s="78"/>
      <c r="SUN103" s="78"/>
      <c r="SUO103" s="78"/>
      <c r="SUP103" s="78"/>
      <c r="SUQ103" s="78"/>
      <c r="SUR103" s="78"/>
      <c r="SUS103" s="78"/>
      <c r="SUT103" s="78"/>
      <c r="SUU103" s="78"/>
      <c r="SUV103" s="78"/>
      <c r="SUW103" s="78"/>
      <c r="SUX103" s="78"/>
      <c r="SUY103" s="78"/>
      <c r="SUZ103" s="78"/>
      <c r="SVA103" s="78"/>
      <c r="SVB103" s="78"/>
      <c r="SVC103" s="78"/>
      <c r="SVD103" s="78"/>
      <c r="SVE103" s="78"/>
      <c r="SVF103" s="78"/>
      <c r="SVG103" s="78"/>
      <c r="SVH103" s="78"/>
      <c r="SVI103" s="78"/>
      <c r="SVJ103" s="78"/>
      <c r="SVK103" s="78"/>
      <c r="SVL103" s="78"/>
      <c r="SVM103" s="78"/>
      <c r="SVN103" s="78"/>
      <c r="SVO103" s="78"/>
      <c r="SVP103" s="78"/>
      <c r="SVQ103" s="78"/>
      <c r="SVR103" s="78"/>
      <c r="SVS103" s="78"/>
      <c r="SVT103" s="78"/>
      <c r="SVU103" s="78"/>
      <c r="SVV103" s="78"/>
      <c r="SVW103" s="78"/>
      <c r="SVX103" s="78"/>
      <c r="SVY103" s="78"/>
      <c r="SVZ103" s="78"/>
      <c r="SWA103" s="78"/>
      <c r="SWB103" s="78"/>
      <c r="SWC103" s="78"/>
      <c r="SWD103" s="78"/>
      <c r="SWE103" s="78"/>
      <c r="SWF103" s="78"/>
      <c r="SWG103" s="78"/>
      <c r="SWH103" s="78"/>
      <c r="SWI103" s="78"/>
      <c r="SWJ103" s="78"/>
      <c r="SWK103" s="78"/>
      <c r="SWL103" s="78"/>
      <c r="SWM103" s="78"/>
      <c r="SWN103" s="78"/>
      <c r="SWO103" s="78"/>
      <c r="SWP103" s="78"/>
      <c r="SWQ103" s="78"/>
      <c r="SWR103" s="78"/>
      <c r="SWS103" s="78"/>
      <c r="SWT103" s="78"/>
      <c r="SWU103" s="78"/>
      <c r="SWV103" s="78"/>
      <c r="SWW103" s="78"/>
      <c r="SWX103" s="78"/>
      <c r="SWY103" s="78"/>
      <c r="SWZ103" s="78"/>
      <c r="SXA103" s="78"/>
      <c r="SXB103" s="78"/>
      <c r="SXC103" s="78"/>
      <c r="SXD103" s="78"/>
      <c r="SXE103" s="78"/>
      <c r="SXF103" s="78"/>
      <c r="SXG103" s="78"/>
      <c r="SXH103" s="78"/>
      <c r="SXI103" s="78"/>
      <c r="SXJ103" s="78"/>
      <c r="SXK103" s="78"/>
      <c r="SXL103" s="78"/>
      <c r="SXM103" s="78"/>
      <c r="SXN103" s="78"/>
      <c r="SXO103" s="78"/>
      <c r="SXP103" s="78"/>
      <c r="SXQ103" s="78"/>
      <c r="SXR103" s="78"/>
      <c r="SXS103" s="78"/>
      <c r="SXT103" s="78"/>
      <c r="SXU103" s="78"/>
      <c r="SXV103" s="78"/>
      <c r="SXW103" s="78"/>
      <c r="SXX103" s="78"/>
      <c r="SXY103" s="78"/>
      <c r="SXZ103" s="78"/>
      <c r="SYA103" s="78"/>
      <c r="SYB103" s="78"/>
      <c r="SYC103" s="78"/>
      <c r="SYD103" s="78"/>
      <c r="SYE103" s="78"/>
      <c r="SYF103" s="78"/>
      <c r="SYG103" s="78"/>
      <c r="SYH103" s="78"/>
      <c r="SYI103" s="78"/>
      <c r="SYJ103" s="78"/>
      <c r="SYK103" s="78"/>
      <c r="SYL103" s="78"/>
      <c r="SYM103" s="78"/>
      <c r="SYN103" s="78"/>
      <c r="SYO103" s="78"/>
      <c r="SYP103" s="78"/>
      <c r="SYQ103" s="78"/>
      <c r="SYR103" s="78"/>
      <c r="SYS103" s="78"/>
      <c r="SYT103" s="78"/>
      <c r="SYU103" s="78"/>
      <c r="SYV103" s="78"/>
      <c r="SYW103" s="78"/>
      <c r="SYX103" s="78"/>
      <c r="SYY103" s="78"/>
      <c r="SYZ103" s="78"/>
      <c r="SZA103" s="78"/>
      <c r="SZB103" s="78"/>
      <c r="SZC103" s="78"/>
      <c r="SZD103" s="78"/>
      <c r="SZE103" s="78"/>
      <c r="SZF103" s="78"/>
      <c r="SZG103" s="78"/>
      <c r="SZH103" s="78"/>
      <c r="SZI103" s="78"/>
      <c r="SZJ103" s="78"/>
      <c r="SZK103" s="78"/>
      <c r="SZL103" s="78"/>
      <c r="SZM103" s="78"/>
      <c r="SZN103" s="78"/>
      <c r="SZO103" s="78"/>
      <c r="SZP103" s="78"/>
      <c r="SZQ103" s="78"/>
      <c r="SZR103" s="78"/>
      <c r="SZS103" s="78"/>
      <c r="SZT103" s="78"/>
      <c r="SZU103" s="78"/>
      <c r="SZV103" s="78"/>
      <c r="SZW103" s="78"/>
      <c r="SZX103" s="78"/>
      <c r="SZY103" s="78"/>
      <c r="SZZ103" s="78"/>
      <c r="TAA103" s="78"/>
      <c r="TAB103" s="78"/>
      <c r="TAC103" s="78"/>
      <c r="TAD103" s="78"/>
      <c r="TAE103" s="78"/>
      <c r="TAF103" s="78"/>
      <c r="TAG103" s="78"/>
      <c r="TAH103" s="78"/>
      <c r="TAI103" s="78"/>
      <c r="TAJ103" s="78"/>
      <c r="TAK103" s="78"/>
      <c r="TAL103" s="78"/>
      <c r="TAM103" s="78"/>
      <c r="TAN103" s="78"/>
      <c r="TAO103" s="78"/>
      <c r="TAP103" s="78"/>
      <c r="TAQ103" s="78"/>
      <c r="TAR103" s="78"/>
      <c r="TAS103" s="78"/>
      <c r="TAT103" s="78"/>
      <c r="TAU103" s="78"/>
      <c r="TAV103" s="78"/>
      <c r="TAW103" s="78"/>
      <c r="TAX103" s="78"/>
      <c r="TAY103" s="78"/>
      <c r="TAZ103" s="78"/>
      <c r="TBA103" s="78"/>
      <c r="TBB103" s="78"/>
      <c r="TBC103" s="78"/>
      <c r="TBD103" s="78"/>
      <c r="TBE103" s="78"/>
      <c r="TBF103" s="78"/>
      <c r="TBG103" s="78"/>
      <c r="TBH103" s="78"/>
      <c r="TBI103" s="78"/>
      <c r="TBJ103" s="78"/>
      <c r="TBK103" s="78"/>
      <c r="TBL103" s="78"/>
      <c r="TBM103" s="78"/>
      <c r="TBN103" s="78"/>
      <c r="TBO103" s="78"/>
      <c r="TBP103" s="78"/>
      <c r="TBQ103" s="78"/>
      <c r="TBR103" s="78"/>
      <c r="TBS103" s="78"/>
      <c r="TBT103" s="78"/>
      <c r="TBU103" s="78"/>
      <c r="TBV103" s="78"/>
      <c r="TBW103" s="78"/>
      <c r="TBX103" s="78"/>
      <c r="TBY103" s="78"/>
      <c r="TBZ103" s="78"/>
      <c r="TCA103" s="78"/>
      <c r="TCB103" s="78"/>
      <c r="TCC103" s="78"/>
      <c r="TCD103" s="78"/>
      <c r="TCE103" s="78"/>
      <c r="TCF103" s="78"/>
      <c r="TCG103" s="78"/>
      <c r="TCH103" s="78"/>
      <c r="TCI103" s="78"/>
      <c r="TCJ103" s="78"/>
      <c r="TCK103" s="78"/>
      <c r="TCL103" s="78"/>
      <c r="TCM103" s="78"/>
      <c r="TCN103" s="78"/>
      <c r="TCO103" s="78"/>
      <c r="TCP103" s="78"/>
      <c r="TCQ103" s="78"/>
      <c r="TCR103" s="78"/>
      <c r="TCS103" s="78"/>
      <c r="TCT103" s="78"/>
      <c r="TCU103" s="78"/>
      <c r="TCV103" s="78"/>
      <c r="TCW103" s="78"/>
      <c r="TCX103" s="78"/>
      <c r="TCY103" s="78"/>
      <c r="TCZ103" s="78"/>
      <c r="TDA103" s="78"/>
      <c r="TDB103" s="78"/>
      <c r="TDC103" s="78"/>
      <c r="TDD103" s="78"/>
      <c r="TDE103" s="78"/>
      <c r="TDF103" s="78"/>
      <c r="TDG103" s="78"/>
      <c r="TDH103" s="78"/>
      <c r="TDI103" s="78"/>
      <c r="TDJ103" s="78"/>
      <c r="TDK103" s="78"/>
      <c r="TDL103" s="78"/>
      <c r="TDM103" s="78"/>
      <c r="TDN103" s="78"/>
      <c r="TDO103" s="78"/>
      <c r="TDP103" s="78"/>
      <c r="TDQ103" s="78"/>
      <c r="TDR103" s="78"/>
      <c r="TDS103" s="78"/>
      <c r="TDT103" s="78"/>
      <c r="TDU103" s="78"/>
      <c r="TDV103" s="78"/>
      <c r="TDW103" s="78"/>
      <c r="TDX103" s="78"/>
      <c r="TDY103" s="78"/>
      <c r="TDZ103" s="78"/>
      <c r="TEA103" s="78"/>
      <c r="TEB103" s="78"/>
      <c r="TEC103" s="78"/>
      <c r="TED103" s="78"/>
      <c r="TEE103" s="78"/>
      <c r="TEF103" s="78"/>
      <c r="TEG103" s="78"/>
      <c r="TEH103" s="78"/>
      <c r="TEI103" s="78"/>
      <c r="TEJ103" s="78"/>
      <c r="TEK103" s="78"/>
      <c r="TEL103" s="78"/>
      <c r="TEM103" s="78"/>
      <c r="TEN103" s="78"/>
      <c r="TEO103" s="78"/>
      <c r="TEP103" s="78"/>
      <c r="TEQ103" s="78"/>
      <c r="TER103" s="78"/>
      <c r="TES103" s="78"/>
      <c r="TET103" s="78"/>
      <c r="TEU103" s="78"/>
      <c r="TEV103" s="78"/>
      <c r="TEW103" s="78"/>
      <c r="TEX103" s="78"/>
      <c r="TEY103" s="78"/>
      <c r="TEZ103" s="78"/>
      <c r="TFA103" s="78"/>
      <c r="TFB103" s="78"/>
      <c r="TFC103" s="78"/>
      <c r="TFD103" s="78"/>
      <c r="TFE103" s="78"/>
      <c r="TFF103" s="78"/>
      <c r="TFG103" s="78"/>
      <c r="TFH103" s="78"/>
      <c r="TFI103" s="78"/>
      <c r="TFJ103" s="78"/>
      <c r="TFK103" s="78"/>
      <c r="TFL103" s="78"/>
      <c r="TFM103" s="78"/>
      <c r="TFN103" s="78"/>
      <c r="TFO103" s="78"/>
      <c r="TFP103" s="78"/>
      <c r="TFQ103" s="78"/>
      <c r="TFR103" s="78"/>
      <c r="TFS103" s="78"/>
      <c r="TFT103" s="78"/>
      <c r="TFU103" s="78"/>
      <c r="TFV103" s="78"/>
      <c r="TFW103" s="78"/>
      <c r="TFX103" s="78"/>
      <c r="TFY103" s="78"/>
      <c r="TFZ103" s="78"/>
      <c r="TGA103" s="78"/>
      <c r="TGB103" s="78"/>
      <c r="TGC103" s="78"/>
      <c r="TGD103" s="78"/>
      <c r="TGE103" s="78"/>
      <c r="TGF103" s="78"/>
      <c r="TGG103" s="78"/>
      <c r="TGH103" s="78"/>
      <c r="TGI103" s="78"/>
      <c r="TGJ103" s="78"/>
      <c r="TGK103" s="78"/>
      <c r="TGL103" s="78"/>
      <c r="TGM103" s="78"/>
      <c r="TGN103" s="78"/>
      <c r="TGO103" s="78"/>
      <c r="TGP103" s="78"/>
      <c r="TGQ103" s="78"/>
      <c r="TGR103" s="78"/>
      <c r="TGS103" s="78"/>
      <c r="TGT103" s="78"/>
      <c r="TGU103" s="78"/>
      <c r="TGV103" s="78"/>
      <c r="TGW103" s="78"/>
      <c r="TGX103" s="78"/>
      <c r="TGY103" s="78"/>
      <c r="TGZ103" s="78"/>
      <c r="THA103" s="78"/>
      <c r="THB103" s="78"/>
      <c r="THC103" s="78"/>
      <c r="THD103" s="78"/>
      <c r="THE103" s="78"/>
      <c r="THF103" s="78"/>
      <c r="THG103" s="78"/>
      <c r="THH103" s="78"/>
      <c r="THI103" s="78"/>
      <c r="THJ103" s="78"/>
      <c r="THK103" s="78"/>
      <c r="THL103" s="78"/>
      <c r="THM103" s="78"/>
      <c r="THN103" s="78"/>
      <c r="THO103" s="78"/>
      <c r="THP103" s="78"/>
      <c r="THQ103" s="78"/>
      <c r="THR103" s="78"/>
      <c r="THS103" s="78"/>
      <c r="THT103" s="78"/>
      <c r="THU103" s="78"/>
      <c r="THV103" s="78"/>
      <c r="THW103" s="78"/>
      <c r="THX103" s="78"/>
      <c r="THY103" s="78"/>
      <c r="THZ103" s="78"/>
      <c r="TIA103" s="78"/>
      <c r="TIB103" s="78"/>
      <c r="TIC103" s="78"/>
      <c r="TID103" s="78"/>
      <c r="TIE103" s="78"/>
      <c r="TIF103" s="78"/>
      <c r="TIG103" s="78"/>
      <c r="TIH103" s="78"/>
      <c r="TII103" s="78"/>
      <c r="TIJ103" s="78"/>
      <c r="TIK103" s="78"/>
      <c r="TIL103" s="78"/>
      <c r="TIM103" s="78"/>
      <c r="TIN103" s="78"/>
      <c r="TIO103" s="78"/>
      <c r="TIP103" s="78"/>
      <c r="TIQ103" s="78"/>
      <c r="TIR103" s="78"/>
      <c r="TIS103" s="78"/>
      <c r="TIT103" s="78"/>
      <c r="TIU103" s="78"/>
      <c r="TIV103" s="78"/>
      <c r="TIW103" s="78"/>
      <c r="TIX103" s="78"/>
      <c r="TIY103" s="78"/>
      <c r="TIZ103" s="78"/>
      <c r="TJA103" s="78"/>
      <c r="TJB103" s="78"/>
      <c r="TJC103" s="78"/>
      <c r="TJD103" s="78"/>
      <c r="TJE103" s="78"/>
      <c r="TJF103" s="78"/>
      <c r="TJG103" s="78"/>
      <c r="TJH103" s="78"/>
      <c r="TJI103" s="78"/>
      <c r="TJJ103" s="78"/>
      <c r="TJK103" s="78"/>
      <c r="TJL103" s="78"/>
      <c r="TJM103" s="78"/>
      <c r="TJN103" s="78"/>
      <c r="TJO103" s="78"/>
      <c r="TJP103" s="78"/>
      <c r="TJQ103" s="78"/>
      <c r="TJR103" s="78"/>
      <c r="TJS103" s="78"/>
      <c r="TJT103" s="78"/>
      <c r="TJU103" s="78"/>
      <c r="TJV103" s="78"/>
      <c r="TJW103" s="78"/>
      <c r="TJX103" s="78"/>
      <c r="TJY103" s="78"/>
      <c r="TJZ103" s="78"/>
      <c r="TKA103" s="78"/>
      <c r="TKB103" s="78"/>
      <c r="TKC103" s="78"/>
      <c r="TKD103" s="78"/>
      <c r="TKE103" s="78"/>
      <c r="TKF103" s="78"/>
      <c r="TKG103" s="78"/>
      <c r="TKH103" s="78"/>
      <c r="TKI103" s="78"/>
      <c r="TKJ103" s="78"/>
      <c r="TKK103" s="78"/>
      <c r="TKL103" s="78"/>
      <c r="TKM103" s="78"/>
      <c r="TKN103" s="78"/>
      <c r="TKO103" s="78"/>
      <c r="TKP103" s="78"/>
      <c r="TKQ103" s="78"/>
      <c r="TKR103" s="78"/>
      <c r="TKS103" s="78"/>
      <c r="TKT103" s="78"/>
      <c r="TKU103" s="78"/>
      <c r="TKV103" s="78"/>
      <c r="TKW103" s="78"/>
      <c r="TKX103" s="78"/>
      <c r="TKY103" s="78"/>
      <c r="TKZ103" s="78"/>
      <c r="TLA103" s="78"/>
      <c r="TLB103" s="78"/>
      <c r="TLC103" s="78"/>
      <c r="TLD103" s="78"/>
      <c r="TLE103" s="78"/>
      <c r="TLF103" s="78"/>
      <c r="TLG103" s="78"/>
      <c r="TLH103" s="78"/>
      <c r="TLI103" s="78"/>
      <c r="TLJ103" s="78"/>
      <c r="TLK103" s="78"/>
      <c r="TLL103" s="78"/>
      <c r="TLM103" s="78"/>
      <c r="TLN103" s="78"/>
      <c r="TLO103" s="78"/>
      <c r="TLP103" s="78"/>
      <c r="TLQ103" s="78"/>
      <c r="TLR103" s="78"/>
      <c r="TLS103" s="78"/>
      <c r="TLT103" s="78"/>
      <c r="TLU103" s="78"/>
      <c r="TLV103" s="78"/>
      <c r="TLW103" s="78"/>
      <c r="TLX103" s="78"/>
      <c r="TLY103" s="78"/>
      <c r="TLZ103" s="78"/>
      <c r="TMA103" s="78"/>
      <c r="TMB103" s="78"/>
      <c r="TMC103" s="78"/>
      <c r="TMD103" s="78"/>
      <c r="TME103" s="78"/>
      <c r="TMF103" s="78"/>
      <c r="TMG103" s="78"/>
      <c r="TMH103" s="78"/>
      <c r="TMI103" s="78"/>
      <c r="TMJ103" s="78"/>
      <c r="TMK103" s="78"/>
      <c r="TML103" s="78"/>
      <c r="TMM103" s="78"/>
      <c r="TMN103" s="78"/>
      <c r="TMO103" s="78"/>
      <c r="TMP103" s="78"/>
      <c r="TMQ103" s="78"/>
      <c r="TMR103" s="78"/>
      <c r="TMS103" s="78"/>
      <c r="TMT103" s="78"/>
      <c r="TMU103" s="78"/>
      <c r="TMV103" s="78"/>
      <c r="TMW103" s="78"/>
      <c r="TMX103" s="78"/>
      <c r="TMY103" s="78"/>
      <c r="TMZ103" s="78"/>
      <c r="TNA103" s="78"/>
      <c r="TNB103" s="78"/>
      <c r="TNC103" s="78"/>
      <c r="TND103" s="78"/>
      <c r="TNE103" s="78"/>
      <c r="TNF103" s="78"/>
      <c r="TNG103" s="78"/>
      <c r="TNH103" s="78"/>
      <c r="TNI103" s="78"/>
      <c r="TNJ103" s="78"/>
      <c r="TNK103" s="78"/>
      <c r="TNL103" s="78"/>
      <c r="TNM103" s="78"/>
      <c r="TNN103" s="78"/>
      <c r="TNO103" s="78"/>
      <c r="TNP103" s="78"/>
      <c r="TNQ103" s="78"/>
      <c r="TNR103" s="78"/>
      <c r="TNS103" s="78"/>
      <c r="TNT103" s="78"/>
      <c r="TNU103" s="78"/>
      <c r="TNV103" s="78"/>
      <c r="TNW103" s="78"/>
      <c r="TNX103" s="78"/>
      <c r="TNY103" s="78"/>
      <c r="TNZ103" s="78"/>
      <c r="TOA103" s="78"/>
      <c r="TOB103" s="78"/>
      <c r="TOC103" s="78"/>
      <c r="TOD103" s="78"/>
      <c r="TOE103" s="78"/>
      <c r="TOF103" s="78"/>
      <c r="TOG103" s="78"/>
      <c r="TOH103" s="78"/>
      <c r="TOI103" s="78"/>
      <c r="TOJ103" s="78"/>
      <c r="TOK103" s="78"/>
      <c r="TOL103" s="78"/>
      <c r="TOM103" s="78"/>
      <c r="TON103" s="78"/>
      <c r="TOO103" s="78"/>
      <c r="TOP103" s="78"/>
      <c r="TOQ103" s="78"/>
      <c r="TOR103" s="78"/>
      <c r="TOS103" s="78"/>
      <c r="TOT103" s="78"/>
      <c r="TOU103" s="78"/>
      <c r="TOV103" s="78"/>
      <c r="TOW103" s="78"/>
      <c r="TOX103" s="78"/>
      <c r="TOY103" s="78"/>
      <c r="TOZ103" s="78"/>
      <c r="TPA103" s="78"/>
      <c r="TPB103" s="78"/>
      <c r="TPC103" s="78"/>
      <c r="TPD103" s="78"/>
      <c r="TPE103" s="78"/>
      <c r="TPF103" s="78"/>
      <c r="TPG103" s="78"/>
      <c r="TPH103" s="78"/>
      <c r="TPI103" s="78"/>
      <c r="TPJ103" s="78"/>
      <c r="TPK103" s="78"/>
      <c r="TPL103" s="78"/>
      <c r="TPM103" s="78"/>
      <c r="TPN103" s="78"/>
      <c r="TPO103" s="78"/>
      <c r="TPP103" s="78"/>
      <c r="TPQ103" s="78"/>
      <c r="TPR103" s="78"/>
      <c r="TPS103" s="78"/>
      <c r="TPT103" s="78"/>
      <c r="TPU103" s="78"/>
      <c r="TPV103" s="78"/>
      <c r="TPW103" s="78"/>
      <c r="TPX103" s="78"/>
      <c r="TPY103" s="78"/>
      <c r="TPZ103" s="78"/>
      <c r="TQA103" s="78"/>
      <c r="TQB103" s="78"/>
      <c r="TQC103" s="78"/>
      <c r="TQD103" s="78"/>
      <c r="TQE103" s="78"/>
      <c r="TQF103" s="78"/>
      <c r="TQG103" s="78"/>
      <c r="TQH103" s="78"/>
      <c r="TQI103" s="78"/>
      <c r="TQJ103" s="78"/>
      <c r="TQK103" s="78"/>
      <c r="TQL103" s="78"/>
      <c r="TQM103" s="78"/>
      <c r="TQN103" s="78"/>
      <c r="TQO103" s="78"/>
      <c r="TQP103" s="78"/>
      <c r="TQQ103" s="78"/>
      <c r="TQR103" s="78"/>
      <c r="TQS103" s="78"/>
      <c r="TQT103" s="78"/>
      <c r="TQU103" s="78"/>
      <c r="TQV103" s="78"/>
      <c r="TQW103" s="78"/>
      <c r="TQX103" s="78"/>
      <c r="TQY103" s="78"/>
      <c r="TQZ103" s="78"/>
      <c r="TRA103" s="78"/>
      <c r="TRB103" s="78"/>
      <c r="TRC103" s="78"/>
      <c r="TRD103" s="78"/>
      <c r="TRE103" s="78"/>
      <c r="TRF103" s="78"/>
      <c r="TRG103" s="78"/>
      <c r="TRH103" s="78"/>
      <c r="TRI103" s="78"/>
      <c r="TRJ103" s="78"/>
      <c r="TRK103" s="78"/>
      <c r="TRL103" s="78"/>
      <c r="TRM103" s="78"/>
      <c r="TRN103" s="78"/>
      <c r="TRO103" s="78"/>
      <c r="TRP103" s="78"/>
      <c r="TRQ103" s="78"/>
      <c r="TRR103" s="78"/>
      <c r="TRS103" s="78"/>
      <c r="TRT103" s="78"/>
      <c r="TRU103" s="78"/>
      <c r="TRV103" s="78"/>
      <c r="TRW103" s="78"/>
      <c r="TRX103" s="78"/>
      <c r="TRY103" s="78"/>
      <c r="TRZ103" s="78"/>
      <c r="TSA103" s="78"/>
      <c r="TSB103" s="78"/>
      <c r="TSC103" s="78"/>
      <c r="TSD103" s="78"/>
      <c r="TSE103" s="78"/>
      <c r="TSF103" s="78"/>
      <c r="TSG103" s="78"/>
      <c r="TSH103" s="78"/>
      <c r="TSI103" s="78"/>
      <c r="TSJ103" s="78"/>
      <c r="TSK103" s="78"/>
      <c r="TSL103" s="78"/>
      <c r="TSM103" s="78"/>
      <c r="TSN103" s="78"/>
      <c r="TSO103" s="78"/>
      <c r="TSP103" s="78"/>
      <c r="TSQ103" s="78"/>
      <c r="TSR103" s="78"/>
      <c r="TSS103" s="78"/>
      <c r="TST103" s="78"/>
      <c r="TSU103" s="78"/>
      <c r="TSV103" s="78"/>
      <c r="TSW103" s="78"/>
      <c r="TSX103" s="78"/>
      <c r="TSY103" s="78"/>
      <c r="TSZ103" s="78"/>
      <c r="TTA103" s="78"/>
      <c r="TTB103" s="78"/>
      <c r="TTC103" s="78"/>
      <c r="TTD103" s="78"/>
      <c r="TTE103" s="78"/>
      <c r="TTF103" s="78"/>
      <c r="TTG103" s="78"/>
      <c r="TTH103" s="78"/>
      <c r="TTI103" s="78"/>
      <c r="TTJ103" s="78"/>
      <c r="TTK103" s="78"/>
      <c r="TTL103" s="78"/>
      <c r="TTM103" s="78"/>
      <c r="TTN103" s="78"/>
      <c r="TTO103" s="78"/>
      <c r="TTP103" s="78"/>
      <c r="TTQ103" s="78"/>
      <c r="TTR103" s="78"/>
      <c r="TTS103" s="78"/>
      <c r="TTT103" s="78"/>
      <c r="TTU103" s="78"/>
      <c r="TTV103" s="78"/>
      <c r="TTW103" s="78"/>
      <c r="TTX103" s="78"/>
      <c r="TTY103" s="78"/>
      <c r="TTZ103" s="78"/>
      <c r="TUA103" s="78"/>
      <c r="TUB103" s="78"/>
      <c r="TUC103" s="78"/>
      <c r="TUD103" s="78"/>
      <c r="TUE103" s="78"/>
      <c r="TUF103" s="78"/>
      <c r="TUG103" s="78"/>
      <c r="TUH103" s="78"/>
      <c r="TUI103" s="78"/>
      <c r="TUJ103" s="78"/>
      <c r="TUK103" s="78"/>
      <c r="TUL103" s="78"/>
      <c r="TUM103" s="78"/>
      <c r="TUN103" s="78"/>
      <c r="TUO103" s="78"/>
      <c r="TUP103" s="78"/>
      <c r="TUQ103" s="78"/>
      <c r="TUR103" s="78"/>
      <c r="TUS103" s="78"/>
      <c r="TUT103" s="78"/>
      <c r="TUU103" s="78"/>
      <c r="TUV103" s="78"/>
      <c r="TUW103" s="78"/>
      <c r="TUX103" s="78"/>
      <c r="TUY103" s="78"/>
      <c r="TUZ103" s="78"/>
      <c r="TVA103" s="78"/>
      <c r="TVB103" s="78"/>
      <c r="TVC103" s="78"/>
      <c r="TVD103" s="78"/>
      <c r="TVE103" s="78"/>
      <c r="TVF103" s="78"/>
      <c r="TVG103" s="78"/>
      <c r="TVH103" s="78"/>
      <c r="TVI103" s="78"/>
      <c r="TVJ103" s="78"/>
      <c r="TVK103" s="78"/>
      <c r="TVL103" s="78"/>
      <c r="TVM103" s="78"/>
      <c r="TVN103" s="78"/>
      <c r="TVO103" s="78"/>
      <c r="TVP103" s="78"/>
      <c r="TVQ103" s="78"/>
      <c r="TVR103" s="78"/>
      <c r="TVS103" s="78"/>
      <c r="TVT103" s="78"/>
      <c r="TVU103" s="78"/>
      <c r="TVV103" s="78"/>
      <c r="TVW103" s="78"/>
      <c r="TVX103" s="78"/>
      <c r="TVY103" s="78"/>
      <c r="TVZ103" s="78"/>
      <c r="TWA103" s="78"/>
      <c r="TWB103" s="78"/>
      <c r="TWC103" s="78"/>
      <c r="TWD103" s="78"/>
      <c r="TWE103" s="78"/>
      <c r="TWF103" s="78"/>
      <c r="TWG103" s="78"/>
      <c r="TWH103" s="78"/>
      <c r="TWI103" s="78"/>
      <c r="TWJ103" s="78"/>
      <c r="TWK103" s="78"/>
      <c r="TWL103" s="78"/>
      <c r="TWM103" s="78"/>
      <c r="TWN103" s="78"/>
      <c r="TWO103" s="78"/>
      <c r="TWP103" s="78"/>
      <c r="TWQ103" s="78"/>
      <c r="TWR103" s="78"/>
      <c r="TWS103" s="78"/>
      <c r="TWT103" s="78"/>
      <c r="TWU103" s="78"/>
      <c r="TWV103" s="78"/>
      <c r="TWW103" s="78"/>
      <c r="TWX103" s="78"/>
      <c r="TWY103" s="78"/>
      <c r="TWZ103" s="78"/>
      <c r="TXA103" s="78"/>
      <c r="TXB103" s="78"/>
      <c r="TXC103" s="78"/>
      <c r="TXD103" s="78"/>
      <c r="TXE103" s="78"/>
      <c r="TXF103" s="78"/>
      <c r="TXG103" s="78"/>
      <c r="TXH103" s="78"/>
      <c r="TXI103" s="78"/>
      <c r="TXJ103" s="78"/>
      <c r="TXK103" s="78"/>
      <c r="TXL103" s="78"/>
      <c r="TXM103" s="78"/>
      <c r="TXN103" s="78"/>
      <c r="TXO103" s="78"/>
      <c r="TXP103" s="78"/>
      <c r="TXQ103" s="78"/>
      <c r="TXR103" s="78"/>
      <c r="TXS103" s="78"/>
      <c r="TXT103" s="78"/>
      <c r="TXU103" s="78"/>
      <c r="TXV103" s="78"/>
      <c r="TXW103" s="78"/>
      <c r="TXX103" s="78"/>
      <c r="TXY103" s="78"/>
      <c r="TXZ103" s="78"/>
      <c r="TYA103" s="78"/>
      <c r="TYB103" s="78"/>
      <c r="TYC103" s="78"/>
      <c r="TYD103" s="78"/>
      <c r="TYE103" s="78"/>
      <c r="TYF103" s="78"/>
      <c r="TYG103" s="78"/>
      <c r="TYH103" s="78"/>
      <c r="TYI103" s="78"/>
      <c r="TYJ103" s="78"/>
      <c r="TYK103" s="78"/>
      <c r="TYL103" s="78"/>
      <c r="TYM103" s="78"/>
      <c r="TYN103" s="78"/>
      <c r="TYO103" s="78"/>
      <c r="TYP103" s="78"/>
      <c r="TYQ103" s="78"/>
      <c r="TYR103" s="78"/>
      <c r="TYS103" s="78"/>
      <c r="TYT103" s="78"/>
      <c r="TYU103" s="78"/>
      <c r="TYV103" s="78"/>
      <c r="TYW103" s="78"/>
      <c r="TYX103" s="78"/>
      <c r="TYY103" s="78"/>
      <c r="TYZ103" s="78"/>
      <c r="TZA103" s="78"/>
      <c r="TZB103" s="78"/>
      <c r="TZC103" s="78"/>
      <c r="TZD103" s="78"/>
      <c r="TZE103" s="78"/>
      <c r="TZF103" s="78"/>
      <c r="TZG103" s="78"/>
      <c r="TZH103" s="78"/>
      <c r="TZI103" s="78"/>
      <c r="TZJ103" s="78"/>
      <c r="TZK103" s="78"/>
      <c r="TZL103" s="78"/>
      <c r="TZM103" s="78"/>
      <c r="TZN103" s="78"/>
      <c r="TZO103" s="78"/>
      <c r="TZP103" s="78"/>
      <c r="TZQ103" s="78"/>
      <c r="TZR103" s="78"/>
      <c r="TZS103" s="78"/>
      <c r="TZT103" s="78"/>
      <c r="TZU103" s="78"/>
      <c r="TZV103" s="78"/>
      <c r="TZW103" s="78"/>
      <c r="TZX103" s="78"/>
      <c r="TZY103" s="78"/>
      <c r="TZZ103" s="78"/>
      <c r="UAA103" s="78"/>
      <c r="UAB103" s="78"/>
      <c r="UAC103" s="78"/>
      <c r="UAD103" s="78"/>
      <c r="UAE103" s="78"/>
      <c r="UAF103" s="78"/>
      <c r="UAG103" s="78"/>
      <c r="UAH103" s="78"/>
      <c r="UAI103" s="78"/>
      <c r="UAJ103" s="78"/>
      <c r="UAK103" s="78"/>
      <c r="UAL103" s="78"/>
      <c r="UAM103" s="78"/>
      <c r="UAN103" s="78"/>
      <c r="UAO103" s="78"/>
      <c r="UAP103" s="78"/>
      <c r="UAQ103" s="78"/>
      <c r="UAR103" s="78"/>
      <c r="UAS103" s="78"/>
      <c r="UAT103" s="78"/>
      <c r="UAU103" s="78"/>
      <c r="UAV103" s="78"/>
      <c r="UAW103" s="78"/>
      <c r="UAX103" s="78"/>
      <c r="UAY103" s="78"/>
      <c r="UAZ103" s="78"/>
      <c r="UBA103" s="78"/>
      <c r="UBB103" s="78"/>
      <c r="UBC103" s="78"/>
      <c r="UBD103" s="78"/>
      <c r="UBE103" s="78"/>
      <c r="UBF103" s="78"/>
      <c r="UBG103" s="78"/>
      <c r="UBH103" s="78"/>
      <c r="UBI103" s="78"/>
      <c r="UBJ103" s="78"/>
      <c r="UBK103" s="78"/>
      <c r="UBL103" s="78"/>
      <c r="UBM103" s="78"/>
      <c r="UBN103" s="78"/>
      <c r="UBO103" s="78"/>
      <c r="UBP103" s="78"/>
      <c r="UBQ103" s="78"/>
      <c r="UBR103" s="78"/>
      <c r="UBS103" s="78"/>
      <c r="UBT103" s="78"/>
      <c r="UBU103" s="78"/>
      <c r="UBV103" s="78"/>
      <c r="UBW103" s="78"/>
      <c r="UBX103" s="78"/>
      <c r="UBY103" s="78"/>
      <c r="UBZ103" s="78"/>
      <c r="UCA103" s="78"/>
      <c r="UCB103" s="78"/>
      <c r="UCC103" s="78"/>
      <c r="UCD103" s="78"/>
      <c r="UCE103" s="78"/>
      <c r="UCF103" s="78"/>
      <c r="UCG103" s="78"/>
      <c r="UCH103" s="78"/>
      <c r="UCI103" s="78"/>
      <c r="UCJ103" s="78"/>
      <c r="UCK103" s="78"/>
      <c r="UCL103" s="78"/>
      <c r="UCM103" s="78"/>
      <c r="UCN103" s="78"/>
      <c r="UCO103" s="78"/>
      <c r="UCP103" s="78"/>
      <c r="UCQ103" s="78"/>
      <c r="UCR103" s="78"/>
      <c r="UCS103" s="78"/>
      <c r="UCT103" s="78"/>
      <c r="UCU103" s="78"/>
      <c r="UCV103" s="78"/>
      <c r="UCW103" s="78"/>
      <c r="UCX103" s="78"/>
      <c r="UCY103" s="78"/>
      <c r="UCZ103" s="78"/>
      <c r="UDA103" s="78"/>
      <c r="UDB103" s="78"/>
      <c r="UDC103" s="78"/>
      <c r="UDD103" s="78"/>
      <c r="UDE103" s="78"/>
      <c r="UDF103" s="78"/>
      <c r="UDG103" s="78"/>
      <c r="UDH103" s="78"/>
      <c r="UDI103" s="78"/>
      <c r="UDJ103" s="78"/>
      <c r="UDK103" s="78"/>
      <c r="UDL103" s="78"/>
      <c r="UDM103" s="78"/>
      <c r="UDN103" s="78"/>
      <c r="UDO103" s="78"/>
      <c r="UDP103" s="78"/>
      <c r="UDQ103" s="78"/>
      <c r="UDR103" s="78"/>
      <c r="UDS103" s="78"/>
      <c r="UDT103" s="78"/>
      <c r="UDU103" s="78"/>
      <c r="UDV103" s="78"/>
      <c r="UDW103" s="78"/>
      <c r="UDX103" s="78"/>
      <c r="UDY103" s="78"/>
      <c r="UDZ103" s="78"/>
      <c r="UEA103" s="78"/>
      <c r="UEB103" s="78"/>
      <c r="UEC103" s="78"/>
      <c r="UED103" s="78"/>
      <c r="UEE103" s="78"/>
      <c r="UEF103" s="78"/>
      <c r="UEG103" s="78"/>
      <c r="UEH103" s="78"/>
      <c r="UEI103" s="78"/>
      <c r="UEJ103" s="78"/>
      <c r="UEK103" s="78"/>
      <c r="UEL103" s="78"/>
      <c r="UEM103" s="78"/>
      <c r="UEN103" s="78"/>
      <c r="UEO103" s="78"/>
      <c r="UEP103" s="78"/>
      <c r="UEQ103" s="78"/>
      <c r="UER103" s="78"/>
      <c r="UES103" s="78"/>
      <c r="UET103" s="78"/>
      <c r="UEU103" s="78"/>
      <c r="UEV103" s="78"/>
      <c r="UEW103" s="78"/>
      <c r="UEX103" s="78"/>
      <c r="UEY103" s="78"/>
      <c r="UEZ103" s="78"/>
      <c r="UFA103" s="78"/>
      <c r="UFB103" s="78"/>
      <c r="UFC103" s="78"/>
      <c r="UFD103" s="78"/>
      <c r="UFE103" s="78"/>
      <c r="UFF103" s="78"/>
      <c r="UFG103" s="78"/>
      <c r="UFH103" s="78"/>
      <c r="UFI103" s="78"/>
      <c r="UFJ103" s="78"/>
      <c r="UFK103" s="78"/>
      <c r="UFL103" s="78"/>
      <c r="UFM103" s="78"/>
      <c r="UFN103" s="78"/>
      <c r="UFO103" s="78"/>
      <c r="UFP103" s="78"/>
      <c r="UFQ103" s="78"/>
      <c r="UFR103" s="78"/>
      <c r="UFS103" s="78"/>
      <c r="UFT103" s="78"/>
      <c r="UFU103" s="78"/>
      <c r="UFV103" s="78"/>
      <c r="UFW103" s="78"/>
      <c r="UFX103" s="78"/>
      <c r="UFY103" s="78"/>
      <c r="UFZ103" s="78"/>
      <c r="UGA103" s="78"/>
      <c r="UGB103" s="78"/>
      <c r="UGC103" s="78"/>
      <c r="UGD103" s="78"/>
      <c r="UGE103" s="78"/>
      <c r="UGF103" s="78"/>
      <c r="UGG103" s="78"/>
      <c r="UGH103" s="78"/>
      <c r="UGI103" s="78"/>
      <c r="UGJ103" s="78"/>
      <c r="UGK103" s="78"/>
      <c r="UGL103" s="78"/>
      <c r="UGM103" s="78"/>
      <c r="UGN103" s="78"/>
      <c r="UGO103" s="78"/>
      <c r="UGP103" s="78"/>
      <c r="UGQ103" s="78"/>
      <c r="UGR103" s="78"/>
      <c r="UGS103" s="78"/>
      <c r="UGT103" s="78"/>
      <c r="UGU103" s="78"/>
      <c r="UGV103" s="78"/>
      <c r="UGW103" s="78"/>
      <c r="UGX103" s="78"/>
      <c r="UGY103" s="78"/>
      <c r="UGZ103" s="78"/>
      <c r="UHA103" s="78"/>
      <c r="UHB103" s="78"/>
      <c r="UHC103" s="78"/>
      <c r="UHD103" s="78"/>
      <c r="UHE103" s="78"/>
      <c r="UHF103" s="78"/>
      <c r="UHG103" s="78"/>
      <c r="UHH103" s="78"/>
      <c r="UHI103" s="78"/>
      <c r="UHJ103" s="78"/>
      <c r="UHK103" s="78"/>
      <c r="UHL103" s="78"/>
      <c r="UHM103" s="78"/>
      <c r="UHN103" s="78"/>
      <c r="UHO103" s="78"/>
      <c r="UHP103" s="78"/>
      <c r="UHQ103" s="78"/>
      <c r="UHR103" s="78"/>
      <c r="UHS103" s="78"/>
      <c r="UHT103" s="78"/>
      <c r="UHU103" s="78"/>
      <c r="UHV103" s="78"/>
      <c r="UHW103" s="78"/>
      <c r="UHX103" s="78"/>
      <c r="UHY103" s="78"/>
      <c r="UHZ103" s="78"/>
      <c r="UIA103" s="78"/>
      <c r="UIB103" s="78"/>
      <c r="UIC103" s="78"/>
      <c r="UID103" s="78"/>
      <c r="UIE103" s="78"/>
      <c r="UIF103" s="78"/>
      <c r="UIG103" s="78"/>
      <c r="UIH103" s="78"/>
      <c r="UII103" s="78"/>
      <c r="UIJ103" s="78"/>
      <c r="UIK103" s="78"/>
      <c r="UIL103" s="78"/>
      <c r="UIM103" s="78"/>
      <c r="UIN103" s="78"/>
      <c r="UIO103" s="78"/>
      <c r="UIP103" s="78"/>
      <c r="UIQ103" s="78"/>
      <c r="UIR103" s="78"/>
      <c r="UIS103" s="78"/>
      <c r="UIT103" s="78"/>
      <c r="UIU103" s="78"/>
      <c r="UIV103" s="78"/>
      <c r="UIW103" s="78"/>
      <c r="UIX103" s="78"/>
      <c r="UIY103" s="78"/>
      <c r="UIZ103" s="78"/>
      <c r="UJA103" s="78"/>
      <c r="UJB103" s="78"/>
      <c r="UJC103" s="78"/>
      <c r="UJD103" s="78"/>
      <c r="UJE103" s="78"/>
      <c r="UJF103" s="78"/>
      <c r="UJG103" s="78"/>
      <c r="UJH103" s="78"/>
      <c r="UJI103" s="78"/>
      <c r="UJJ103" s="78"/>
      <c r="UJK103" s="78"/>
      <c r="UJL103" s="78"/>
      <c r="UJM103" s="78"/>
      <c r="UJN103" s="78"/>
      <c r="UJO103" s="78"/>
      <c r="UJP103" s="78"/>
      <c r="UJQ103" s="78"/>
      <c r="UJR103" s="78"/>
      <c r="UJS103" s="78"/>
      <c r="UJT103" s="78"/>
      <c r="UJU103" s="78"/>
      <c r="UJV103" s="78"/>
      <c r="UJW103" s="78"/>
      <c r="UJX103" s="78"/>
      <c r="UJY103" s="78"/>
      <c r="UJZ103" s="78"/>
      <c r="UKA103" s="78"/>
      <c r="UKB103" s="78"/>
      <c r="UKC103" s="78"/>
      <c r="UKD103" s="78"/>
      <c r="UKE103" s="78"/>
      <c r="UKF103" s="78"/>
      <c r="UKG103" s="78"/>
      <c r="UKH103" s="78"/>
      <c r="UKI103" s="78"/>
      <c r="UKJ103" s="78"/>
      <c r="UKK103" s="78"/>
      <c r="UKL103" s="78"/>
      <c r="UKM103" s="78"/>
      <c r="UKN103" s="78"/>
      <c r="UKO103" s="78"/>
      <c r="UKP103" s="78"/>
      <c r="UKQ103" s="78"/>
      <c r="UKR103" s="78"/>
      <c r="UKS103" s="78"/>
      <c r="UKT103" s="78"/>
      <c r="UKU103" s="78"/>
      <c r="UKV103" s="78"/>
      <c r="UKW103" s="78"/>
      <c r="UKX103" s="78"/>
      <c r="UKY103" s="78"/>
      <c r="UKZ103" s="78"/>
      <c r="ULA103" s="78"/>
      <c r="ULB103" s="78"/>
      <c r="ULC103" s="78"/>
      <c r="ULD103" s="78"/>
      <c r="ULE103" s="78"/>
      <c r="ULF103" s="78"/>
      <c r="ULG103" s="78"/>
      <c r="ULH103" s="78"/>
      <c r="ULI103" s="78"/>
      <c r="ULJ103" s="78"/>
      <c r="ULK103" s="78"/>
      <c r="ULL103" s="78"/>
      <c r="ULM103" s="78"/>
      <c r="ULN103" s="78"/>
      <c r="ULO103" s="78"/>
      <c r="ULP103" s="78"/>
      <c r="ULQ103" s="78"/>
      <c r="ULR103" s="78"/>
      <c r="ULS103" s="78"/>
      <c r="ULT103" s="78"/>
      <c r="ULU103" s="78"/>
      <c r="ULV103" s="78"/>
      <c r="ULW103" s="78"/>
      <c r="ULX103" s="78"/>
      <c r="ULY103" s="78"/>
      <c r="ULZ103" s="78"/>
      <c r="UMA103" s="78"/>
      <c r="UMB103" s="78"/>
      <c r="UMC103" s="78"/>
      <c r="UMD103" s="78"/>
      <c r="UME103" s="78"/>
      <c r="UMF103" s="78"/>
      <c r="UMG103" s="78"/>
      <c r="UMH103" s="78"/>
      <c r="UMI103" s="78"/>
      <c r="UMJ103" s="78"/>
      <c r="UMK103" s="78"/>
      <c r="UML103" s="78"/>
      <c r="UMM103" s="78"/>
      <c r="UMN103" s="78"/>
      <c r="UMO103" s="78"/>
      <c r="UMP103" s="78"/>
      <c r="UMQ103" s="78"/>
      <c r="UMR103" s="78"/>
      <c r="UMS103" s="78"/>
      <c r="UMT103" s="78"/>
      <c r="UMU103" s="78"/>
      <c r="UMV103" s="78"/>
      <c r="UMW103" s="78"/>
      <c r="UMX103" s="78"/>
      <c r="UMY103" s="78"/>
      <c r="UMZ103" s="78"/>
      <c r="UNA103" s="78"/>
      <c r="UNB103" s="78"/>
      <c r="UNC103" s="78"/>
      <c r="UND103" s="78"/>
      <c r="UNE103" s="78"/>
      <c r="UNF103" s="78"/>
      <c r="UNG103" s="78"/>
      <c r="UNH103" s="78"/>
      <c r="UNI103" s="78"/>
      <c r="UNJ103" s="78"/>
      <c r="UNK103" s="78"/>
      <c r="UNL103" s="78"/>
      <c r="UNM103" s="78"/>
      <c r="UNN103" s="78"/>
      <c r="UNO103" s="78"/>
      <c r="UNP103" s="78"/>
      <c r="UNQ103" s="78"/>
      <c r="UNR103" s="78"/>
      <c r="UNS103" s="78"/>
      <c r="UNT103" s="78"/>
      <c r="UNU103" s="78"/>
      <c r="UNV103" s="78"/>
      <c r="UNW103" s="78"/>
      <c r="UNX103" s="78"/>
      <c r="UNY103" s="78"/>
      <c r="UNZ103" s="78"/>
      <c r="UOA103" s="78"/>
      <c r="UOB103" s="78"/>
      <c r="UOC103" s="78"/>
      <c r="UOD103" s="78"/>
      <c r="UOE103" s="78"/>
      <c r="UOF103" s="78"/>
      <c r="UOG103" s="78"/>
      <c r="UOH103" s="78"/>
      <c r="UOI103" s="78"/>
      <c r="UOJ103" s="78"/>
      <c r="UOK103" s="78"/>
      <c r="UOL103" s="78"/>
      <c r="UOM103" s="78"/>
      <c r="UON103" s="78"/>
      <c r="UOO103" s="78"/>
      <c r="UOP103" s="78"/>
      <c r="UOQ103" s="78"/>
      <c r="UOR103" s="78"/>
      <c r="UOS103" s="78"/>
      <c r="UOT103" s="78"/>
      <c r="UOU103" s="78"/>
      <c r="UOV103" s="78"/>
      <c r="UOW103" s="78"/>
      <c r="UOX103" s="78"/>
      <c r="UOY103" s="78"/>
      <c r="UOZ103" s="78"/>
      <c r="UPA103" s="78"/>
      <c r="UPB103" s="78"/>
      <c r="UPC103" s="78"/>
      <c r="UPD103" s="78"/>
      <c r="UPE103" s="78"/>
      <c r="UPF103" s="78"/>
      <c r="UPG103" s="78"/>
      <c r="UPH103" s="78"/>
      <c r="UPI103" s="78"/>
      <c r="UPJ103" s="78"/>
      <c r="UPK103" s="78"/>
      <c r="UPL103" s="78"/>
      <c r="UPM103" s="78"/>
      <c r="UPN103" s="78"/>
      <c r="UPO103" s="78"/>
      <c r="UPP103" s="78"/>
      <c r="UPQ103" s="78"/>
      <c r="UPR103" s="78"/>
      <c r="UPS103" s="78"/>
      <c r="UPT103" s="78"/>
      <c r="UPU103" s="78"/>
      <c r="UPV103" s="78"/>
      <c r="UPW103" s="78"/>
      <c r="UPX103" s="78"/>
      <c r="UPY103" s="78"/>
      <c r="UPZ103" s="78"/>
      <c r="UQA103" s="78"/>
      <c r="UQB103" s="78"/>
      <c r="UQC103" s="78"/>
      <c r="UQD103" s="78"/>
      <c r="UQE103" s="78"/>
      <c r="UQF103" s="78"/>
      <c r="UQG103" s="78"/>
      <c r="UQH103" s="78"/>
      <c r="UQI103" s="78"/>
      <c r="UQJ103" s="78"/>
      <c r="UQK103" s="78"/>
      <c r="UQL103" s="78"/>
      <c r="UQM103" s="78"/>
      <c r="UQN103" s="78"/>
      <c r="UQO103" s="78"/>
      <c r="UQP103" s="78"/>
      <c r="UQQ103" s="78"/>
      <c r="UQR103" s="78"/>
      <c r="UQS103" s="78"/>
      <c r="UQT103" s="78"/>
      <c r="UQU103" s="78"/>
      <c r="UQV103" s="78"/>
      <c r="UQW103" s="78"/>
      <c r="UQX103" s="78"/>
      <c r="UQY103" s="78"/>
      <c r="UQZ103" s="78"/>
      <c r="URA103" s="78"/>
      <c r="URB103" s="78"/>
      <c r="URC103" s="78"/>
      <c r="URD103" s="78"/>
      <c r="URE103" s="78"/>
      <c r="URF103" s="78"/>
      <c r="URG103" s="78"/>
      <c r="URH103" s="78"/>
      <c r="URI103" s="78"/>
      <c r="URJ103" s="78"/>
      <c r="URK103" s="78"/>
      <c r="URL103" s="78"/>
      <c r="URM103" s="78"/>
      <c r="URN103" s="78"/>
      <c r="URO103" s="78"/>
      <c r="URP103" s="78"/>
      <c r="URQ103" s="78"/>
      <c r="URR103" s="78"/>
      <c r="URS103" s="78"/>
      <c r="URT103" s="78"/>
      <c r="URU103" s="78"/>
      <c r="URV103" s="78"/>
      <c r="URW103" s="78"/>
      <c r="URX103" s="78"/>
      <c r="URY103" s="78"/>
      <c r="URZ103" s="78"/>
      <c r="USA103" s="78"/>
      <c r="USB103" s="78"/>
      <c r="USC103" s="78"/>
      <c r="USD103" s="78"/>
      <c r="USE103" s="78"/>
      <c r="USF103" s="78"/>
      <c r="USG103" s="78"/>
      <c r="USH103" s="78"/>
      <c r="USI103" s="78"/>
      <c r="USJ103" s="78"/>
      <c r="USK103" s="78"/>
      <c r="USL103" s="78"/>
      <c r="USM103" s="78"/>
      <c r="USN103" s="78"/>
      <c r="USO103" s="78"/>
      <c r="USP103" s="78"/>
      <c r="USQ103" s="78"/>
      <c r="USR103" s="78"/>
      <c r="USS103" s="78"/>
      <c r="UST103" s="78"/>
      <c r="USU103" s="78"/>
      <c r="USV103" s="78"/>
      <c r="USW103" s="78"/>
      <c r="USX103" s="78"/>
      <c r="USY103" s="78"/>
      <c r="USZ103" s="78"/>
      <c r="UTA103" s="78"/>
      <c r="UTB103" s="78"/>
      <c r="UTC103" s="78"/>
      <c r="UTD103" s="78"/>
      <c r="UTE103" s="78"/>
      <c r="UTF103" s="78"/>
      <c r="UTG103" s="78"/>
      <c r="UTH103" s="78"/>
      <c r="UTI103" s="78"/>
      <c r="UTJ103" s="78"/>
      <c r="UTK103" s="78"/>
      <c r="UTL103" s="78"/>
      <c r="UTM103" s="78"/>
      <c r="UTN103" s="78"/>
      <c r="UTO103" s="78"/>
      <c r="UTP103" s="78"/>
      <c r="UTQ103" s="78"/>
      <c r="UTR103" s="78"/>
      <c r="UTS103" s="78"/>
      <c r="UTT103" s="78"/>
      <c r="UTU103" s="78"/>
      <c r="UTV103" s="78"/>
      <c r="UTW103" s="78"/>
      <c r="UTX103" s="78"/>
      <c r="UTY103" s="78"/>
      <c r="UTZ103" s="78"/>
      <c r="UUA103" s="78"/>
      <c r="UUB103" s="78"/>
      <c r="UUC103" s="78"/>
      <c r="UUD103" s="78"/>
      <c r="UUE103" s="78"/>
      <c r="UUF103" s="78"/>
      <c r="UUG103" s="78"/>
      <c r="UUH103" s="78"/>
      <c r="UUI103" s="78"/>
      <c r="UUJ103" s="78"/>
      <c r="UUK103" s="78"/>
      <c r="UUL103" s="78"/>
      <c r="UUM103" s="78"/>
      <c r="UUN103" s="78"/>
      <c r="UUO103" s="78"/>
      <c r="UUP103" s="78"/>
      <c r="UUQ103" s="78"/>
      <c r="UUR103" s="78"/>
      <c r="UUS103" s="78"/>
      <c r="UUT103" s="78"/>
      <c r="UUU103" s="78"/>
      <c r="UUV103" s="78"/>
      <c r="UUW103" s="78"/>
      <c r="UUX103" s="78"/>
      <c r="UUY103" s="78"/>
      <c r="UUZ103" s="78"/>
      <c r="UVA103" s="78"/>
      <c r="UVB103" s="78"/>
      <c r="UVC103" s="78"/>
      <c r="UVD103" s="78"/>
      <c r="UVE103" s="78"/>
      <c r="UVF103" s="78"/>
      <c r="UVG103" s="78"/>
      <c r="UVH103" s="78"/>
      <c r="UVI103" s="78"/>
      <c r="UVJ103" s="78"/>
      <c r="UVK103" s="78"/>
      <c r="UVL103" s="78"/>
      <c r="UVM103" s="78"/>
      <c r="UVN103" s="78"/>
      <c r="UVO103" s="78"/>
      <c r="UVP103" s="78"/>
      <c r="UVQ103" s="78"/>
      <c r="UVR103" s="78"/>
      <c r="UVS103" s="78"/>
      <c r="UVT103" s="78"/>
      <c r="UVU103" s="78"/>
      <c r="UVV103" s="78"/>
      <c r="UVW103" s="78"/>
      <c r="UVX103" s="78"/>
      <c r="UVY103" s="78"/>
      <c r="UVZ103" s="78"/>
      <c r="UWA103" s="78"/>
      <c r="UWB103" s="78"/>
      <c r="UWC103" s="78"/>
      <c r="UWD103" s="78"/>
      <c r="UWE103" s="78"/>
      <c r="UWF103" s="78"/>
      <c r="UWG103" s="78"/>
      <c r="UWH103" s="78"/>
      <c r="UWI103" s="78"/>
      <c r="UWJ103" s="78"/>
      <c r="UWK103" s="78"/>
      <c r="UWL103" s="78"/>
      <c r="UWM103" s="78"/>
      <c r="UWN103" s="78"/>
      <c r="UWO103" s="78"/>
      <c r="UWP103" s="78"/>
      <c r="UWQ103" s="78"/>
      <c r="UWR103" s="78"/>
      <c r="UWS103" s="78"/>
      <c r="UWT103" s="78"/>
      <c r="UWU103" s="78"/>
      <c r="UWV103" s="78"/>
      <c r="UWW103" s="78"/>
      <c r="UWX103" s="78"/>
      <c r="UWY103" s="78"/>
      <c r="UWZ103" s="78"/>
      <c r="UXA103" s="78"/>
      <c r="UXB103" s="78"/>
      <c r="UXC103" s="78"/>
      <c r="UXD103" s="78"/>
      <c r="UXE103" s="78"/>
      <c r="UXF103" s="78"/>
      <c r="UXG103" s="78"/>
      <c r="UXH103" s="78"/>
      <c r="UXI103" s="78"/>
      <c r="UXJ103" s="78"/>
      <c r="UXK103" s="78"/>
      <c r="UXL103" s="78"/>
      <c r="UXM103" s="78"/>
      <c r="UXN103" s="78"/>
      <c r="UXO103" s="78"/>
      <c r="UXP103" s="78"/>
      <c r="UXQ103" s="78"/>
      <c r="UXR103" s="78"/>
      <c r="UXS103" s="78"/>
      <c r="UXT103" s="78"/>
      <c r="UXU103" s="78"/>
      <c r="UXV103" s="78"/>
      <c r="UXW103" s="78"/>
      <c r="UXX103" s="78"/>
      <c r="UXY103" s="78"/>
      <c r="UXZ103" s="78"/>
      <c r="UYA103" s="78"/>
      <c r="UYB103" s="78"/>
      <c r="UYC103" s="78"/>
      <c r="UYD103" s="78"/>
      <c r="UYE103" s="78"/>
      <c r="UYF103" s="78"/>
      <c r="UYG103" s="78"/>
      <c r="UYH103" s="78"/>
      <c r="UYI103" s="78"/>
      <c r="UYJ103" s="78"/>
      <c r="UYK103" s="78"/>
      <c r="UYL103" s="78"/>
      <c r="UYM103" s="78"/>
      <c r="UYN103" s="78"/>
      <c r="UYO103" s="78"/>
      <c r="UYP103" s="78"/>
      <c r="UYQ103" s="78"/>
      <c r="UYR103" s="78"/>
      <c r="UYS103" s="78"/>
      <c r="UYT103" s="78"/>
      <c r="UYU103" s="78"/>
      <c r="UYV103" s="78"/>
      <c r="UYW103" s="78"/>
      <c r="UYX103" s="78"/>
      <c r="UYY103" s="78"/>
      <c r="UYZ103" s="78"/>
      <c r="UZA103" s="78"/>
      <c r="UZB103" s="78"/>
      <c r="UZC103" s="78"/>
      <c r="UZD103" s="78"/>
      <c r="UZE103" s="78"/>
      <c r="UZF103" s="78"/>
      <c r="UZG103" s="78"/>
      <c r="UZH103" s="78"/>
      <c r="UZI103" s="78"/>
      <c r="UZJ103" s="78"/>
      <c r="UZK103" s="78"/>
      <c r="UZL103" s="78"/>
      <c r="UZM103" s="78"/>
      <c r="UZN103" s="78"/>
      <c r="UZO103" s="78"/>
      <c r="UZP103" s="78"/>
      <c r="UZQ103" s="78"/>
      <c r="UZR103" s="78"/>
      <c r="UZS103" s="78"/>
      <c r="UZT103" s="78"/>
      <c r="UZU103" s="78"/>
      <c r="UZV103" s="78"/>
      <c r="UZW103" s="78"/>
      <c r="UZX103" s="78"/>
      <c r="UZY103" s="78"/>
      <c r="UZZ103" s="78"/>
      <c r="VAA103" s="78"/>
      <c r="VAB103" s="78"/>
      <c r="VAC103" s="78"/>
      <c r="VAD103" s="78"/>
      <c r="VAE103" s="78"/>
      <c r="VAF103" s="78"/>
      <c r="VAG103" s="78"/>
      <c r="VAH103" s="78"/>
      <c r="VAI103" s="78"/>
      <c r="VAJ103" s="78"/>
      <c r="VAK103" s="78"/>
      <c r="VAL103" s="78"/>
      <c r="VAM103" s="78"/>
      <c r="VAN103" s="78"/>
      <c r="VAO103" s="78"/>
      <c r="VAP103" s="78"/>
      <c r="VAQ103" s="78"/>
      <c r="VAR103" s="78"/>
      <c r="VAS103" s="78"/>
      <c r="VAT103" s="78"/>
      <c r="VAU103" s="78"/>
      <c r="VAV103" s="78"/>
      <c r="VAW103" s="78"/>
      <c r="VAX103" s="78"/>
      <c r="VAY103" s="78"/>
      <c r="VAZ103" s="78"/>
      <c r="VBA103" s="78"/>
      <c r="VBB103" s="78"/>
      <c r="VBC103" s="78"/>
      <c r="VBD103" s="78"/>
      <c r="VBE103" s="78"/>
      <c r="VBF103" s="78"/>
      <c r="VBG103" s="78"/>
      <c r="VBH103" s="78"/>
      <c r="VBI103" s="78"/>
      <c r="VBJ103" s="78"/>
      <c r="VBK103" s="78"/>
      <c r="VBL103" s="78"/>
      <c r="VBM103" s="78"/>
      <c r="VBN103" s="78"/>
      <c r="VBO103" s="78"/>
      <c r="VBP103" s="78"/>
      <c r="VBQ103" s="78"/>
      <c r="VBR103" s="78"/>
      <c r="VBS103" s="78"/>
      <c r="VBT103" s="78"/>
      <c r="VBU103" s="78"/>
      <c r="VBV103" s="78"/>
      <c r="VBW103" s="78"/>
      <c r="VBX103" s="78"/>
      <c r="VBY103" s="78"/>
      <c r="VBZ103" s="78"/>
      <c r="VCA103" s="78"/>
      <c r="VCB103" s="78"/>
      <c r="VCC103" s="78"/>
      <c r="VCD103" s="78"/>
      <c r="VCE103" s="78"/>
      <c r="VCF103" s="78"/>
      <c r="VCG103" s="78"/>
      <c r="VCH103" s="78"/>
      <c r="VCI103" s="78"/>
      <c r="VCJ103" s="78"/>
      <c r="VCK103" s="78"/>
      <c r="VCL103" s="78"/>
      <c r="VCM103" s="78"/>
      <c r="VCN103" s="78"/>
      <c r="VCO103" s="78"/>
      <c r="VCP103" s="78"/>
      <c r="VCQ103" s="78"/>
      <c r="VCR103" s="78"/>
      <c r="VCS103" s="78"/>
      <c r="VCT103" s="78"/>
      <c r="VCU103" s="78"/>
      <c r="VCV103" s="78"/>
      <c r="VCW103" s="78"/>
      <c r="VCX103" s="78"/>
      <c r="VCY103" s="78"/>
      <c r="VCZ103" s="78"/>
      <c r="VDA103" s="78"/>
      <c r="VDB103" s="78"/>
      <c r="VDC103" s="78"/>
      <c r="VDD103" s="78"/>
      <c r="VDE103" s="78"/>
      <c r="VDF103" s="78"/>
      <c r="VDG103" s="78"/>
      <c r="VDH103" s="78"/>
      <c r="VDI103" s="78"/>
      <c r="VDJ103" s="78"/>
      <c r="VDK103" s="78"/>
      <c r="VDL103" s="78"/>
      <c r="VDM103" s="78"/>
      <c r="VDN103" s="78"/>
      <c r="VDO103" s="78"/>
      <c r="VDP103" s="78"/>
      <c r="VDQ103" s="78"/>
      <c r="VDR103" s="78"/>
      <c r="VDS103" s="78"/>
      <c r="VDT103" s="78"/>
      <c r="VDU103" s="78"/>
      <c r="VDV103" s="78"/>
      <c r="VDW103" s="78"/>
      <c r="VDX103" s="78"/>
      <c r="VDY103" s="78"/>
      <c r="VDZ103" s="78"/>
      <c r="VEA103" s="78"/>
      <c r="VEB103" s="78"/>
      <c r="VEC103" s="78"/>
      <c r="VED103" s="78"/>
      <c r="VEE103" s="78"/>
      <c r="VEF103" s="78"/>
      <c r="VEG103" s="78"/>
      <c r="VEH103" s="78"/>
      <c r="VEI103" s="78"/>
      <c r="VEJ103" s="78"/>
      <c r="VEK103" s="78"/>
      <c r="VEL103" s="78"/>
      <c r="VEM103" s="78"/>
      <c r="VEN103" s="78"/>
      <c r="VEO103" s="78"/>
      <c r="VEP103" s="78"/>
      <c r="VEQ103" s="78"/>
      <c r="VER103" s="78"/>
      <c r="VES103" s="78"/>
      <c r="VET103" s="78"/>
      <c r="VEU103" s="78"/>
      <c r="VEV103" s="78"/>
      <c r="VEW103" s="78"/>
      <c r="VEX103" s="78"/>
      <c r="VEY103" s="78"/>
      <c r="VEZ103" s="78"/>
      <c r="VFA103" s="78"/>
      <c r="VFB103" s="78"/>
      <c r="VFC103" s="78"/>
      <c r="VFD103" s="78"/>
      <c r="VFE103" s="78"/>
      <c r="VFF103" s="78"/>
      <c r="VFG103" s="78"/>
      <c r="VFH103" s="78"/>
      <c r="VFI103" s="78"/>
      <c r="VFJ103" s="78"/>
      <c r="VFK103" s="78"/>
      <c r="VFL103" s="78"/>
      <c r="VFM103" s="78"/>
      <c r="VFN103" s="78"/>
      <c r="VFO103" s="78"/>
      <c r="VFP103" s="78"/>
      <c r="VFQ103" s="78"/>
      <c r="VFR103" s="78"/>
      <c r="VFS103" s="78"/>
      <c r="VFT103" s="78"/>
      <c r="VFU103" s="78"/>
      <c r="VFV103" s="78"/>
      <c r="VFW103" s="78"/>
      <c r="VFX103" s="78"/>
      <c r="VFY103" s="78"/>
      <c r="VFZ103" s="78"/>
      <c r="VGA103" s="78"/>
      <c r="VGB103" s="78"/>
      <c r="VGC103" s="78"/>
      <c r="VGD103" s="78"/>
      <c r="VGE103" s="78"/>
      <c r="VGF103" s="78"/>
      <c r="VGG103" s="78"/>
      <c r="VGH103" s="78"/>
      <c r="VGI103" s="78"/>
      <c r="VGJ103" s="78"/>
      <c r="VGK103" s="78"/>
      <c r="VGL103" s="78"/>
      <c r="VGM103" s="78"/>
      <c r="VGN103" s="78"/>
      <c r="VGO103" s="78"/>
      <c r="VGP103" s="78"/>
      <c r="VGQ103" s="78"/>
      <c r="VGR103" s="78"/>
      <c r="VGS103" s="78"/>
      <c r="VGT103" s="78"/>
      <c r="VGU103" s="78"/>
      <c r="VGV103" s="78"/>
      <c r="VGW103" s="78"/>
      <c r="VGX103" s="78"/>
      <c r="VGY103" s="78"/>
      <c r="VGZ103" s="78"/>
      <c r="VHA103" s="78"/>
      <c r="VHB103" s="78"/>
      <c r="VHC103" s="78"/>
      <c r="VHD103" s="78"/>
      <c r="VHE103" s="78"/>
      <c r="VHF103" s="78"/>
      <c r="VHG103" s="78"/>
      <c r="VHH103" s="78"/>
      <c r="VHI103" s="78"/>
      <c r="VHJ103" s="78"/>
      <c r="VHK103" s="78"/>
      <c r="VHL103" s="78"/>
      <c r="VHM103" s="78"/>
      <c r="VHN103" s="78"/>
      <c r="VHO103" s="78"/>
      <c r="VHP103" s="78"/>
      <c r="VHQ103" s="78"/>
      <c r="VHR103" s="78"/>
      <c r="VHS103" s="78"/>
      <c r="VHT103" s="78"/>
      <c r="VHU103" s="78"/>
      <c r="VHV103" s="78"/>
      <c r="VHW103" s="78"/>
      <c r="VHX103" s="78"/>
      <c r="VHY103" s="78"/>
      <c r="VHZ103" s="78"/>
      <c r="VIA103" s="78"/>
      <c r="VIB103" s="78"/>
      <c r="VIC103" s="78"/>
      <c r="VID103" s="78"/>
      <c r="VIE103" s="78"/>
      <c r="VIF103" s="78"/>
      <c r="VIG103" s="78"/>
      <c r="VIH103" s="78"/>
      <c r="VII103" s="78"/>
      <c r="VIJ103" s="78"/>
      <c r="VIK103" s="78"/>
      <c r="VIL103" s="78"/>
      <c r="VIM103" s="78"/>
      <c r="VIN103" s="78"/>
      <c r="VIO103" s="78"/>
      <c r="VIP103" s="78"/>
      <c r="VIQ103" s="78"/>
      <c r="VIR103" s="78"/>
      <c r="VIS103" s="78"/>
      <c r="VIT103" s="78"/>
      <c r="VIU103" s="78"/>
      <c r="VIV103" s="78"/>
      <c r="VIW103" s="78"/>
      <c r="VIX103" s="78"/>
      <c r="VIY103" s="78"/>
      <c r="VIZ103" s="78"/>
      <c r="VJA103" s="78"/>
      <c r="VJB103" s="78"/>
      <c r="VJC103" s="78"/>
      <c r="VJD103" s="78"/>
      <c r="VJE103" s="78"/>
      <c r="VJF103" s="78"/>
      <c r="VJG103" s="78"/>
      <c r="VJH103" s="78"/>
      <c r="VJI103" s="78"/>
      <c r="VJJ103" s="78"/>
      <c r="VJK103" s="78"/>
      <c r="VJL103" s="78"/>
      <c r="VJM103" s="78"/>
      <c r="VJN103" s="78"/>
      <c r="VJO103" s="78"/>
      <c r="VJP103" s="78"/>
      <c r="VJQ103" s="78"/>
      <c r="VJR103" s="78"/>
      <c r="VJS103" s="78"/>
      <c r="VJT103" s="78"/>
      <c r="VJU103" s="78"/>
      <c r="VJV103" s="78"/>
      <c r="VJW103" s="78"/>
      <c r="VJX103" s="78"/>
      <c r="VJY103" s="78"/>
      <c r="VJZ103" s="78"/>
      <c r="VKA103" s="78"/>
      <c r="VKB103" s="78"/>
      <c r="VKC103" s="78"/>
      <c r="VKD103" s="78"/>
      <c r="VKE103" s="78"/>
      <c r="VKF103" s="78"/>
      <c r="VKG103" s="78"/>
      <c r="VKH103" s="78"/>
      <c r="VKI103" s="78"/>
      <c r="VKJ103" s="78"/>
      <c r="VKK103" s="78"/>
      <c r="VKL103" s="78"/>
      <c r="VKM103" s="78"/>
      <c r="VKN103" s="78"/>
      <c r="VKO103" s="78"/>
      <c r="VKP103" s="78"/>
      <c r="VKQ103" s="78"/>
      <c r="VKR103" s="78"/>
      <c r="VKS103" s="78"/>
      <c r="VKT103" s="78"/>
      <c r="VKU103" s="78"/>
      <c r="VKV103" s="78"/>
      <c r="VKW103" s="78"/>
      <c r="VKX103" s="78"/>
      <c r="VKY103" s="78"/>
      <c r="VKZ103" s="78"/>
      <c r="VLA103" s="78"/>
      <c r="VLB103" s="78"/>
      <c r="VLC103" s="78"/>
      <c r="VLD103" s="78"/>
      <c r="VLE103" s="78"/>
      <c r="VLF103" s="78"/>
      <c r="VLG103" s="78"/>
      <c r="VLH103" s="78"/>
      <c r="VLI103" s="78"/>
      <c r="VLJ103" s="78"/>
      <c r="VLK103" s="78"/>
      <c r="VLL103" s="78"/>
      <c r="VLM103" s="78"/>
      <c r="VLN103" s="78"/>
      <c r="VLO103" s="78"/>
      <c r="VLP103" s="78"/>
      <c r="VLQ103" s="78"/>
      <c r="VLR103" s="78"/>
      <c r="VLS103" s="78"/>
      <c r="VLT103" s="78"/>
      <c r="VLU103" s="78"/>
      <c r="VLV103" s="78"/>
      <c r="VLW103" s="78"/>
      <c r="VLX103" s="78"/>
      <c r="VLY103" s="78"/>
      <c r="VLZ103" s="78"/>
      <c r="VMA103" s="78"/>
      <c r="VMB103" s="78"/>
      <c r="VMC103" s="78"/>
      <c r="VMD103" s="78"/>
      <c r="VME103" s="78"/>
      <c r="VMF103" s="78"/>
      <c r="VMG103" s="78"/>
      <c r="VMH103" s="78"/>
      <c r="VMI103" s="78"/>
      <c r="VMJ103" s="78"/>
      <c r="VMK103" s="78"/>
      <c r="VML103" s="78"/>
      <c r="VMM103" s="78"/>
      <c r="VMN103" s="78"/>
      <c r="VMO103" s="78"/>
      <c r="VMP103" s="78"/>
      <c r="VMQ103" s="78"/>
      <c r="VMR103" s="78"/>
      <c r="VMS103" s="78"/>
      <c r="VMT103" s="78"/>
      <c r="VMU103" s="78"/>
      <c r="VMV103" s="78"/>
      <c r="VMW103" s="78"/>
      <c r="VMX103" s="78"/>
      <c r="VMY103" s="78"/>
      <c r="VMZ103" s="78"/>
      <c r="VNA103" s="78"/>
      <c r="VNB103" s="78"/>
      <c r="VNC103" s="78"/>
      <c r="VND103" s="78"/>
      <c r="VNE103" s="78"/>
      <c r="VNF103" s="78"/>
      <c r="VNG103" s="78"/>
      <c r="VNH103" s="78"/>
      <c r="VNI103" s="78"/>
      <c r="VNJ103" s="78"/>
      <c r="VNK103" s="78"/>
      <c r="VNL103" s="78"/>
      <c r="VNM103" s="78"/>
      <c r="VNN103" s="78"/>
      <c r="VNO103" s="78"/>
      <c r="VNP103" s="78"/>
      <c r="VNQ103" s="78"/>
      <c r="VNR103" s="78"/>
      <c r="VNS103" s="78"/>
      <c r="VNT103" s="78"/>
      <c r="VNU103" s="78"/>
      <c r="VNV103" s="78"/>
      <c r="VNW103" s="78"/>
      <c r="VNX103" s="78"/>
      <c r="VNY103" s="78"/>
      <c r="VNZ103" s="78"/>
      <c r="VOA103" s="78"/>
      <c r="VOB103" s="78"/>
      <c r="VOC103" s="78"/>
      <c r="VOD103" s="78"/>
      <c r="VOE103" s="78"/>
      <c r="VOF103" s="78"/>
      <c r="VOG103" s="78"/>
      <c r="VOH103" s="78"/>
      <c r="VOI103" s="78"/>
      <c r="VOJ103" s="78"/>
      <c r="VOK103" s="78"/>
      <c r="VOL103" s="78"/>
      <c r="VOM103" s="78"/>
      <c r="VON103" s="78"/>
      <c r="VOO103" s="78"/>
      <c r="VOP103" s="78"/>
      <c r="VOQ103" s="78"/>
      <c r="VOR103" s="78"/>
      <c r="VOS103" s="78"/>
      <c r="VOT103" s="78"/>
      <c r="VOU103" s="78"/>
      <c r="VOV103" s="78"/>
      <c r="VOW103" s="78"/>
      <c r="VOX103" s="78"/>
      <c r="VOY103" s="78"/>
      <c r="VOZ103" s="78"/>
      <c r="VPA103" s="78"/>
      <c r="VPB103" s="78"/>
      <c r="VPC103" s="78"/>
      <c r="VPD103" s="78"/>
      <c r="VPE103" s="78"/>
      <c r="VPF103" s="78"/>
      <c r="VPG103" s="78"/>
      <c r="VPH103" s="78"/>
      <c r="VPI103" s="78"/>
      <c r="VPJ103" s="78"/>
      <c r="VPK103" s="78"/>
      <c r="VPL103" s="78"/>
      <c r="VPM103" s="78"/>
      <c r="VPN103" s="78"/>
      <c r="VPO103" s="78"/>
      <c r="VPP103" s="78"/>
      <c r="VPQ103" s="78"/>
      <c r="VPR103" s="78"/>
      <c r="VPS103" s="78"/>
      <c r="VPT103" s="78"/>
      <c r="VPU103" s="78"/>
      <c r="VPV103" s="78"/>
      <c r="VPW103" s="78"/>
      <c r="VPX103" s="78"/>
      <c r="VPY103" s="78"/>
      <c r="VPZ103" s="78"/>
      <c r="VQA103" s="78"/>
      <c r="VQB103" s="78"/>
      <c r="VQC103" s="78"/>
      <c r="VQD103" s="78"/>
      <c r="VQE103" s="78"/>
      <c r="VQF103" s="78"/>
      <c r="VQG103" s="78"/>
      <c r="VQH103" s="78"/>
      <c r="VQI103" s="78"/>
      <c r="VQJ103" s="78"/>
      <c r="VQK103" s="78"/>
      <c r="VQL103" s="78"/>
      <c r="VQM103" s="78"/>
      <c r="VQN103" s="78"/>
      <c r="VQO103" s="78"/>
      <c r="VQP103" s="78"/>
      <c r="VQQ103" s="78"/>
      <c r="VQR103" s="78"/>
      <c r="VQS103" s="78"/>
      <c r="VQT103" s="78"/>
      <c r="VQU103" s="78"/>
      <c r="VQV103" s="78"/>
      <c r="VQW103" s="78"/>
      <c r="VQX103" s="78"/>
      <c r="VQY103" s="78"/>
      <c r="VQZ103" s="78"/>
      <c r="VRA103" s="78"/>
      <c r="VRB103" s="78"/>
      <c r="VRC103" s="78"/>
      <c r="VRD103" s="78"/>
      <c r="VRE103" s="78"/>
      <c r="VRF103" s="78"/>
      <c r="VRG103" s="78"/>
      <c r="VRH103" s="78"/>
      <c r="VRI103" s="78"/>
      <c r="VRJ103" s="78"/>
      <c r="VRK103" s="78"/>
      <c r="VRL103" s="78"/>
      <c r="VRM103" s="78"/>
      <c r="VRN103" s="78"/>
      <c r="VRO103" s="78"/>
      <c r="VRP103" s="78"/>
      <c r="VRQ103" s="78"/>
      <c r="VRR103" s="78"/>
      <c r="VRS103" s="78"/>
      <c r="VRT103" s="78"/>
      <c r="VRU103" s="78"/>
      <c r="VRV103" s="78"/>
      <c r="VRW103" s="78"/>
      <c r="VRX103" s="78"/>
      <c r="VRY103" s="78"/>
      <c r="VRZ103" s="78"/>
      <c r="VSA103" s="78"/>
      <c r="VSB103" s="78"/>
      <c r="VSC103" s="78"/>
      <c r="VSD103" s="78"/>
      <c r="VSE103" s="78"/>
      <c r="VSF103" s="78"/>
      <c r="VSG103" s="78"/>
      <c r="VSH103" s="78"/>
      <c r="VSI103" s="78"/>
      <c r="VSJ103" s="78"/>
      <c r="VSK103" s="78"/>
      <c r="VSL103" s="78"/>
      <c r="VSM103" s="78"/>
      <c r="VSN103" s="78"/>
      <c r="VSO103" s="78"/>
      <c r="VSP103" s="78"/>
      <c r="VSQ103" s="78"/>
      <c r="VSR103" s="78"/>
      <c r="VSS103" s="78"/>
      <c r="VST103" s="78"/>
      <c r="VSU103" s="78"/>
      <c r="VSV103" s="78"/>
      <c r="VSW103" s="78"/>
      <c r="VSX103" s="78"/>
      <c r="VSY103" s="78"/>
      <c r="VSZ103" s="78"/>
      <c r="VTA103" s="78"/>
      <c r="VTB103" s="78"/>
      <c r="VTC103" s="78"/>
      <c r="VTD103" s="78"/>
      <c r="VTE103" s="78"/>
      <c r="VTF103" s="78"/>
      <c r="VTG103" s="78"/>
      <c r="VTH103" s="78"/>
      <c r="VTI103" s="78"/>
      <c r="VTJ103" s="78"/>
      <c r="VTK103" s="78"/>
      <c r="VTL103" s="78"/>
      <c r="VTM103" s="78"/>
      <c r="VTN103" s="78"/>
      <c r="VTO103" s="78"/>
      <c r="VTP103" s="78"/>
      <c r="VTQ103" s="78"/>
      <c r="VTR103" s="78"/>
      <c r="VTS103" s="78"/>
      <c r="VTT103" s="78"/>
      <c r="VTU103" s="78"/>
      <c r="VTV103" s="78"/>
      <c r="VTW103" s="78"/>
      <c r="VTX103" s="78"/>
      <c r="VTY103" s="78"/>
      <c r="VTZ103" s="78"/>
      <c r="VUA103" s="78"/>
      <c r="VUB103" s="78"/>
      <c r="VUC103" s="78"/>
      <c r="VUD103" s="78"/>
      <c r="VUE103" s="78"/>
      <c r="VUF103" s="78"/>
      <c r="VUG103" s="78"/>
      <c r="VUH103" s="78"/>
      <c r="VUI103" s="78"/>
      <c r="VUJ103" s="78"/>
      <c r="VUK103" s="78"/>
      <c r="VUL103" s="78"/>
      <c r="VUM103" s="78"/>
      <c r="VUN103" s="78"/>
      <c r="VUO103" s="78"/>
      <c r="VUP103" s="78"/>
      <c r="VUQ103" s="78"/>
      <c r="VUR103" s="78"/>
      <c r="VUS103" s="78"/>
      <c r="VUT103" s="78"/>
      <c r="VUU103" s="78"/>
      <c r="VUV103" s="78"/>
      <c r="VUW103" s="78"/>
      <c r="VUX103" s="78"/>
      <c r="VUY103" s="78"/>
      <c r="VUZ103" s="78"/>
      <c r="VVA103" s="78"/>
      <c r="VVB103" s="78"/>
      <c r="VVC103" s="78"/>
      <c r="VVD103" s="78"/>
      <c r="VVE103" s="78"/>
      <c r="VVF103" s="78"/>
      <c r="VVG103" s="78"/>
      <c r="VVH103" s="78"/>
      <c r="VVI103" s="78"/>
      <c r="VVJ103" s="78"/>
      <c r="VVK103" s="78"/>
      <c r="VVL103" s="78"/>
      <c r="VVM103" s="78"/>
      <c r="VVN103" s="78"/>
      <c r="VVO103" s="78"/>
      <c r="VVP103" s="78"/>
      <c r="VVQ103" s="78"/>
      <c r="VVR103" s="78"/>
      <c r="VVS103" s="78"/>
      <c r="VVT103" s="78"/>
      <c r="VVU103" s="78"/>
      <c r="VVV103" s="78"/>
      <c r="VVW103" s="78"/>
      <c r="VVX103" s="78"/>
      <c r="VVY103" s="78"/>
      <c r="VVZ103" s="78"/>
      <c r="VWA103" s="78"/>
      <c r="VWB103" s="78"/>
      <c r="VWC103" s="78"/>
      <c r="VWD103" s="78"/>
      <c r="VWE103" s="78"/>
      <c r="VWF103" s="78"/>
      <c r="VWG103" s="78"/>
      <c r="VWH103" s="78"/>
      <c r="VWI103" s="78"/>
      <c r="VWJ103" s="78"/>
      <c r="VWK103" s="78"/>
      <c r="VWL103" s="78"/>
      <c r="VWM103" s="78"/>
      <c r="VWN103" s="78"/>
      <c r="VWO103" s="78"/>
      <c r="VWP103" s="78"/>
      <c r="VWQ103" s="78"/>
      <c r="VWR103" s="78"/>
      <c r="VWS103" s="78"/>
      <c r="VWT103" s="78"/>
      <c r="VWU103" s="78"/>
      <c r="VWV103" s="78"/>
      <c r="VWW103" s="78"/>
      <c r="VWX103" s="78"/>
      <c r="VWY103" s="78"/>
      <c r="VWZ103" s="78"/>
      <c r="VXA103" s="78"/>
      <c r="VXB103" s="78"/>
      <c r="VXC103" s="78"/>
      <c r="VXD103" s="78"/>
      <c r="VXE103" s="78"/>
      <c r="VXF103" s="78"/>
      <c r="VXG103" s="78"/>
      <c r="VXH103" s="78"/>
      <c r="VXI103" s="78"/>
      <c r="VXJ103" s="78"/>
      <c r="VXK103" s="78"/>
      <c r="VXL103" s="78"/>
      <c r="VXM103" s="78"/>
      <c r="VXN103" s="78"/>
      <c r="VXO103" s="78"/>
      <c r="VXP103" s="78"/>
      <c r="VXQ103" s="78"/>
      <c r="VXR103" s="78"/>
      <c r="VXS103" s="78"/>
      <c r="VXT103" s="78"/>
      <c r="VXU103" s="78"/>
      <c r="VXV103" s="78"/>
      <c r="VXW103" s="78"/>
      <c r="VXX103" s="78"/>
      <c r="VXY103" s="78"/>
      <c r="VXZ103" s="78"/>
      <c r="VYA103" s="78"/>
      <c r="VYB103" s="78"/>
      <c r="VYC103" s="78"/>
      <c r="VYD103" s="78"/>
      <c r="VYE103" s="78"/>
      <c r="VYF103" s="78"/>
      <c r="VYG103" s="78"/>
      <c r="VYH103" s="78"/>
      <c r="VYI103" s="78"/>
      <c r="VYJ103" s="78"/>
      <c r="VYK103" s="78"/>
      <c r="VYL103" s="78"/>
      <c r="VYM103" s="78"/>
      <c r="VYN103" s="78"/>
      <c r="VYO103" s="78"/>
      <c r="VYP103" s="78"/>
      <c r="VYQ103" s="78"/>
      <c r="VYR103" s="78"/>
      <c r="VYS103" s="78"/>
      <c r="VYT103" s="78"/>
      <c r="VYU103" s="78"/>
      <c r="VYV103" s="78"/>
      <c r="VYW103" s="78"/>
      <c r="VYX103" s="78"/>
      <c r="VYY103" s="78"/>
      <c r="VYZ103" s="78"/>
      <c r="VZA103" s="78"/>
      <c r="VZB103" s="78"/>
      <c r="VZC103" s="78"/>
      <c r="VZD103" s="78"/>
      <c r="VZE103" s="78"/>
      <c r="VZF103" s="78"/>
      <c r="VZG103" s="78"/>
      <c r="VZH103" s="78"/>
      <c r="VZI103" s="78"/>
      <c r="VZJ103" s="78"/>
      <c r="VZK103" s="78"/>
      <c r="VZL103" s="78"/>
      <c r="VZM103" s="78"/>
      <c r="VZN103" s="78"/>
      <c r="VZO103" s="78"/>
      <c r="VZP103" s="78"/>
      <c r="VZQ103" s="78"/>
      <c r="VZR103" s="78"/>
      <c r="VZS103" s="78"/>
      <c r="VZT103" s="78"/>
      <c r="VZU103" s="78"/>
      <c r="VZV103" s="78"/>
      <c r="VZW103" s="78"/>
      <c r="VZX103" s="78"/>
      <c r="VZY103" s="78"/>
      <c r="VZZ103" s="78"/>
      <c r="WAA103" s="78"/>
      <c r="WAB103" s="78"/>
      <c r="WAC103" s="78"/>
      <c r="WAD103" s="78"/>
      <c r="WAE103" s="78"/>
      <c r="WAF103" s="78"/>
      <c r="WAG103" s="78"/>
      <c r="WAH103" s="78"/>
      <c r="WAI103" s="78"/>
      <c r="WAJ103" s="78"/>
      <c r="WAK103" s="78"/>
      <c r="WAL103" s="78"/>
      <c r="WAM103" s="78"/>
      <c r="WAN103" s="78"/>
      <c r="WAO103" s="78"/>
      <c r="WAP103" s="78"/>
      <c r="WAQ103" s="78"/>
      <c r="WAR103" s="78"/>
      <c r="WAS103" s="78"/>
      <c r="WAT103" s="78"/>
      <c r="WAU103" s="78"/>
      <c r="WAV103" s="78"/>
      <c r="WAW103" s="78"/>
      <c r="WAX103" s="78"/>
      <c r="WAY103" s="78"/>
      <c r="WAZ103" s="78"/>
      <c r="WBA103" s="78"/>
      <c r="WBB103" s="78"/>
      <c r="WBC103" s="78"/>
      <c r="WBD103" s="78"/>
      <c r="WBE103" s="78"/>
      <c r="WBF103" s="78"/>
      <c r="WBG103" s="78"/>
      <c r="WBH103" s="78"/>
      <c r="WBI103" s="78"/>
      <c r="WBJ103" s="78"/>
      <c r="WBK103" s="78"/>
      <c r="WBL103" s="78"/>
      <c r="WBM103" s="78"/>
      <c r="WBN103" s="78"/>
      <c r="WBO103" s="78"/>
      <c r="WBP103" s="78"/>
      <c r="WBQ103" s="78"/>
      <c r="WBR103" s="78"/>
      <c r="WBS103" s="78"/>
      <c r="WBT103" s="78"/>
      <c r="WBU103" s="78"/>
      <c r="WBV103" s="78"/>
      <c r="WBW103" s="78"/>
      <c r="WBX103" s="78"/>
      <c r="WBY103" s="78"/>
      <c r="WBZ103" s="78"/>
      <c r="WCA103" s="78"/>
      <c r="WCB103" s="78"/>
      <c r="WCC103" s="78"/>
      <c r="WCD103" s="78"/>
      <c r="WCE103" s="78"/>
      <c r="WCF103" s="78"/>
      <c r="WCG103" s="78"/>
      <c r="WCH103" s="78"/>
      <c r="WCI103" s="78"/>
      <c r="WCJ103" s="78"/>
      <c r="WCK103" s="78"/>
      <c r="WCL103" s="78"/>
      <c r="WCM103" s="78"/>
      <c r="WCN103" s="78"/>
      <c r="WCO103" s="78"/>
      <c r="WCP103" s="78"/>
      <c r="WCQ103" s="78"/>
      <c r="WCR103" s="78"/>
      <c r="WCS103" s="78"/>
      <c r="WCT103" s="78"/>
      <c r="WCU103" s="78"/>
      <c r="WCV103" s="78"/>
      <c r="WCW103" s="78"/>
      <c r="WCX103" s="78"/>
      <c r="WCY103" s="78"/>
      <c r="WCZ103" s="78"/>
      <c r="WDA103" s="78"/>
      <c r="WDB103" s="78"/>
      <c r="WDC103" s="78"/>
      <c r="WDD103" s="78"/>
      <c r="WDE103" s="78"/>
      <c r="WDF103" s="78"/>
      <c r="WDG103" s="78"/>
      <c r="WDH103" s="78"/>
      <c r="WDI103" s="78"/>
      <c r="WDJ103" s="78"/>
      <c r="WDK103" s="78"/>
      <c r="WDL103" s="78"/>
      <c r="WDM103" s="78"/>
      <c r="WDN103" s="78"/>
      <c r="WDO103" s="78"/>
      <c r="WDP103" s="78"/>
      <c r="WDQ103" s="78"/>
      <c r="WDR103" s="78"/>
      <c r="WDS103" s="78"/>
      <c r="WDT103" s="78"/>
      <c r="WDU103" s="78"/>
      <c r="WDV103" s="78"/>
      <c r="WDW103" s="78"/>
      <c r="WDX103" s="78"/>
      <c r="WDY103" s="78"/>
      <c r="WDZ103" s="78"/>
      <c r="WEA103" s="78"/>
      <c r="WEB103" s="78"/>
      <c r="WEC103" s="78"/>
      <c r="WED103" s="78"/>
      <c r="WEE103" s="78"/>
      <c r="WEF103" s="78"/>
      <c r="WEG103" s="78"/>
      <c r="WEH103" s="78"/>
      <c r="WEI103" s="78"/>
      <c r="WEJ103" s="78"/>
      <c r="WEK103" s="78"/>
      <c r="WEL103" s="78"/>
      <c r="WEM103" s="78"/>
      <c r="WEN103" s="78"/>
      <c r="WEO103" s="78"/>
      <c r="WEP103" s="78"/>
      <c r="WEQ103" s="78"/>
      <c r="WER103" s="78"/>
      <c r="WES103" s="78"/>
      <c r="WET103" s="78"/>
      <c r="WEU103" s="78"/>
      <c r="WEV103" s="78"/>
      <c r="WEW103" s="78"/>
      <c r="WEX103" s="78"/>
      <c r="WEY103" s="78"/>
      <c r="WEZ103" s="78"/>
      <c r="WFA103" s="78"/>
      <c r="WFB103" s="78"/>
      <c r="WFC103" s="78"/>
      <c r="WFD103" s="78"/>
      <c r="WFE103" s="78"/>
      <c r="WFF103" s="78"/>
      <c r="WFG103" s="78"/>
      <c r="WFH103" s="78"/>
      <c r="WFI103" s="78"/>
      <c r="WFJ103" s="78"/>
      <c r="WFK103" s="78"/>
      <c r="WFL103" s="78"/>
      <c r="WFM103" s="78"/>
      <c r="WFN103" s="78"/>
      <c r="WFO103" s="78"/>
      <c r="WFP103" s="78"/>
      <c r="WFQ103" s="78"/>
      <c r="WFR103" s="78"/>
      <c r="WFS103" s="78"/>
      <c r="WFT103" s="78"/>
      <c r="WFU103" s="78"/>
      <c r="WFV103" s="78"/>
      <c r="WFW103" s="78"/>
      <c r="WFX103" s="78"/>
      <c r="WFY103" s="78"/>
      <c r="WFZ103" s="78"/>
      <c r="WGA103" s="78"/>
      <c r="WGB103" s="78"/>
      <c r="WGC103" s="78"/>
      <c r="WGD103" s="78"/>
      <c r="WGE103" s="78"/>
      <c r="WGF103" s="78"/>
      <c r="WGG103" s="78"/>
      <c r="WGH103" s="78"/>
      <c r="WGI103" s="78"/>
      <c r="WGJ103" s="78"/>
      <c r="WGK103" s="78"/>
      <c r="WGL103" s="78"/>
      <c r="WGM103" s="78"/>
      <c r="WGN103" s="78"/>
      <c r="WGO103" s="78"/>
      <c r="WGP103" s="78"/>
      <c r="WGQ103" s="78"/>
      <c r="WGR103" s="78"/>
      <c r="WGS103" s="78"/>
      <c r="WGT103" s="78"/>
      <c r="WGU103" s="78"/>
      <c r="WGV103" s="78"/>
      <c r="WGW103" s="78"/>
      <c r="WGX103" s="78"/>
      <c r="WGY103" s="78"/>
      <c r="WGZ103" s="78"/>
      <c r="WHA103" s="78"/>
      <c r="WHB103" s="78"/>
      <c r="WHC103" s="78"/>
      <c r="WHD103" s="78"/>
      <c r="WHE103" s="78"/>
      <c r="WHF103" s="78"/>
      <c r="WHG103" s="78"/>
      <c r="WHH103" s="78"/>
      <c r="WHI103" s="78"/>
      <c r="WHJ103" s="78"/>
      <c r="WHK103" s="78"/>
      <c r="WHL103" s="78"/>
      <c r="WHM103" s="78"/>
      <c r="WHN103" s="78"/>
      <c r="WHO103" s="78"/>
      <c r="WHP103" s="78"/>
      <c r="WHQ103" s="78"/>
      <c r="WHR103" s="78"/>
      <c r="WHS103" s="78"/>
      <c r="WHT103" s="78"/>
      <c r="WHU103" s="78"/>
      <c r="WHV103" s="78"/>
      <c r="WHW103" s="78"/>
      <c r="WHX103" s="78"/>
      <c r="WHY103" s="78"/>
      <c r="WHZ103" s="78"/>
      <c r="WIA103" s="78"/>
      <c r="WIB103" s="78"/>
      <c r="WIC103" s="78"/>
      <c r="WID103" s="78"/>
      <c r="WIE103" s="78"/>
      <c r="WIF103" s="78"/>
      <c r="WIG103" s="78"/>
      <c r="WIH103" s="78"/>
      <c r="WII103" s="78"/>
      <c r="WIJ103" s="78"/>
      <c r="WIK103" s="78"/>
      <c r="WIL103" s="78"/>
      <c r="WIM103" s="78"/>
      <c r="WIN103" s="78"/>
      <c r="WIO103" s="78"/>
      <c r="WIP103" s="78"/>
      <c r="WIQ103" s="78"/>
      <c r="WIR103" s="78"/>
      <c r="WIS103" s="78"/>
      <c r="WIT103" s="78"/>
      <c r="WIU103" s="78"/>
      <c r="WIV103" s="78"/>
      <c r="WIW103" s="78"/>
      <c r="WIX103" s="78"/>
      <c r="WIY103" s="78"/>
      <c r="WIZ103" s="78"/>
      <c r="WJA103" s="78"/>
      <c r="WJB103" s="78"/>
      <c r="WJC103" s="78"/>
      <c r="WJD103" s="78"/>
      <c r="WJE103" s="78"/>
      <c r="WJF103" s="78"/>
      <c r="WJG103" s="78"/>
      <c r="WJH103" s="78"/>
      <c r="WJI103" s="78"/>
      <c r="WJJ103" s="78"/>
      <c r="WJK103" s="78"/>
      <c r="WJL103" s="78"/>
      <c r="WJM103" s="78"/>
      <c r="WJN103" s="78"/>
      <c r="WJO103" s="78"/>
      <c r="WJP103" s="78"/>
      <c r="WJQ103" s="78"/>
      <c r="WJR103" s="78"/>
      <c r="WJS103" s="78"/>
      <c r="WJT103" s="78"/>
      <c r="WJU103" s="78"/>
      <c r="WJV103" s="78"/>
      <c r="WJW103" s="78"/>
      <c r="WJX103" s="78"/>
      <c r="WJY103" s="78"/>
      <c r="WJZ103" s="78"/>
      <c r="WKA103" s="78"/>
      <c r="WKB103" s="78"/>
      <c r="WKC103" s="78"/>
      <c r="WKD103" s="78"/>
      <c r="WKE103" s="78"/>
      <c r="WKF103" s="78"/>
      <c r="WKG103" s="78"/>
      <c r="WKH103" s="78"/>
      <c r="WKI103" s="78"/>
      <c r="WKJ103" s="78"/>
      <c r="WKK103" s="78"/>
      <c r="WKL103" s="78"/>
      <c r="WKM103" s="78"/>
      <c r="WKN103" s="78"/>
      <c r="WKO103" s="78"/>
      <c r="WKP103" s="78"/>
      <c r="WKQ103" s="78"/>
      <c r="WKR103" s="78"/>
      <c r="WKS103" s="78"/>
      <c r="WKT103" s="78"/>
      <c r="WKU103" s="78"/>
      <c r="WKV103" s="78"/>
      <c r="WKW103" s="78"/>
      <c r="WKX103" s="78"/>
      <c r="WKY103" s="78"/>
      <c r="WKZ103" s="78"/>
      <c r="WLA103" s="78"/>
      <c r="WLB103" s="78"/>
      <c r="WLC103" s="78"/>
      <c r="WLD103" s="78"/>
      <c r="WLE103" s="78"/>
      <c r="WLF103" s="78"/>
      <c r="WLG103" s="78"/>
      <c r="WLH103" s="78"/>
      <c r="WLI103" s="78"/>
      <c r="WLJ103" s="78"/>
      <c r="WLK103" s="78"/>
      <c r="WLL103" s="78"/>
      <c r="WLM103" s="78"/>
      <c r="WLN103" s="78"/>
      <c r="WLO103" s="78"/>
      <c r="WLP103" s="78"/>
      <c r="WLQ103" s="78"/>
      <c r="WLR103" s="78"/>
      <c r="WLS103" s="78"/>
      <c r="WLT103" s="78"/>
      <c r="WLU103" s="78"/>
      <c r="WLV103" s="78"/>
      <c r="WLW103" s="78"/>
      <c r="WLX103" s="78"/>
      <c r="WLY103" s="78"/>
      <c r="WLZ103" s="78"/>
      <c r="WMA103" s="78"/>
      <c r="WMB103" s="78"/>
      <c r="WMC103" s="78"/>
      <c r="WMD103" s="78"/>
      <c r="WME103" s="78"/>
      <c r="WMF103" s="78"/>
      <c r="WMG103" s="78"/>
      <c r="WMH103" s="78"/>
      <c r="WMI103" s="78"/>
      <c r="WMJ103" s="78"/>
      <c r="WMK103" s="78"/>
      <c r="WML103" s="78"/>
      <c r="WMM103" s="78"/>
      <c r="WMN103" s="78"/>
      <c r="WMO103" s="78"/>
      <c r="WMP103" s="78"/>
      <c r="WMQ103" s="78"/>
      <c r="WMR103" s="78"/>
      <c r="WMS103" s="78"/>
      <c r="WMT103" s="78"/>
      <c r="WMU103" s="78"/>
      <c r="WMV103" s="78"/>
      <c r="WMW103" s="78"/>
      <c r="WMX103" s="78"/>
      <c r="WMY103" s="78"/>
      <c r="WMZ103" s="78"/>
      <c r="WNA103" s="78"/>
      <c r="WNB103" s="78"/>
      <c r="WNC103" s="78"/>
      <c r="WND103" s="78"/>
      <c r="WNE103" s="78"/>
      <c r="WNF103" s="78"/>
      <c r="WNG103" s="78"/>
      <c r="WNH103" s="78"/>
      <c r="WNI103" s="78"/>
      <c r="WNJ103" s="78"/>
      <c r="WNK103" s="78"/>
      <c r="WNL103" s="78"/>
      <c r="WNM103" s="78"/>
      <c r="WNN103" s="78"/>
      <c r="WNO103" s="78"/>
      <c r="WNP103" s="78"/>
      <c r="WNQ103" s="78"/>
      <c r="WNR103" s="78"/>
      <c r="WNS103" s="78"/>
      <c r="WNT103" s="78"/>
      <c r="WNU103" s="78"/>
      <c r="WNV103" s="78"/>
      <c r="WNW103" s="78"/>
      <c r="WNX103" s="78"/>
      <c r="WNY103" s="78"/>
      <c r="WNZ103" s="78"/>
      <c r="WOA103" s="78"/>
      <c r="WOB103" s="78"/>
      <c r="WOC103" s="78"/>
      <c r="WOD103" s="78"/>
      <c r="WOE103" s="78"/>
      <c r="WOF103" s="78"/>
      <c r="WOG103" s="78"/>
      <c r="WOH103" s="78"/>
      <c r="WOI103" s="78"/>
      <c r="WOJ103" s="78"/>
      <c r="WOK103" s="78"/>
      <c r="WOL103" s="78"/>
      <c r="WOM103" s="78"/>
      <c r="WON103" s="78"/>
      <c r="WOO103" s="78"/>
      <c r="WOP103" s="78"/>
      <c r="WOQ103" s="78"/>
      <c r="WOR103" s="78"/>
      <c r="WOS103" s="78"/>
      <c r="WOT103" s="78"/>
      <c r="WOU103" s="78"/>
      <c r="WOV103" s="78"/>
      <c r="WOW103" s="78"/>
      <c r="WOX103" s="78"/>
      <c r="WOY103" s="78"/>
      <c r="WOZ103" s="78"/>
      <c r="WPA103" s="78"/>
      <c r="WPB103" s="78"/>
      <c r="WPC103" s="78"/>
      <c r="WPD103" s="78"/>
      <c r="WPE103" s="78"/>
      <c r="WPF103" s="78"/>
      <c r="WPG103" s="78"/>
      <c r="WPH103" s="78"/>
      <c r="WPI103" s="78"/>
      <c r="WPJ103" s="78"/>
      <c r="WPK103" s="78"/>
      <c r="WPL103" s="78"/>
      <c r="WPM103" s="78"/>
      <c r="WPN103" s="78"/>
      <c r="WPO103" s="78"/>
      <c r="WPP103" s="78"/>
      <c r="WPQ103" s="78"/>
      <c r="WPR103" s="78"/>
      <c r="WPS103" s="78"/>
      <c r="WPT103" s="78"/>
      <c r="WPU103" s="78"/>
      <c r="WPV103" s="78"/>
      <c r="WPW103" s="78"/>
      <c r="WPX103" s="78"/>
      <c r="WPY103" s="78"/>
      <c r="WPZ103" s="78"/>
      <c r="WQA103" s="78"/>
      <c r="WQB103" s="78"/>
      <c r="WQC103" s="78"/>
      <c r="WQD103" s="78"/>
      <c r="WQE103" s="78"/>
      <c r="WQF103" s="78"/>
      <c r="WQG103" s="78"/>
      <c r="WQH103" s="78"/>
      <c r="WQI103" s="78"/>
      <c r="WQJ103" s="78"/>
      <c r="WQK103" s="78"/>
      <c r="WQL103" s="78"/>
      <c r="WQM103" s="78"/>
      <c r="WQN103" s="78"/>
      <c r="WQO103" s="78"/>
      <c r="WQP103" s="78"/>
      <c r="WQQ103" s="78"/>
      <c r="WQR103" s="78"/>
      <c r="WQS103" s="78"/>
      <c r="WQT103" s="78"/>
      <c r="WQU103" s="78"/>
      <c r="WQV103" s="78"/>
      <c r="WQW103" s="78"/>
      <c r="WQX103" s="78"/>
      <c r="WQY103" s="78"/>
      <c r="WQZ103" s="78"/>
      <c r="WRA103" s="78"/>
      <c r="WRB103" s="78"/>
      <c r="WRC103" s="78"/>
      <c r="WRD103" s="78"/>
      <c r="WRE103" s="78"/>
      <c r="WRF103" s="78"/>
      <c r="WRG103" s="78"/>
      <c r="WRH103" s="78"/>
      <c r="WRI103" s="78"/>
      <c r="WRJ103" s="78"/>
      <c r="WRK103" s="78"/>
      <c r="WRL103" s="78"/>
      <c r="WRM103" s="78"/>
      <c r="WRN103" s="78"/>
      <c r="WRO103" s="78"/>
      <c r="WRP103" s="78"/>
      <c r="WRQ103" s="78"/>
      <c r="WRR103" s="78"/>
      <c r="WRS103" s="78"/>
      <c r="WRT103" s="78"/>
      <c r="WRU103" s="78"/>
      <c r="WRV103" s="78"/>
      <c r="WRW103" s="78"/>
      <c r="WRX103" s="78"/>
      <c r="WRY103" s="78"/>
      <c r="WRZ103" s="78"/>
      <c r="WSA103" s="78"/>
      <c r="WSB103" s="78"/>
      <c r="WSC103" s="78"/>
      <c r="WSD103" s="78"/>
      <c r="WSE103" s="78"/>
      <c r="WSF103" s="78"/>
      <c r="WSG103" s="78"/>
      <c r="WSH103" s="78"/>
      <c r="WSI103" s="78"/>
      <c r="WSJ103" s="78"/>
      <c r="WSK103" s="78"/>
      <c r="WSL103" s="78"/>
      <c r="WSM103" s="78"/>
      <c r="WSN103" s="78"/>
      <c r="WSO103" s="78"/>
      <c r="WSP103" s="78"/>
      <c r="WSQ103" s="78"/>
      <c r="WSR103" s="78"/>
      <c r="WSS103" s="78"/>
      <c r="WST103" s="78"/>
      <c r="WSU103" s="78"/>
      <c r="WSV103" s="78"/>
      <c r="WSW103" s="78"/>
      <c r="WSX103" s="78"/>
      <c r="WSY103" s="78"/>
      <c r="WSZ103" s="78"/>
      <c r="WTA103" s="78"/>
      <c r="WTB103" s="78"/>
      <c r="WTC103" s="78"/>
      <c r="WTD103" s="78"/>
      <c r="WTE103" s="78"/>
      <c r="WTF103" s="78"/>
      <c r="WTG103" s="78"/>
      <c r="WTH103" s="78"/>
      <c r="WTI103" s="78"/>
      <c r="WTJ103" s="78"/>
      <c r="WTK103" s="78"/>
      <c r="WTL103" s="78"/>
      <c r="WTM103" s="78"/>
      <c r="WTN103" s="78"/>
      <c r="WTO103" s="78"/>
      <c r="WTP103" s="78"/>
      <c r="WTQ103" s="78"/>
      <c r="WTR103" s="78"/>
      <c r="WTS103" s="78"/>
      <c r="WTT103" s="78"/>
      <c r="WTU103" s="78"/>
      <c r="WTV103" s="78"/>
      <c r="WTW103" s="78"/>
      <c r="WTX103" s="78"/>
      <c r="WTY103" s="78"/>
      <c r="WTZ103" s="78"/>
      <c r="WUA103" s="78"/>
      <c r="WUB103" s="78"/>
      <c r="WUC103" s="78"/>
      <c r="WUD103" s="78"/>
      <c r="WUE103" s="78"/>
      <c r="WUF103" s="78"/>
      <c r="WUG103" s="78"/>
      <c r="WUH103" s="78"/>
      <c r="WUI103" s="78"/>
      <c r="WUJ103" s="78"/>
      <c r="WUK103" s="78"/>
      <c r="WUL103" s="78"/>
      <c r="WUM103" s="78"/>
      <c r="WUN103" s="78"/>
      <c r="WUO103" s="78"/>
      <c r="WUP103" s="78"/>
      <c r="WUQ103" s="78"/>
      <c r="WUR103" s="78"/>
      <c r="WUS103" s="78"/>
      <c r="WUT103" s="78"/>
      <c r="WUU103" s="78"/>
      <c r="WUV103" s="78"/>
      <c r="WUW103" s="78"/>
      <c r="WUX103" s="78"/>
      <c r="WUY103" s="78"/>
      <c r="WUZ103" s="78"/>
      <c r="WVA103" s="78"/>
      <c r="WVB103" s="78"/>
      <c r="WVC103" s="78"/>
      <c r="WVD103" s="78"/>
      <c r="WVE103" s="78"/>
      <c r="WVF103" s="78"/>
      <c r="WVG103" s="78"/>
      <c r="WVH103" s="78"/>
      <c r="WVI103" s="78"/>
      <c r="WVJ103" s="78"/>
      <c r="WVK103" s="78"/>
      <c r="WVL103" s="78"/>
      <c r="WVM103" s="78"/>
      <c r="WVN103" s="78"/>
      <c r="WVO103" s="78"/>
      <c r="WVP103" s="78"/>
      <c r="WVQ103" s="78"/>
      <c r="WVR103" s="78"/>
      <c r="WVS103" s="78"/>
      <c r="WVT103" s="78"/>
      <c r="WVU103" s="78"/>
      <c r="WVV103" s="78"/>
      <c r="WVW103" s="78"/>
      <c r="WVX103" s="78"/>
      <c r="WVY103" s="78"/>
      <c r="WVZ103" s="78"/>
      <c r="WWA103" s="78"/>
      <c r="WWB103" s="78"/>
      <c r="WWC103" s="78"/>
      <c r="WWD103" s="78"/>
      <c r="WWE103" s="78"/>
      <c r="WWF103" s="78"/>
      <c r="WWG103" s="78"/>
      <c r="WWH103" s="78"/>
      <c r="WWI103" s="78"/>
      <c r="WWJ103" s="78"/>
      <c r="WWK103" s="78"/>
      <c r="WWL103" s="78"/>
      <c r="WWM103" s="78"/>
      <c r="WWN103" s="78"/>
      <c r="WWO103" s="78"/>
      <c r="WWP103" s="78"/>
      <c r="WWQ103" s="78"/>
      <c r="WWR103" s="78"/>
      <c r="WWS103" s="78"/>
      <c r="WWT103" s="78"/>
      <c r="WWU103" s="78"/>
      <c r="WWV103" s="78"/>
      <c r="WWW103" s="78"/>
      <c r="WWX103" s="78"/>
      <c r="WWY103" s="78"/>
      <c r="WWZ103" s="78"/>
      <c r="WXA103" s="78"/>
      <c r="WXB103" s="78"/>
      <c r="WXC103" s="78"/>
      <c r="WXD103" s="78"/>
      <c r="WXE103" s="78"/>
      <c r="WXF103" s="78"/>
      <c r="WXG103" s="78"/>
      <c r="WXH103" s="78"/>
      <c r="WXI103" s="78"/>
      <c r="WXJ103" s="78"/>
      <c r="WXK103" s="78"/>
      <c r="WXL103" s="78"/>
      <c r="WXM103" s="78"/>
      <c r="WXN103" s="78"/>
      <c r="WXO103" s="78"/>
      <c r="WXP103" s="78"/>
      <c r="WXQ103" s="78"/>
      <c r="WXR103" s="78"/>
      <c r="WXS103" s="78"/>
      <c r="WXT103" s="78"/>
      <c r="WXU103" s="78"/>
      <c r="WXV103" s="78"/>
      <c r="WXW103" s="78"/>
      <c r="WXX103" s="78"/>
      <c r="WXY103" s="78"/>
      <c r="WXZ103" s="78"/>
      <c r="WYA103" s="78"/>
      <c r="WYB103" s="78"/>
      <c r="WYC103" s="78"/>
      <c r="WYD103" s="78"/>
      <c r="WYE103" s="78"/>
      <c r="WYF103" s="78"/>
      <c r="WYG103" s="78"/>
      <c r="WYH103" s="78"/>
      <c r="WYI103" s="78"/>
      <c r="WYJ103" s="78"/>
      <c r="WYK103" s="78"/>
      <c r="WYL103" s="78"/>
      <c r="WYM103" s="78"/>
      <c r="WYN103" s="78"/>
      <c r="WYO103" s="78"/>
      <c r="WYP103" s="78"/>
      <c r="WYQ103" s="78"/>
      <c r="WYR103" s="78"/>
      <c r="WYS103" s="78"/>
      <c r="WYT103" s="78"/>
      <c r="WYU103" s="78"/>
      <c r="WYV103" s="78"/>
      <c r="WYW103" s="78"/>
      <c r="WYX103" s="78"/>
      <c r="WYY103" s="78"/>
      <c r="WYZ103" s="78"/>
      <c r="WZA103" s="78"/>
      <c r="WZB103" s="78"/>
      <c r="WZC103" s="78"/>
      <c r="WZD103" s="78"/>
      <c r="WZE103" s="78"/>
      <c r="WZF103" s="78"/>
      <c r="WZG103" s="78"/>
      <c r="WZH103" s="78"/>
      <c r="WZI103" s="78"/>
      <c r="WZJ103" s="78"/>
      <c r="WZK103" s="78"/>
      <c r="WZL103" s="78"/>
      <c r="WZM103" s="78"/>
      <c r="WZN103" s="78"/>
      <c r="WZO103" s="78"/>
      <c r="WZP103" s="78"/>
      <c r="WZQ103" s="78"/>
      <c r="WZR103" s="78"/>
      <c r="WZS103" s="78"/>
      <c r="WZT103" s="78"/>
      <c r="WZU103" s="78"/>
      <c r="WZV103" s="78"/>
      <c r="WZW103" s="78"/>
      <c r="WZX103" s="78"/>
      <c r="WZY103" s="78"/>
      <c r="WZZ103" s="78"/>
      <c r="XAA103" s="78"/>
      <c r="XAB103" s="78"/>
      <c r="XAC103" s="78"/>
      <c r="XAD103" s="78"/>
      <c r="XAE103" s="78"/>
      <c r="XAF103" s="78"/>
      <c r="XAG103" s="78"/>
      <c r="XAH103" s="78"/>
      <c r="XAI103" s="78"/>
      <c r="XAJ103" s="78"/>
      <c r="XAK103" s="78"/>
      <c r="XAL103" s="78"/>
      <c r="XAM103" s="78"/>
      <c r="XAN103" s="78"/>
      <c r="XAO103" s="78"/>
      <c r="XAP103" s="78"/>
      <c r="XAQ103" s="78"/>
      <c r="XAR103" s="78"/>
      <c r="XAS103" s="78"/>
      <c r="XAT103" s="78"/>
      <c r="XAU103" s="78"/>
      <c r="XAV103" s="78"/>
      <c r="XAW103" s="78"/>
      <c r="XAX103" s="78"/>
      <c r="XAY103" s="78"/>
      <c r="XAZ103" s="78"/>
      <c r="XBA103" s="78"/>
      <c r="XBB103" s="78"/>
      <c r="XBC103" s="78"/>
      <c r="XBD103" s="78"/>
      <c r="XBE103" s="78"/>
      <c r="XBF103" s="78"/>
      <c r="XBG103" s="78"/>
      <c r="XBH103" s="78"/>
      <c r="XBI103" s="78"/>
      <c r="XBJ103" s="78"/>
      <c r="XBK103" s="78"/>
      <c r="XBL103" s="78"/>
      <c r="XBM103" s="78"/>
      <c r="XBN103" s="78"/>
      <c r="XBO103" s="78"/>
      <c r="XBP103" s="78"/>
      <c r="XBQ103" s="78"/>
      <c r="XBR103" s="78"/>
      <c r="XBS103" s="78"/>
      <c r="XBT103" s="78"/>
      <c r="XBU103" s="78"/>
      <c r="XBV103" s="78"/>
      <c r="XBW103" s="78"/>
      <c r="XBX103" s="78"/>
      <c r="XBY103" s="78"/>
      <c r="XBZ103" s="78"/>
      <c r="XCA103" s="78"/>
      <c r="XCB103" s="78"/>
      <c r="XCC103" s="78"/>
      <c r="XCD103" s="78"/>
      <c r="XCE103" s="78"/>
      <c r="XCF103" s="78"/>
      <c r="XCG103" s="78"/>
      <c r="XCH103" s="78"/>
      <c r="XCI103" s="78"/>
      <c r="XCJ103" s="78"/>
      <c r="XCK103" s="78"/>
      <c r="XCL103" s="78"/>
      <c r="XCM103" s="78"/>
      <c r="XCN103" s="78"/>
      <c r="XCO103" s="78"/>
      <c r="XCP103" s="78"/>
      <c r="XCQ103" s="78"/>
      <c r="XCR103" s="78"/>
      <c r="XCS103" s="78"/>
      <c r="XCT103" s="78"/>
      <c r="XCU103" s="78"/>
      <c r="XCV103" s="78"/>
      <c r="XCW103" s="78"/>
      <c r="XCX103" s="78"/>
      <c r="XCY103" s="78"/>
      <c r="XCZ103" s="78"/>
      <c r="XDA103" s="78"/>
      <c r="XDB103" s="78"/>
      <c r="XDC103" s="78"/>
      <c r="XDD103" s="78"/>
      <c r="XDE103" s="78"/>
      <c r="XDF103" s="78"/>
      <c r="XDG103" s="78"/>
      <c r="XDH103" s="78"/>
      <c r="XDI103" s="78"/>
      <c r="XDJ103" s="78"/>
      <c r="XDK103" s="78"/>
      <c r="XDL103" s="78"/>
      <c r="XDM103" s="78"/>
      <c r="XDN103" s="78"/>
      <c r="XDO103" s="78"/>
      <c r="XDP103" s="78"/>
      <c r="XDQ103" s="78"/>
      <c r="XDR103" s="78"/>
      <c r="XDS103" s="78"/>
      <c r="XDT103" s="78"/>
      <c r="XDU103" s="78"/>
      <c r="XDV103" s="78"/>
      <c r="XDW103" s="78"/>
      <c r="XDX103" s="78"/>
      <c r="XDY103" s="78"/>
      <c r="XDZ103" s="78"/>
      <c r="XEA103" s="78"/>
      <c r="XEB103" s="78"/>
      <c r="XEC103" s="78"/>
      <c r="XED103" s="78"/>
      <c r="XEE103" s="78"/>
      <c r="XEF103" s="78"/>
      <c r="XEG103" s="78"/>
      <c r="XEH103" s="78"/>
      <c r="XEI103" s="78"/>
      <c r="XEJ103" s="78"/>
      <c r="XEK103" s="78"/>
      <c r="XEL103" s="78"/>
      <c r="XEM103" s="78"/>
      <c r="XEN103" s="78"/>
      <c r="XEO103" s="78"/>
      <c r="XEP103" s="78"/>
      <c r="XEQ103" s="78"/>
      <c r="XER103" s="78"/>
      <c r="XES103" s="78"/>
      <c r="XET103" s="78"/>
      <c r="XEU103" s="78"/>
      <c r="XEV103" s="78"/>
      <c r="XEW103" s="78"/>
      <c r="XEX103" s="78"/>
      <c r="XEY103" s="78"/>
      <c r="XEZ103" s="78"/>
      <c r="XFA103" s="78"/>
      <c r="XFB103" s="78"/>
      <c r="XFC103" s="78"/>
      <c r="XFD103" s="78"/>
    </row>
    <row r="104" spans="2:16384" ht="24.95" customHeight="1">
      <c r="B104" s="752" t="s">
        <v>170</v>
      </c>
      <c r="C104" s="753"/>
      <c r="D104" s="753"/>
      <c r="E104" s="753"/>
      <c r="F104" s="753"/>
      <c r="G104" s="719" t="s">
        <v>171</v>
      </c>
      <c r="H104" s="721" t="s">
        <v>176</v>
      </c>
      <c r="I104" s="367"/>
      <c r="J104" s="55"/>
      <c r="K104" s="55"/>
      <c r="L104" s="55"/>
      <c r="M104" s="55"/>
      <c r="N104" s="55"/>
      <c r="O104" s="55"/>
      <c r="P104" s="55"/>
      <c r="Q104" s="55"/>
      <c r="R104" s="55"/>
    </row>
    <row r="105" spans="2:16384" ht="24.95" customHeight="1" thickBot="1">
      <c r="B105" s="754"/>
      <c r="C105" s="755"/>
      <c r="D105" s="755"/>
      <c r="E105" s="755"/>
      <c r="F105" s="755"/>
      <c r="G105" s="720"/>
      <c r="H105" s="722"/>
      <c r="I105" s="367"/>
      <c r="J105" s="55"/>
      <c r="K105" s="55"/>
      <c r="L105" s="55"/>
      <c r="M105" s="55"/>
      <c r="N105" s="55"/>
      <c r="O105" s="55"/>
      <c r="P105" s="55"/>
      <c r="Q105" s="55"/>
      <c r="R105" s="55"/>
    </row>
    <row r="106" spans="2:16384" ht="24.95" customHeight="1">
      <c r="B106" s="697" t="s">
        <v>407</v>
      </c>
      <c r="C106" s="698"/>
      <c r="D106" s="698"/>
      <c r="E106" s="698"/>
      <c r="F106" s="698"/>
      <c r="G106" s="698"/>
      <c r="H106" s="699"/>
      <c r="I106" s="367"/>
      <c r="J106" s="55"/>
      <c r="K106" s="55"/>
      <c r="L106" s="55"/>
      <c r="M106" s="55"/>
      <c r="N106" s="55"/>
      <c r="O106" s="55"/>
      <c r="P106" s="55"/>
      <c r="Q106" s="55"/>
      <c r="R106" s="55"/>
    </row>
    <row r="107" spans="2:16384" ht="24.95" customHeight="1">
      <c r="B107" s="700"/>
      <c r="C107" s="701"/>
      <c r="D107" s="701"/>
      <c r="E107" s="701"/>
      <c r="F107" s="701"/>
      <c r="G107" s="701"/>
      <c r="H107" s="702"/>
      <c r="I107" s="367"/>
      <c r="J107" s="55"/>
      <c r="K107" s="55"/>
      <c r="L107" s="55"/>
      <c r="M107" s="55"/>
      <c r="N107" s="55"/>
      <c r="O107" s="55"/>
      <c r="P107" s="55"/>
      <c r="Q107" s="55"/>
      <c r="R107" s="55"/>
    </row>
    <row r="108" spans="2:16384" ht="24.95" customHeight="1" thickBot="1">
      <c r="B108" s="703" t="s">
        <v>177</v>
      </c>
      <c r="C108" s="704"/>
      <c r="D108" s="704"/>
      <c r="E108" s="704"/>
      <c r="F108" s="704"/>
      <c r="G108" s="93" t="s">
        <v>172</v>
      </c>
      <c r="H108" s="94" t="s">
        <v>172</v>
      </c>
      <c r="I108" s="367"/>
      <c r="J108" s="55"/>
      <c r="K108" s="55"/>
      <c r="L108" s="55"/>
      <c r="M108" s="55"/>
      <c r="N108" s="55"/>
      <c r="O108" s="55"/>
      <c r="P108" s="55"/>
      <c r="Q108" s="55"/>
      <c r="R108" s="55"/>
    </row>
    <row r="109" spans="2:16384" ht="24.95" customHeight="1">
      <c r="B109" s="700" t="s">
        <v>437</v>
      </c>
      <c r="C109" s="701"/>
      <c r="D109" s="701"/>
      <c r="E109" s="701"/>
      <c r="F109" s="701"/>
      <c r="G109" s="701"/>
      <c r="H109" s="702"/>
      <c r="I109" s="367"/>
      <c r="J109" s="55"/>
      <c r="K109" s="55"/>
      <c r="L109" s="55"/>
      <c r="M109" s="55"/>
      <c r="N109" s="55"/>
      <c r="O109" s="55"/>
      <c r="P109" s="55"/>
      <c r="Q109" s="55"/>
      <c r="R109" s="55"/>
    </row>
    <row r="110" spans="2:16384" ht="24.95" customHeight="1">
      <c r="B110" s="735" t="s">
        <v>178</v>
      </c>
      <c r="C110" s="736"/>
      <c r="D110" s="736"/>
      <c r="E110" s="736"/>
      <c r="F110" s="736"/>
      <c r="G110" s="71" t="s">
        <v>173</v>
      </c>
      <c r="H110" s="95" t="s">
        <v>174</v>
      </c>
      <c r="I110" s="367"/>
      <c r="J110" s="55"/>
      <c r="K110" s="55"/>
      <c r="L110" s="55"/>
      <c r="M110" s="55"/>
      <c r="N110" s="55"/>
      <c r="O110" s="55"/>
      <c r="P110" s="55"/>
      <c r="Q110" s="55"/>
      <c r="R110" s="55"/>
    </row>
    <row r="111" spans="2:16384" ht="24.95" customHeight="1" thickBot="1">
      <c r="B111" s="737" t="s">
        <v>179</v>
      </c>
      <c r="C111" s="738"/>
      <c r="D111" s="738"/>
      <c r="E111" s="738"/>
      <c r="F111" s="738"/>
      <c r="G111" s="93" t="s">
        <v>175</v>
      </c>
      <c r="H111" s="94" t="s">
        <v>174</v>
      </c>
      <c r="I111" s="367"/>
      <c r="J111" s="55"/>
      <c r="K111" s="55"/>
      <c r="L111" s="55"/>
      <c r="M111" s="55"/>
      <c r="N111" s="55"/>
      <c r="O111" s="55"/>
      <c r="P111" s="55"/>
      <c r="Q111" s="55"/>
      <c r="R111" s="55"/>
    </row>
    <row r="112" spans="2:16384" ht="24.95" customHeight="1">
      <c r="B112" s="145"/>
      <c r="C112" s="145"/>
      <c r="D112" s="145"/>
      <c r="E112" s="145"/>
      <c r="F112" s="145"/>
      <c r="G112" s="71"/>
      <c r="H112" s="71"/>
      <c r="J112" s="55"/>
      <c r="K112" s="55"/>
      <c r="L112" s="55"/>
      <c r="M112" s="55"/>
      <c r="N112" s="55"/>
      <c r="O112" s="55"/>
      <c r="P112" s="55"/>
      <c r="Q112" s="55"/>
      <c r="R112" s="55"/>
    </row>
    <row r="113" spans="2:18" ht="24.95" customHeight="1">
      <c r="B113" s="128" t="s">
        <v>410</v>
      </c>
      <c r="C113" s="48"/>
      <c r="D113" s="48"/>
      <c r="E113" s="48"/>
      <c r="F113" s="48"/>
      <c r="G113" s="48"/>
      <c r="H113" s="48"/>
      <c r="I113" s="48"/>
      <c r="J113" s="55"/>
      <c r="K113" s="55"/>
      <c r="L113" s="55"/>
      <c r="M113" s="55"/>
      <c r="N113" s="55"/>
      <c r="O113" s="55"/>
      <c r="P113" s="55"/>
      <c r="Q113" s="55"/>
      <c r="R113" s="55"/>
    </row>
    <row r="114" spans="2:18" ht="2.1" customHeight="1" thickBot="1">
      <c r="B114" s="61"/>
      <c r="C114" s="61"/>
      <c r="D114" s="61"/>
      <c r="E114" s="61"/>
      <c r="F114" s="61"/>
      <c r="G114" s="61"/>
      <c r="H114" s="61"/>
      <c r="I114" s="61"/>
      <c r="J114" s="61"/>
      <c r="K114" s="61"/>
    </row>
    <row r="115" spans="2:18" ht="15" customHeight="1">
      <c r="B115" s="619" t="s">
        <v>411</v>
      </c>
      <c r="C115" s="620"/>
      <c r="D115" s="620"/>
      <c r="E115" s="620"/>
      <c r="F115" s="620"/>
      <c r="G115" s="369" t="s">
        <v>119</v>
      </c>
      <c r="H115" s="374" t="s">
        <v>425</v>
      </c>
      <c r="I115" s="381"/>
      <c r="J115" s="381"/>
      <c r="K115" s="381"/>
    </row>
    <row r="116" spans="2:18" ht="30" customHeight="1">
      <c r="B116" s="611" t="s">
        <v>429</v>
      </c>
      <c r="C116" s="612"/>
      <c r="D116" s="612"/>
      <c r="E116" s="612"/>
      <c r="F116" s="612"/>
      <c r="G116" s="373" t="s">
        <v>412</v>
      </c>
      <c r="H116" s="79" t="s">
        <v>412</v>
      </c>
      <c r="I116" s="381"/>
      <c r="J116" s="381"/>
      <c r="K116" s="381"/>
    </row>
    <row r="117" spans="2:18" ht="30" customHeight="1">
      <c r="B117" s="611" t="s">
        <v>431</v>
      </c>
      <c r="C117" s="612"/>
      <c r="D117" s="612"/>
      <c r="E117" s="612"/>
      <c r="F117" s="612"/>
      <c r="G117" s="373" t="s">
        <v>413</v>
      </c>
      <c r="H117" s="79" t="s">
        <v>413</v>
      </c>
      <c r="I117" s="381"/>
      <c r="J117" s="381"/>
      <c r="K117" s="381"/>
    </row>
    <row r="118" spans="2:18" ht="30" customHeight="1">
      <c r="B118" s="611" t="s">
        <v>430</v>
      </c>
      <c r="C118" s="612"/>
      <c r="D118" s="612"/>
      <c r="E118" s="612"/>
      <c r="F118" s="612"/>
      <c r="G118" s="373" t="s">
        <v>412</v>
      </c>
      <c r="H118" s="121" t="s">
        <v>413</v>
      </c>
      <c r="I118" s="381"/>
      <c r="J118" s="381"/>
      <c r="K118" s="381"/>
    </row>
    <row r="119" spans="2:18" ht="30" customHeight="1">
      <c r="B119" s="611" t="s">
        <v>428</v>
      </c>
      <c r="C119" s="612"/>
      <c r="D119" s="612"/>
      <c r="E119" s="612"/>
      <c r="F119" s="612"/>
      <c r="G119" s="373" t="s">
        <v>413</v>
      </c>
      <c r="H119" s="121" t="s">
        <v>413</v>
      </c>
      <c r="I119" s="381"/>
      <c r="J119" s="381"/>
      <c r="K119" s="381"/>
    </row>
    <row r="120" spans="2:18" ht="30" customHeight="1">
      <c r="B120" s="611" t="s">
        <v>434</v>
      </c>
      <c r="C120" s="612"/>
      <c r="D120" s="612"/>
      <c r="E120" s="612"/>
      <c r="F120" s="612"/>
      <c r="G120" s="373" t="s">
        <v>414</v>
      </c>
      <c r="H120" s="121" t="s">
        <v>414</v>
      </c>
      <c r="I120" s="381"/>
      <c r="J120" s="381"/>
      <c r="K120" s="381"/>
    </row>
    <row r="121" spans="2:18" ht="30" customHeight="1">
      <c r="B121" s="611" t="s">
        <v>435</v>
      </c>
      <c r="C121" s="612"/>
      <c r="D121" s="612"/>
      <c r="E121" s="612"/>
      <c r="F121" s="612"/>
      <c r="G121" s="373" t="s">
        <v>414</v>
      </c>
      <c r="H121" s="121" t="s">
        <v>412</v>
      </c>
      <c r="I121" s="381"/>
      <c r="J121" s="381"/>
      <c r="K121" s="381"/>
    </row>
    <row r="122" spans="2:18" ht="30" customHeight="1" thickBot="1">
      <c r="B122" s="611" t="s">
        <v>433</v>
      </c>
      <c r="C122" s="612"/>
      <c r="D122" s="612"/>
      <c r="E122" s="612"/>
      <c r="F122" s="612"/>
      <c r="G122" s="375" t="s">
        <v>415</v>
      </c>
      <c r="H122" s="121" t="s">
        <v>414</v>
      </c>
      <c r="I122" s="381"/>
      <c r="J122" s="381"/>
      <c r="K122" s="381"/>
    </row>
    <row r="123" spans="2:18" ht="15" customHeight="1">
      <c r="B123" s="619" t="s">
        <v>416</v>
      </c>
      <c r="C123" s="620"/>
      <c r="D123" s="620"/>
      <c r="E123" s="620"/>
      <c r="F123" s="620"/>
      <c r="G123" s="369" t="s">
        <v>119</v>
      </c>
      <c r="H123" s="378" t="s">
        <v>425</v>
      </c>
      <c r="I123" s="381"/>
      <c r="J123" s="381"/>
      <c r="K123" s="381"/>
    </row>
    <row r="124" spans="2:18" ht="15" customHeight="1">
      <c r="B124" s="611" t="s">
        <v>423</v>
      </c>
      <c r="C124" s="612"/>
      <c r="D124" s="612"/>
      <c r="E124" s="612"/>
      <c r="F124" s="612"/>
      <c r="G124" s="373" t="s">
        <v>414</v>
      </c>
      <c r="H124" s="121" t="s">
        <v>414</v>
      </c>
      <c r="I124" s="381"/>
      <c r="J124" s="381"/>
      <c r="K124" s="381"/>
    </row>
    <row r="125" spans="2:18" ht="15" customHeight="1" thickBot="1">
      <c r="B125" s="733" t="s">
        <v>424</v>
      </c>
      <c r="C125" s="734"/>
      <c r="D125" s="734"/>
      <c r="E125" s="734"/>
      <c r="F125" s="734"/>
      <c r="G125" s="383" t="s">
        <v>413</v>
      </c>
      <c r="H125" s="384" t="s">
        <v>413</v>
      </c>
      <c r="I125" s="381"/>
      <c r="J125" s="381"/>
      <c r="K125" s="381"/>
    </row>
    <row r="126" spans="2:18" ht="15" customHeight="1">
      <c r="B126" s="619" t="s">
        <v>417</v>
      </c>
      <c r="C126" s="620"/>
      <c r="D126" s="620"/>
      <c r="E126" s="620"/>
      <c r="F126" s="620"/>
      <c r="G126" s="369" t="s">
        <v>119</v>
      </c>
      <c r="H126" s="371" t="s">
        <v>425</v>
      </c>
      <c r="I126" s="381"/>
      <c r="J126" s="381"/>
      <c r="K126" s="381"/>
    </row>
    <row r="127" spans="2:18" ht="15" customHeight="1" thickBot="1">
      <c r="B127" s="725" t="s">
        <v>418</v>
      </c>
      <c r="C127" s="726"/>
      <c r="D127" s="726"/>
      <c r="E127" s="726"/>
      <c r="F127" s="726"/>
      <c r="G127" s="372" t="s">
        <v>419</v>
      </c>
      <c r="H127" s="379" t="s">
        <v>419</v>
      </c>
      <c r="I127" s="381"/>
      <c r="J127" s="381"/>
      <c r="K127" s="381"/>
    </row>
    <row r="128" spans="2:18" ht="15" customHeight="1">
      <c r="B128" s="727" t="s">
        <v>420</v>
      </c>
      <c r="C128" s="728"/>
      <c r="D128" s="728"/>
      <c r="E128" s="728"/>
      <c r="F128" s="728"/>
      <c r="G128" s="377" t="s">
        <v>119</v>
      </c>
      <c r="H128" s="105" t="s">
        <v>425</v>
      </c>
      <c r="I128" s="381"/>
      <c r="J128" s="381"/>
      <c r="K128" s="381"/>
    </row>
    <row r="129" spans="2:11" ht="30" customHeight="1" thickBot="1">
      <c r="B129" s="725" t="s">
        <v>436</v>
      </c>
      <c r="C129" s="726"/>
      <c r="D129" s="726"/>
      <c r="E129" s="726"/>
      <c r="F129" s="726"/>
      <c r="G129" s="380" t="s">
        <v>412</v>
      </c>
      <c r="H129" s="379" t="s">
        <v>413</v>
      </c>
      <c r="I129" s="381"/>
      <c r="J129" s="381"/>
      <c r="K129" s="381"/>
    </row>
    <row r="130" spans="2:11" ht="15" customHeight="1">
      <c r="B130" s="382" t="s">
        <v>421</v>
      </c>
      <c r="C130" s="368"/>
      <c r="D130" s="368"/>
      <c r="E130" s="368"/>
      <c r="F130" s="368"/>
      <c r="G130" s="113"/>
      <c r="H130" s="50"/>
      <c r="I130" s="381"/>
      <c r="J130" s="381"/>
      <c r="K130" s="381"/>
    </row>
    <row r="131" spans="2:11" ht="15" customHeight="1">
      <c r="B131" s="382" t="s">
        <v>426</v>
      </c>
      <c r="C131" s="368"/>
      <c r="D131" s="368"/>
      <c r="E131" s="368"/>
      <c r="F131" s="368"/>
      <c r="G131" s="113"/>
      <c r="H131" s="50"/>
      <c r="I131" s="381"/>
      <c r="J131" s="381"/>
      <c r="K131" s="381"/>
    </row>
    <row r="132" spans="2:11" ht="15" customHeight="1">
      <c r="B132" s="382" t="s">
        <v>427</v>
      </c>
      <c r="C132" s="368"/>
      <c r="D132" s="368"/>
      <c r="E132" s="368"/>
      <c r="F132" s="368"/>
      <c r="G132" s="113"/>
      <c r="H132" s="50"/>
      <c r="I132" s="381"/>
      <c r="J132" s="381"/>
      <c r="K132" s="381"/>
    </row>
    <row r="133" spans="2:11" ht="15" customHeight="1">
      <c r="B133" s="382" t="s">
        <v>422</v>
      </c>
      <c r="C133" s="70"/>
      <c r="D133" s="70"/>
      <c r="E133" s="70"/>
      <c r="F133" s="70"/>
      <c r="G133" s="70"/>
      <c r="H133" s="71"/>
      <c r="I133" s="71"/>
      <c r="J133" s="71"/>
      <c r="K133" s="71"/>
    </row>
    <row r="134" spans="2:11" ht="24.95" customHeight="1">
      <c r="B134" s="260"/>
      <c r="C134" s="346"/>
      <c r="D134" s="346"/>
      <c r="E134" s="346"/>
      <c r="F134" s="346"/>
      <c r="G134" s="71"/>
      <c r="H134" s="71"/>
    </row>
    <row r="135" spans="2:11" ht="24.95" customHeight="1">
      <c r="B135" s="152" t="s">
        <v>237</v>
      </c>
      <c r="C135" s="182"/>
      <c r="D135" s="182"/>
      <c r="E135" s="182"/>
      <c r="F135" s="182"/>
      <c r="G135" s="182"/>
      <c r="H135" s="182"/>
    </row>
    <row r="136" spans="2:11" ht="2.1" customHeight="1" thickBot="1">
      <c r="B136" s="82"/>
      <c r="C136" s="82"/>
      <c r="D136" s="82"/>
      <c r="E136" s="82"/>
      <c r="F136" s="82"/>
      <c r="G136" s="82"/>
      <c r="H136" s="82"/>
    </row>
    <row r="137" spans="2:11" ht="21.95" customHeight="1">
      <c r="B137" s="638" t="s">
        <v>146</v>
      </c>
      <c r="C137" s="641" t="s">
        <v>131</v>
      </c>
      <c r="D137" s="731" t="s">
        <v>148</v>
      </c>
      <c r="E137" s="729" t="s">
        <v>147</v>
      </c>
      <c r="F137" s="729"/>
      <c r="G137" s="729"/>
      <c r="H137" s="730"/>
    </row>
    <row r="138" spans="2:11" ht="21.95" customHeight="1">
      <c r="B138" s="639"/>
      <c r="C138" s="642"/>
      <c r="D138" s="732"/>
      <c r="E138" s="621" t="s">
        <v>132</v>
      </c>
      <c r="F138" s="621"/>
      <c r="G138" s="621"/>
      <c r="H138" s="622"/>
    </row>
    <row r="139" spans="2:11" ht="21.95" customHeight="1">
      <c r="B139" s="639"/>
      <c r="C139" s="642"/>
      <c r="D139" s="732"/>
      <c r="E139" s="63">
        <v>1</v>
      </c>
      <c r="F139" s="63">
        <v>2</v>
      </c>
      <c r="G139" s="63">
        <v>3</v>
      </c>
      <c r="H139" s="79">
        <v>4</v>
      </c>
    </row>
    <row r="140" spans="2:11" ht="21.95" customHeight="1">
      <c r="B140" s="618">
        <v>2</v>
      </c>
      <c r="C140" s="63" t="s">
        <v>133</v>
      </c>
      <c r="D140" s="63">
        <v>3</v>
      </c>
      <c r="E140" s="64">
        <v>0.85</v>
      </c>
      <c r="F140" s="64">
        <v>0.9</v>
      </c>
      <c r="G140" s="64">
        <v>0.95</v>
      </c>
      <c r="H140" s="68">
        <v>1</v>
      </c>
    </row>
    <row r="141" spans="2:11" ht="21.95" customHeight="1">
      <c r="B141" s="618"/>
      <c r="C141" s="63" t="s">
        <v>134</v>
      </c>
      <c r="D141" s="63">
        <v>2</v>
      </c>
      <c r="E141" s="64">
        <v>0.85</v>
      </c>
      <c r="F141" s="64">
        <v>0.85</v>
      </c>
      <c r="G141" s="64">
        <v>0.9</v>
      </c>
      <c r="H141" s="68">
        <v>0.95</v>
      </c>
    </row>
    <row r="142" spans="2:11" ht="21.95" customHeight="1">
      <c r="B142" s="618"/>
      <c r="C142" s="63" t="s">
        <v>135</v>
      </c>
      <c r="D142" s="63">
        <v>1</v>
      </c>
      <c r="E142" s="64">
        <v>0.85</v>
      </c>
      <c r="F142" s="64">
        <v>0.85</v>
      </c>
      <c r="G142" s="64">
        <v>0.85</v>
      </c>
      <c r="H142" s="68">
        <v>0.9</v>
      </c>
    </row>
    <row r="143" spans="2:11" ht="21.95" customHeight="1">
      <c r="B143" s="618" t="s">
        <v>136</v>
      </c>
      <c r="C143" s="63" t="s">
        <v>133</v>
      </c>
      <c r="D143" s="63">
        <v>3</v>
      </c>
      <c r="E143" s="64">
        <v>1</v>
      </c>
      <c r="F143" s="64">
        <v>1.05</v>
      </c>
      <c r="G143" s="64">
        <v>1.1000000000000001</v>
      </c>
      <c r="H143" s="68">
        <v>1.1499999999999999</v>
      </c>
    </row>
    <row r="144" spans="2:11" ht="21.95" customHeight="1">
      <c r="B144" s="618"/>
      <c r="C144" s="63" t="s">
        <v>134</v>
      </c>
      <c r="D144" s="63">
        <v>2</v>
      </c>
      <c r="E144" s="64">
        <v>0.95</v>
      </c>
      <c r="F144" s="64">
        <v>1</v>
      </c>
      <c r="G144" s="64">
        <v>1.05</v>
      </c>
      <c r="H144" s="68">
        <v>1.1000000000000001</v>
      </c>
    </row>
    <row r="145" spans="2:10" ht="21.95" customHeight="1">
      <c r="B145" s="618"/>
      <c r="C145" s="63" t="s">
        <v>135</v>
      </c>
      <c r="D145" s="63">
        <v>1</v>
      </c>
      <c r="E145" s="64">
        <v>0.9</v>
      </c>
      <c r="F145" s="64">
        <v>0.95</v>
      </c>
      <c r="G145" s="64">
        <v>1</v>
      </c>
      <c r="H145" s="68">
        <v>1.05</v>
      </c>
    </row>
    <row r="146" spans="2:10" ht="21.95" customHeight="1">
      <c r="B146" s="618" t="s">
        <v>137</v>
      </c>
      <c r="C146" s="63" t="s">
        <v>133</v>
      </c>
      <c r="D146" s="63">
        <v>3</v>
      </c>
      <c r="E146" s="64">
        <v>1.05</v>
      </c>
      <c r="F146" s="64">
        <v>1.1000000000000001</v>
      </c>
      <c r="G146" s="64">
        <v>1.1499999999999999</v>
      </c>
      <c r="H146" s="68">
        <v>1.2</v>
      </c>
    </row>
    <row r="147" spans="2:10" ht="21.95" customHeight="1">
      <c r="B147" s="618"/>
      <c r="C147" s="63" t="s">
        <v>134</v>
      </c>
      <c r="D147" s="63">
        <v>2</v>
      </c>
      <c r="E147" s="64">
        <v>1</v>
      </c>
      <c r="F147" s="64">
        <v>1.05</v>
      </c>
      <c r="G147" s="64">
        <v>1.1000000000000001</v>
      </c>
      <c r="H147" s="68">
        <v>1.1499999999999999</v>
      </c>
    </row>
    <row r="148" spans="2:10" ht="21.95" customHeight="1" thickBot="1">
      <c r="B148" s="707"/>
      <c r="C148" s="80" t="s">
        <v>135</v>
      </c>
      <c r="D148" s="80">
        <v>1</v>
      </c>
      <c r="E148" s="67">
        <v>0.95</v>
      </c>
      <c r="F148" s="67">
        <v>1</v>
      </c>
      <c r="G148" s="67">
        <v>1.05</v>
      </c>
      <c r="H148" s="69">
        <v>1.1000000000000001</v>
      </c>
    </row>
    <row r="149" spans="2:10" ht="21.95" customHeight="1">
      <c r="B149" s="50"/>
      <c r="C149" s="50"/>
      <c r="D149" s="50"/>
      <c r="E149" s="46"/>
      <c r="F149" s="46"/>
      <c r="G149" s="46"/>
      <c r="H149" s="46"/>
    </row>
    <row r="150" spans="2:10" ht="21.95" customHeight="1">
      <c r="B150" s="153" t="s">
        <v>347</v>
      </c>
      <c r="C150" s="50"/>
      <c r="D150" s="50"/>
      <c r="E150" s="46"/>
      <c r="F150" s="46"/>
      <c r="G150" s="46"/>
      <c r="H150" s="46"/>
    </row>
    <row r="151" spans="2:10" ht="2.1" customHeight="1" thickBot="1">
      <c r="B151" s="153"/>
      <c r="C151" s="50"/>
      <c r="D151" s="50"/>
      <c r="E151" s="46"/>
      <c r="F151" s="46"/>
      <c r="G151" s="46"/>
      <c r="H151" s="46"/>
    </row>
    <row r="152" spans="2:10" ht="21.95" customHeight="1">
      <c r="B152" s="723" t="s">
        <v>11</v>
      </c>
      <c r="C152" s="724"/>
      <c r="D152" s="482" t="s">
        <v>344</v>
      </c>
      <c r="E152" s="352" t="s">
        <v>345</v>
      </c>
      <c r="F152" s="353" t="s">
        <v>401</v>
      </c>
      <c r="G152" s="48"/>
      <c r="H152" s="46"/>
      <c r="I152" s="48"/>
      <c r="J152" s="48"/>
    </row>
    <row r="153" spans="2:10" ht="21.95" customHeight="1">
      <c r="B153" s="389" t="s">
        <v>346</v>
      </c>
      <c r="C153" s="390"/>
      <c r="D153" s="478">
        <v>0.9</v>
      </c>
      <c r="E153" s="479">
        <v>1.25</v>
      </c>
      <c r="F153" s="148" t="s">
        <v>22</v>
      </c>
      <c r="G153" s="46"/>
      <c r="H153" s="46"/>
      <c r="I153" s="48"/>
      <c r="J153" s="46"/>
    </row>
    <row r="154" spans="2:10" ht="21.95" customHeight="1">
      <c r="B154" s="389" t="s">
        <v>537</v>
      </c>
      <c r="C154" s="390"/>
      <c r="D154" s="478">
        <v>0.9</v>
      </c>
      <c r="E154" s="484" t="s">
        <v>539</v>
      </c>
      <c r="F154" s="148" t="s">
        <v>22</v>
      </c>
      <c r="G154" s="350"/>
      <c r="H154" s="46"/>
      <c r="I154" s="48"/>
      <c r="J154" s="46"/>
    </row>
    <row r="155" spans="2:10" ht="21.95" customHeight="1">
      <c r="B155" s="389" t="s">
        <v>541</v>
      </c>
      <c r="C155" s="390"/>
      <c r="D155" s="478">
        <v>0.9</v>
      </c>
      <c r="E155" s="484" t="s">
        <v>540</v>
      </c>
      <c r="F155" s="148" t="s">
        <v>22</v>
      </c>
      <c r="G155" s="350"/>
      <c r="H155" s="46"/>
      <c r="I155" s="48"/>
      <c r="J155" s="46"/>
    </row>
    <row r="156" spans="2:10" ht="21.95" customHeight="1">
      <c r="B156" s="389" t="s">
        <v>538</v>
      </c>
      <c r="C156" s="390"/>
      <c r="D156" s="483" t="s">
        <v>542</v>
      </c>
      <c r="E156" s="484" t="s">
        <v>540</v>
      </c>
      <c r="F156" s="148" t="s">
        <v>22</v>
      </c>
      <c r="G156" s="350"/>
      <c r="H156" s="46"/>
      <c r="I156" s="48"/>
      <c r="J156" s="48"/>
    </row>
    <row r="157" spans="2:10" ht="21.95" customHeight="1">
      <c r="B157" s="389" t="s">
        <v>402</v>
      </c>
      <c r="C157" s="390"/>
      <c r="D157" s="479">
        <v>0</v>
      </c>
      <c r="E157" s="479">
        <v>1.75</v>
      </c>
      <c r="F157" s="148">
        <v>1.2</v>
      </c>
      <c r="G157" s="46"/>
      <c r="H157" s="46"/>
      <c r="I157" s="48"/>
      <c r="J157" s="48"/>
    </row>
    <row r="158" spans="2:10" ht="21.95" customHeight="1">
      <c r="B158" s="389" t="s">
        <v>403</v>
      </c>
      <c r="C158" s="391"/>
      <c r="D158" s="479">
        <v>0</v>
      </c>
      <c r="E158" s="478">
        <v>1.35</v>
      </c>
      <c r="F158" s="148">
        <v>1.2</v>
      </c>
      <c r="G158" s="46"/>
      <c r="H158" s="46"/>
      <c r="I158" s="48"/>
      <c r="J158" s="48"/>
    </row>
    <row r="159" spans="2:10" ht="21.95" customHeight="1">
      <c r="B159" s="389" t="s">
        <v>404</v>
      </c>
      <c r="C159" s="391"/>
      <c r="D159" s="479">
        <v>0</v>
      </c>
      <c r="E159" s="478">
        <v>1.35</v>
      </c>
      <c r="F159" s="148">
        <v>1</v>
      </c>
      <c r="G159" s="46"/>
      <c r="H159" s="46"/>
      <c r="I159" s="48"/>
      <c r="J159" s="48"/>
    </row>
    <row r="160" spans="2:10" ht="21.95" customHeight="1">
      <c r="B160" s="389" t="s">
        <v>405</v>
      </c>
      <c r="C160" s="391"/>
      <c r="D160" s="479">
        <v>0</v>
      </c>
      <c r="E160" s="478">
        <v>1.35</v>
      </c>
      <c r="F160" s="148">
        <v>1</v>
      </c>
      <c r="G160" s="46"/>
      <c r="H160" s="46"/>
      <c r="I160" s="48"/>
      <c r="J160" s="48"/>
    </row>
    <row r="161" spans="2:61" ht="21.95" customHeight="1">
      <c r="B161" s="486" t="s">
        <v>406</v>
      </c>
      <c r="C161" s="487"/>
      <c r="D161" s="383">
        <v>0</v>
      </c>
      <c r="E161" s="488">
        <v>1.35</v>
      </c>
      <c r="F161" s="489">
        <v>1.2</v>
      </c>
      <c r="G161" s="46"/>
      <c r="H161" s="46"/>
      <c r="I161" s="48"/>
      <c r="J161" s="48"/>
    </row>
    <row r="162" spans="2:61" ht="21.95" customHeight="1" thickBot="1">
      <c r="B162" s="392" t="s">
        <v>543</v>
      </c>
      <c r="C162" s="393"/>
      <c r="D162" s="481">
        <v>0</v>
      </c>
      <c r="E162" s="480">
        <v>1.3</v>
      </c>
      <c r="F162" s="149">
        <v>1</v>
      </c>
      <c r="G162" s="46"/>
      <c r="H162" s="46"/>
      <c r="I162" s="48"/>
      <c r="J162" s="48"/>
    </row>
    <row r="163" spans="2:61" ht="21.95" customHeight="1">
      <c r="B163" s="48" t="s">
        <v>348</v>
      </c>
      <c r="C163" s="54"/>
      <c r="D163" s="54"/>
      <c r="E163" s="54"/>
      <c r="F163" s="54"/>
      <c r="G163" s="54"/>
      <c r="H163" s="54"/>
    </row>
    <row r="164" spans="2:61" ht="21.95" customHeight="1">
      <c r="B164" s="48" t="s">
        <v>378</v>
      </c>
      <c r="C164" s="54"/>
      <c r="D164" s="54"/>
      <c r="E164" s="54"/>
      <c r="F164" s="54"/>
      <c r="G164" s="54"/>
      <c r="H164" s="54"/>
    </row>
    <row r="165" spans="2:61" ht="21.95" customHeight="1">
      <c r="B165" s="351" t="s">
        <v>379</v>
      </c>
      <c r="C165" s="50"/>
      <c r="D165" s="50"/>
      <c r="E165" s="46"/>
      <c r="F165" s="46"/>
      <c r="G165" s="46"/>
      <c r="H165" s="46"/>
    </row>
    <row r="166" spans="2:61" ht="24.95" customHeight="1">
      <c r="B166" s="485"/>
      <c r="C166" s="346"/>
      <c r="D166" s="346"/>
      <c r="E166" s="346"/>
      <c r="F166" s="346"/>
      <c r="G166" s="71"/>
      <c r="H166" s="71"/>
    </row>
    <row r="167" spans="2:61" ht="24.95" customHeight="1">
      <c r="B167" s="128" t="s">
        <v>567</v>
      </c>
    </row>
    <row r="168" spans="2:61" ht="2.1" customHeight="1" thickBot="1">
      <c r="B168" s="128"/>
    </row>
    <row r="169" spans="2:61" ht="24.95" customHeight="1">
      <c r="B169" s="313" t="s">
        <v>299</v>
      </c>
      <c r="C169" s="313" t="s">
        <v>153</v>
      </c>
      <c r="D169" s="314" t="s">
        <v>19</v>
      </c>
      <c r="E169" s="314" t="s">
        <v>121</v>
      </c>
      <c r="F169" s="314" t="s">
        <v>20</v>
      </c>
      <c r="G169" s="315" t="s">
        <v>152</v>
      </c>
      <c r="I169" s="306"/>
      <c r="M169" s="128"/>
    </row>
    <row r="170" spans="2:61" ht="24.95" customHeight="1" thickBot="1">
      <c r="B170" s="316" t="s">
        <v>122</v>
      </c>
      <c r="C170" s="316" t="s">
        <v>122</v>
      </c>
      <c r="D170" s="317" t="s">
        <v>154</v>
      </c>
      <c r="E170" s="317" t="s">
        <v>41</v>
      </c>
      <c r="F170" s="317" t="s">
        <v>41</v>
      </c>
      <c r="G170" s="318" t="s">
        <v>41</v>
      </c>
      <c r="I170" s="136"/>
      <c r="M170" s="136"/>
    </row>
    <row r="171" spans="2:61" ht="24.95" customHeight="1">
      <c r="B171" s="615" t="s">
        <v>155</v>
      </c>
      <c r="C171" s="308" t="s">
        <v>1</v>
      </c>
      <c r="D171" s="311">
        <v>1.3636363636363635</v>
      </c>
      <c r="E171" s="309">
        <v>17</v>
      </c>
      <c r="F171" s="310">
        <f t="shared" ref="F171:F177" si="10">D171*E171</f>
        <v>23.18181818181818</v>
      </c>
      <c r="G171" s="608">
        <v>25</v>
      </c>
      <c r="I171" s="116"/>
      <c r="M171" s="116"/>
    </row>
    <row r="172" spans="2:61" ht="24.95" customHeight="1">
      <c r="B172" s="616"/>
      <c r="C172" s="184" t="s">
        <v>2</v>
      </c>
      <c r="D172" s="312">
        <v>0.84961767204757854</v>
      </c>
      <c r="E172" s="146">
        <v>33</v>
      </c>
      <c r="F172" s="92">
        <f t="shared" si="10"/>
        <v>28.037383177570092</v>
      </c>
      <c r="G172" s="609"/>
      <c r="I172" s="116"/>
      <c r="K172" s="116"/>
      <c r="L172" s="116"/>
      <c r="M172" s="306"/>
      <c r="N172" s="116"/>
      <c r="O172" s="116"/>
      <c r="P172" s="116"/>
      <c r="Q172" s="116"/>
      <c r="R172" s="116"/>
    </row>
    <row r="173" spans="2:61" ht="24.95" customHeight="1" thickBot="1">
      <c r="B173" s="617"/>
      <c r="C173" s="185" t="s">
        <v>3</v>
      </c>
      <c r="D173" s="187">
        <v>0.74044821798795535</v>
      </c>
      <c r="E173" s="186">
        <v>35</v>
      </c>
      <c r="F173" s="319">
        <f t="shared" si="10"/>
        <v>25.915687629578436</v>
      </c>
      <c r="G173" s="610"/>
      <c r="I173" s="116"/>
      <c r="K173" s="116"/>
      <c r="L173" s="116"/>
      <c r="M173" s="116"/>
      <c r="N173" s="116"/>
      <c r="O173" s="116"/>
      <c r="P173" s="116"/>
      <c r="Q173" s="116"/>
      <c r="R173" s="116"/>
      <c r="AZ173" s="55"/>
      <c r="BA173" s="55"/>
      <c r="BB173" s="55"/>
      <c r="BC173" s="55"/>
      <c r="BD173" s="55"/>
      <c r="BE173" s="55"/>
      <c r="BF173" s="55"/>
      <c r="BG173" s="55"/>
      <c r="BH173" s="55"/>
      <c r="BI173" s="55"/>
    </row>
    <row r="174" spans="2:61" ht="24.95" customHeight="1">
      <c r="B174" s="615" t="s">
        <v>189</v>
      </c>
      <c r="C174" s="184" t="s">
        <v>4</v>
      </c>
      <c r="D174" s="312">
        <v>1.3020833333333333</v>
      </c>
      <c r="E174" s="146">
        <v>28</v>
      </c>
      <c r="F174" s="92">
        <f t="shared" si="10"/>
        <v>36.458333333333329</v>
      </c>
      <c r="G174" s="756">
        <v>28</v>
      </c>
      <c r="I174" s="116"/>
      <c r="M174" s="116"/>
      <c r="AZ174" s="55"/>
      <c r="BA174" s="55"/>
      <c r="BB174" s="55"/>
      <c r="BC174" s="55"/>
      <c r="BD174" s="55"/>
      <c r="BE174" s="55"/>
      <c r="BF174" s="55"/>
      <c r="BG174" s="55"/>
      <c r="BH174" s="55"/>
      <c r="BI174" s="55"/>
    </row>
    <row r="175" spans="2:61" ht="24.95" customHeight="1">
      <c r="B175" s="616"/>
      <c r="C175" s="184" t="s">
        <v>5</v>
      </c>
      <c r="D175" s="312">
        <v>0.85</v>
      </c>
      <c r="E175" s="146">
        <v>36.65</v>
      </c>
      <c r="F175" s="320">
        <f t="shared" si="10"/>
        <v>31.152499999999996</v>
      </c>
      <c r="G175" s="757"/>
      <c r="I175" s="116"/>
      <c r="M175" s="306"/>
      <c r="AZ175" s="55"/>
      <c r="BA175" s="55"/>
      <c r="BB175" s="55"/>
      <c r="BC175" s="55"/>
      <c r="BD175" s="55"/>
      <c r="BE175" s="55"/>
      <c r="BF175" s="55"/>
      <c r="BG175" s="55"/>
      <c r="BH175" s="55"/>
      <c r="BI175" s="55"/>
    </row>
    <row r="176" spans="2:61" ht="24.95" customHeight="1" thickBot="1">
      <c r="B176" s="617"/>
      <c r="C176" s="185" t="s">
        <v>6</v>
      </c>
      <c r="D176" s="187">
        <v>0.93457943925233644</v>
      </c>
      <c r="E176" s="186">
        <v>40</v>
      </c>
      <c r="F176" s="188">
        <f t="shared" si="10"/>
        <v>37.383177570093459</v>
      </c>
      <c r="G176" s="758"/>
      <c r="I176" s="116"/>
      <c r="M176" s="116"/>
      <c r="AZ176" s="55"/>
      <c r="BA176" s="55"/>
      <c r="BB176" s="55"/>
      <c r="BC176" s="55"/>
      <c r="BD176" s="55"/>
      <c r="BE176" s="55"/>
      <c r="BF176" s="55"/>
      <c r="BG176" s="55"/>
      <c r="BH176" s="55"/>
      <c r="BI176" s="55"/>
    </row>
    <row r="177" spans="2:61" ht="24.95" customHeight="1" thickBot="1">
      <c r="B177" s="185" t="s">
        <v>7</v>
      </c>
      <c r="C177" s="185" t="s">
        <v>7</v>
      </c>
      <c r="D177" s="187">
        <v>1.0288065843621399</v>
      </c>
      <c r="E177" s="186">
        <v>40</v>
      </c>
      <c r="F177" s="188">
        <f t="shared" si="10"/>
        <v>41.152263374485599</v>
      </c>
      <c r="G177" s="307"/>
      <c r="I177" s="116"/>
      <c r="M177" s="116"/>
      <c r="AZ177" s="55"/>
      <c r="BA177" s="55"/>
      <c r="BB177" s="55"/>
      <c r="BC177" s="55"/>
      <c r="BD177" s="55"/>
      <c r="BE177" s="55"/>
      <c r="BF177" s="55"/>
      <c r="BG177" s="55"/>
      <c r="BH177" s="55"/>
      <c r="BI177" s="55"/>
    </row>
    <row r="178" spans="2:61" ht="24.95" customHeight="1">
      <c r="B178" s="116"/>
      <c r="C178" s="116"/>
      <c r="D178" s="117"/>
      <c r="E178" s="116"/>
      <c r="F178" s="118"/>
      <c r="G178" s="116"/>
      <c r="H178" s="116"/>
      <c r="AZ178" s="55"/>
      <c r="BA178" s="55"/>
      <c r="BB178" s="55"/>
      <c r="BC178" s="55"/>
      <c r="BD178" s="55"/>
      <c r="BE178" s="55"/>
      <c r="BF178" s="55"/>
      <c r="BG178" s="55"/>
      <c r="BH178" s="55"/>
      <c r="BI178" s="55"/>
    </row>
    <row r="179" spans="2:61" ht="24.95" customHeight="1" thickBot="1">
      <c r="B179" s="128" t="s">
        <v>568</v>
      </c>
      <c r="C179" s="116"/>
      <c r="D179" s="117"/>
      <c r="E179" s="116"/>
      <c r="F179" s="118"/>
      <c r="G179" s="116"/>
      <c r="H179" s="116"/>
      <c r="AZ179" s="55"/>
      <c r="BA179" s="55"/>
      <c r="BB179" s="55"/>
      <c r="BC179" s="55"/>
      <c r="BD179" s="55"/>
      <c r="BE179" s="55"/>
      <c r="BF179" s="55"/>
      <c r="BG179" s="55"/>
      <c r="BH179" s="55"/>
      <c r="BI179" s="55"/>
    </row>
    <row r="180" spans="2:61" ht="24.95" customHeight="1">
      <c r="B180" s="313" t="s">
        <v>299</v>
      </c>
      <c r="C180" s="313" t="s">
        <v>153</v>
      </c>
      <c r="D180" s="314" t="s">
        <v>19</v>
      </c>
      <c r="E180" s="693" t="s">
        <v>513</v>
      </c>
      <c r="F180" s="694"/>
      <c r="G180" s="314" t="s">
        <v>515</v>
      </c>
      <c r="H180" s="314" t="s">
        <v>508</v>
      </c>
      <c r="I180" s="315" t="s">
        <v>509</v>
      </c>
      <c r="K180" s="128" t="s">
        <v>510</v>
      </c>
      <c r="AZ180" s="55"/>
      <c r="BA180" s="55"/>
      <c r="BB180" s="55"/>
      <c r="BC180" s="55"/>
      <c r="BD180" s="55"/>
      <c r="BE180" s="55"/>
      <c r="BF180" s="55"/>
      <c r="BG180" s="55"/>
      <c r="BH180" s="55"/>
      <c r="BI180" s="55"/>
    </row>
    <row r="181" spans="2:61" ht="24.95" customHeight="1" thickBot="1">
      <c r="B181" s="316" t="s">
        <v>122</v>
      </c>
      <c r="C181" s="316" t="s">
        <v>122</v>
      </c>
      <c r="D181" s="317" t="s">
        <v>154</v>
      </c>
      <c r="E181" s="691" t="s">
        <v>512</v>
      </c>
      <c r="F181" s="692"/>
      <c r="G181" s="317" t="s">
        <v>516</v>
      </c>
      <c r="H181" s="317" t="s">
        <v>516</v>
      </c>
      <c r="I181" s="318" t="s">
        <v>41</v>
      </c>
      <c r="K181" s="128" t="str">
        <f>"SINGLE AXLE  "&amp;IF(AND(D182&gt;0.99,D183&gt;0.99),"",MIN(10,TRUNC(D182*33.5/2)))&amp;"T"</f>
        <v>SINGLE AXLE  10T</v>
      </c>
      <c r="AZ181" s="55"/>
      <c r="BA181" s="55"/>
      <c r="BB181" s="55"/>
      <c r="BC181" s="55"/>
      <c r="BD181" s="55"/>
      <c r="BE181" s="55"/>
      <c r="BF181" s="55"/>
      <c r="BG181" s="55"/>
      <c r="BH181" s="55"/>
      <c r="BI181" s="55"/>
    </row>
    <row r="182" spans="2:61" ht="24.95" customHeight="1">
      <c r="B182" s="615" t="s">
        <v>495</v>
      </c>
      <c r="C182" s="308" t="s">
        <v>439</v>
      </c>
      <c r="D182" s="311">
        <v>0.85</v>
      </c>
      <c r="E182" s="689" t="s">
        <v>511</v>
      </c>
      <c r="F182" s="690"/>
      <c r="G182" s="310">
        <f>D182*33.5/2</f>
        <v>14.237499999999999</v>
      </c>
      <c r="H182" s="310" t="s">
        <v>22</v>
      </c>
      <c r="I182" s="444">
        <f>D182*28.75</f>
        <v>24.4375</v>
      </c>
      <c r="K182" s="128" t="str">
        <f>"TANDEM           "&amp;IF(AND(D182&gt;0.99,D183&gt;0.99),"",MIN(20,TRUNC(MIN(31,D183*31))))&amp;"T"</f>
        <v>TANDEM           20T</v>
      </c>
      <c r="AZ182" s="55"/>
      <c r="BA182" s="55"/>
      <c r="BB182" s="55"/>
      <c r="BC182" s="55"/>
      <c r="BD182" s="55"/>
      <c r="BE182" s="55"/>
      <c r="BF182" s="55"/>
      <c r="BG182" s="55"/>
      <c r="BH182" s="55"/>
      <c r="BI182" s="55"/>
    </row>
    <row r="183" spans="2:61" ht="24.95" customHeight="1" thickBot="1">
      <c r="B183" s="617"/>
      <c r="C183" s="185" t="s">
        <v>440</v>
      </c>
      <c r="D183" s="187">
        <v>0.67</v>
      </c>
      <c r="E183" s="687" t="s">
        <v>514</v>
      </c>
      <c r="F183" s="688"/>
      <c r="G183" s="188">
        <f>D183*33.5/2</f>
        <v>11.2225</v>
      </c>
      <c r="H183" s="188">
        <f>D183*31</f>
        <v>20.77</v>
      </c>
      <c r="I183" s="445">
        <f>D183*43</f>
        <v>28.810000000000002</v>
      </c>
      <c r="K183" s="128" t="str">
        <f>"GROSS             "&amp;IF(AND(D182&gt;0.99,D183&gt;0.99),"",TRUNC(MIN(43,D183*43,D182*57.5/2)))&amp;"T"</f>
        <v>GROSS             24T</v>
      </c>
      <c r="M183" s="49" t="s">
        <v>559</v>
      </c>
      <c r="AZ183" s="55"/>
      <c r="BA183" s="55"/>
      <c r="BB183" s="55"/>
      <c r="BC183" s="55"/>
      <c r="BD183" s="55"/>
      <c r="BE183" s="55"/>
      <c r="BF183" s="55"/>
      <c r="BG183" s="55"/>
      <c r="BH183" s="55"/>
      <c r="BI183" s="55"/>
    </row>
    <row r="184" spans="2:61" ht="24.95" customHeight="1">
      <c r="B184" s="116"/>
      <c r="C184" s="116"/>
      <c r="D184" s="117"/>
      <c r="E184" s="116"/>
      <c r="F184" s="118"/>
      <c r="G184" s="116"/>
      <c r="J184" s="128"/>
      <c r="AZ184" s="55"/>
      <c r="BA184" s="55"/>
      <c r="BB184" s="55"/>
      <c r="BC184" s="55"/>
      <c r="BD184" s="55"/>
      <c r="BE184" s="55"/>
      <c r="BF184" s="55"/>
      <c r="BG184" s="55"/>
      <c r="BH184" s="55"/>
      <c r="BI184" s="55"/>
    </row>
    <row r="185" spans="2:61" ht="24.95" customHeight="1" thickBot="1">
      <c r="B185" s="128" t="s">
        <v>566</v>
      </c>
      <c r="C185" s="116"/>
      <c r="D185" s="117"/>
      <c r="E185" s="116"/>
      <c r="F185" s="118"/>
      <c r="G185" s="116"/>
      <c r="J185" s="128"/>
      <c r="AZ185" s="55"/>
      <c r="BA185" s="55"/>
      <c r="BB185" s="55"/>
      <c r="BC185" s="55"/>
      <c r="BD185" s="55"/>
      <c r="BE185" s="55"/>
      <c r="BF185" s="55"/>
      <c r="BG185" s="55"/>
      <c r="BH185" s="55"/>
      <c r="BI185" s="55"/>
    </row>
    <row r="186" spans="2:61" ht="24.95" customHeight="1">
      <c r="B186" s="739" t="s">
        <v>565</v>
      </c>
      <c r="C186" s="741" t="s">
        <v>558</v>
      </c>
      <c r="D186" s="743" t="s">
        <v>440</v>
      </c>
      <c r="E186" s="745"/>
      <c r="F186" s="118"/>
      <c r="G186" s="116"/>
      <c r="J186" s="128"/>
      <c r="AZ186" s="55"/>
      <c r="BA186" s="55"/>
      <c r="BB186" s="55"/>
      <c r="BC186" s="55"/>
      <c r="BD186" s="55"/>
      <c r="BE186" s="55"/>
      <c r="BF186" s="55"/>
      <c r="BG186" s="55"/>
      <c r="BH186" s="55"/>
      <c r="BI186" s="55"/>
    </row>
    <row r="187" spans="2:61" ht="24.95" customHeight="1">
      <c r="B187" s="740"/>
      <c r="C187" s="742"/>
      <c r="D187" s="744"/>
      <c r="E187" s="745"/>
      <c r="F187" s="118"/>
      <c r="G187" s="116"/>
      <c r="H187" s="116"/>
      <c r="AZ187" s="55"/>
      <c r="BA187" s="55"/>
      <c r="BB187" s="55"/>
      <c r="BC187" s="55"/>
      <c r="BD187" s="55"/>
      <c r="BE187" s="55"/>
      <c r="BF187" s="55"/>
      <c r="BG187" s="55"/>
      <c r="BH187" s="55"/>
      <c r="BI187" s="55"/>
    </row>
    <row r="188" spans="2:61" ht="24.95" customHeight="1">
      <c r="B188" s="184">
        <v>1</v>
      </c>
      <c r="C188" s="146" t="s">
        <v>556</v>
      </c>
      <c r="D188" s="505">
        <v>1.1000000000000001</v>
      </c>
      <c r="E188" s="117"/>
      <c r="F188" s="118"/>
      <c r="G188" s="116"/>
      <c r="H188" s="116"/>
      <c r="AZ188" s="55"/>
      <c r="BA188" s="55"/>
      <c r="BB188" s="55"/>
      <c r="BC188" s="55"/>
      <c r="BD188" s="55"/>
      <c r="BE188" s="55"/>
      <c r="BF188" s="55"/>
      <c r="BG188" s="55"/>
      <c r="BH188" s="55"/>
      <c r="BI188" s="55"/>
    </row>
    <row r="189" spans="2:61" ht="24.95" customHeight="1">
      <c r="B189" s="184">
        <v>1</v>
      </c>
      <c r="C189" s="146" t="s">
        <v>557</v>
      </c>
      <c r="D189" s="505">
        <v>1.1000000000000001</v>
      </c>
      <c r="E189" s="117"/>
      <c r="F189" s="118"/>
      <c r="G189" s="116"/>
      <c r="H189" s="116"/>
      <c r="AZ189" s="55"/>
      <c r="BA189" s="55"/>
      <c r="BB189" s="55"/>
      <c r="BC189" s="55"/>
      <c r="BD189" s="55"/>
      <c r="BE189" s="55"/>
      <c r="BF189" s="55"/>
      <c r="BG189" s="55"/>
      <c r="BH189" s="55"/>
      <c r="BI189" s="55"/>
    </row>
    <row r="190" spans="2:61" ht="24.95" customHeight="1">
      <c r="B190" s="184">
        <v>10</v>
      </c>
      <c r="C190" s="146" t="s">
        <v>556</v>
      </c>
      <c r="D190" s="505">
        <v>1.1000000000000001</v>
      </c>
      <c r="E190" s="117"/>
      <c r="F190" s="118"/>
      <c r="G190" s="116"/>
      <c r="H190" s="116"/>
      <c r="AZ190" s="55"/>
      <c r="BA190" s="55"/>
      <c r="BB190" s="55"/>
      <c r="BC190" s="55"/>
      <c r="BD190" s="55"/>
      <c r="BE190" s="55"/>
      <c r="BF190" s="55"/>
      <c r="BG190" s="55"/>
      <c r="BH190" s="55"/>
      <c r="BI190" s="55"/>
    </row>
    <row r="191" spans="2:61" ht="24.95" customHeight="1" thickBot="1">
      <c r="B191" s="185">
        <v>10</v>
      </c>
      <c r="C191" s="186" t="s">
        <v>557</v>
      </c>
      <c r="D191" s="506">
        <v>1.2</v>
      </c>
      <c r="E191" s="117"/>
      <c r="F191" s="118"/>
      <c r="G191" s="116"/>
      <c r="H191" s="116"/>
      <c r="AZ191" s="55"/>
      <c r="BA191" s="55"/>
      <c r="BB191" s="55"/>
      <c r="BC191" s="55"/>
      <c r="BD191" s="55"/>
      <c r="BE191" s="55"/>
      <c r="BF191" s="55"/>
      <c r="BG191" s="55"/>
      <c r="BH191" s="55"/>
      <c r="BI191" s="55"/>
    </row>
    <row r="192" spans="2:61" ht="24.95" customHeight="1" thickBot="1">
      <c r="B192" s="116"/>
      <c r="C192" s="116"/>
      <c r="D192" s="117"/>
      <c r="E192" s="116"/>
      <c r="F192" s="118"/>
      <c r="G192" s="116"/>
      <c r="H192" s="116"/>
      <c r="AZ192" s="55"/>
      <c r="BA192" s="55"/>
      <c r="BB192" s="55"/>
      <c r="BC192" s="55"/>
      <c r="BD192" s="55"/>
      <c r="BE192" s="55"/>
      <c r="BF192" s="55"/>
      <c r="BG192" s="55"/>
      <c r="BH192" s="55"/>
      <c r="BI192" s="55"/>
    </row>
    <row r="193" spans="2:64" ht="24.95" customHeight="1">
      <c r="B193" s="128" t="s">
        <v>499</v>
      </c>
      <c r="C193" s="116"/>
      <c r="D193" s="117"/>
      <c r="E193" s="116"/>
      <c r="F193" s="118"/>
      <c r="G193" s="116"/>
      <c r="H193" s="116"/>
      <c r="Z193" s="438" t="s">
        <v>497</v>
      </c>
      <c r="AA193" s="432"/>
      <c r="AB193" s="432"/>
      <c r="AC193" s="432"/>
      <c r="AD193" s="432"/>
      <c r="AE193" s="432"/>
      <c r="AF193" s="432"/>
      <c r="AG193" s="432"/>
      <c r="AH193" s="432"/>
      <c r="AI193" s="432"/>
      <c r="AJ193" s="432"/>
      <c r="AK193" s="432"/>
      <c r="AL193" s="432"/>
      <c r="AM193" s="432"/>
      <c r="AN193" s="432"/>
      <c r="AO193" s="432"/>
      <c r="AP193" s="432"/>
      <c r="AQ193" s="432"/>
      <c r="AR193" s="432"/>
      <c r="AS193" s="432"/>
      <c r="AT193" s="432"/>
      <c r="AU193" s="432"/>
      <c r="AV193" s="432"/>
      <c r="AW193" s="432"/>
      <c r="AX193" s="432"/>
      <c r="AY193" s="432"/>
      <c r="AZ193" s="433"/>
      <c r="BA193" s="126"/>
      <c r="BB193" s="55"/>
      <c r="BC193" s="55"/>
      <c r="BD193" s="55"/>
      <c r="BE193" s="55"/>
      <c r="BF193" s="55"/>
      <c r="BG193" s="55"/>
      <c r="BH193" s="55"/>
      <c r="BI193" s="55"/>
    </row>
    <row r="194" spans="2:64" ht="24.95" customHeight="1">
      <c r="B194" s="146" t="str">
        <f>Z194</f>
        <v>Span</v>
      </c>
      <c r="C194" s="92" t="str">
        <f t="shared" ref="C194:C209" si="11">AE194</f>
        <v>HL93</v>
      </c>
      <c r="D194" s="92" t="str">
        <f t="shared" ref="D194:D209" si="12">AF194</f>
        <v>FL120</v>
      </c>
      <c r="E194" s="92" t="str">
        <f t="shared" ref="E194:E209" si="13">AG194</f>
        <v>SU2</v>
      </c>
      <c r="F194" s="92" t="str">
        <f t="shared" ref="F194:F209" si="14">AH194</f>
        <v>SU3</v>
      </c>
      <c r="G194" s="92" t="str">
        <f t="shared" ref="G194:G209" si="15">AI194</f>
        <v>SU4</v>
      </c>
      <c r="H194" s="92" t="str">
        <f t="shared" ref="H194:H209" si="16">AJ194</f>
        <v>C3</v>
      </c>
      <c r="I194" s="92" t="str">
        <f t="shared" ref="I194:I209" si="17">AK194</f>
        <v>C4</v>
      </c>
      <c r="J194" s="92" t="str">
        <f t="shared" ref="J194:J209" si="18">AL194</f>
        <v>C5</v>
      </c>
      <c r="K194" s="92" t="str">
        <f t="shared" ref="K194:K209" si="19">AM194</f>
        <v>ST5</v>
      </c>
      <c r="L194" s="92" t="str">
        <f t="shared" ref="L194:L209" si="20">AN194</f>
        <v>EV2</v>
      </c>
      <c r="M194" s="92" t="str">
        <f t="shared" ref="M194:M209" si="21">AO194</f>
        <v>EV3</v>
      </c>
      <c r="Z194" s="439" t="s">
        <v>215</v>
      </c>
      <c r="AA194" s="434" t="s">
        <v>274</v>
      </c>
      <c r="AB194" s="434" t="s">
        <v>275</v>
      </c>
      <c r="AC194" s="434" t="s">
        <v>274</v>
      </c>
      <c r="AD194" s="434" t="s">
        <v>275</v>
      </c>
      <c r="AE194" s="434" t="s">
        <v>8</v>
      </c>
      <c r="AF194" s="434" t="s">
        <v>102</v>
      </c>
      <c r="AG194" s="434" t="s">
        <v>1</v>
      </c>
      <c r="AH194" s="434" t="s">
        <v>2</v>
      </c>
      <c r="AI194" s="434" t="s">
        <v>3</v>
      </c>
      <c r="AJ194" s="434" t="s">
        <v>4</v>
      </c>
      <c r="AK194" s="434" t="s">
        <v>5</v>
      </c>
      <c r="AL194" s="434" t="s">
        <v>6</v>
      </c>
      <c r="AM194" s="434" t="s">
        <v>7</v>
      </c>
      <c r="AN194" s="434" t="s">
        <v>439</v>
      </c>
      <c r="AO194" s="434" t="s">
        <v>440</v>
      </c>
      <c r="AP194" s="434" t="s">
        <v>8</v>
      </c>
      <c r="AQ194" s="434" t="s">
        <v>102</v>
      </c>
      <c r="AR194" s="434" t="s">
        <v>1</v>
      </c>
      <c r="AS194" s="434" t="s">
        <v>2</v>
      </c>
      <c r="AT194" s="434" t="s">
        <v>3</v>
      </c>
      <c r="AU194" s="434" t="s">
        <v>4</v>
      </c>
      <c r="AV194" s="434" t="s">
        <v>5</v>
      </c>
      <c r="AW194" s="434" t="s">
        <v>6</v>
      </c>
      <c r="AX194" s="434" t="s">
        <v>7</v>
      </c>
      <c r="AY194" s="434" t="s">
        <v>439</v>
      </c>
      <c r="AZ194" s="435" t="s">
        <v>440</v>
      </c>
      <c r="BA194" s="126"/>
      <c r="BB194" s="126"/>
      <c r="BC194" s="126"/>
      <c r="BD194" s="126"/>
      <c r="BE194" s="126"/>
      <c r="BF194" s="126"/>
      <c r="BG194" s="126"/>
      <c r="BH194" s="126"/>
      <c r="BI194" s="126"/>
      <c r="BJ194" s="116"/>
      <c r="BK194" s="116"/>
      <c r="BL194" s="116"/>
    </row>
    <row r="195" spans="2:64" ht="24.95" customHeight="1">
      <c r="B195" s="146" t="str">
        <f t="shared" ref="B195:B209" si="22">Z195</f>
        <v>(ft)</v>
      </c>
      <c r="C195" s="92" t="str">
        <f t="shared" si="11"/>
        <v>(k-ft)</v>
      </c>
      <c r="D195" s="92" t="str">
        <f t="shared" si="12"/>
        <v>(k-ft)</v>
      </c>
      <c r="E195" s="92" t="str">
        <f t="shared" si="13"/>
        <v>(k-ft)</v>
      </c>
      <c r="F195" s="92" t="str">
        <f t="shared" si="14"/>
        <v>(k-ft)</v>
      </c>
      <c r="G195" s="92" t="str">
        <f t="shared" si="15"/>
        <v>(k-ft)</v>
      </c>
      <c r="H195" s="92" t="str">
        <f t="shared" si="16"/>
        <v>(k-ft)</v>
      </c>
      <c r="I195" s="92" t="str">
        <f t="shared" si="17"/>
        <v>(k-ft)</v>
      </c>
      <c r="J195" s="92" t="str">
        <f t="shared" si="18"/>
        <v>(k-ft)</v>
      </c>
      <c r="K195" s="92" t="str">
        <f t="shared" si="19"/>
        <v>(k-ft)</v>
      </c>
      <c r="L195" s="92" t="str">
        <f t="shared" si="20"/>
        <v>(k-ft)</v>
      </c>
      <c r="M195" s="92" t="str">
        <f t="shared" si="21"/>
        <v>(k-ft)</v>
      </c>
      <c r="Z195" s="439" t="s">
        <v>198</v>
      </c>
      <c r="AA195" s="434" t="s">
        <v>276</v>
      </c>
      <c r="AB195" s="434" t="s">
        <v>276</v>
      </c>
      <c r="AC195" s="434" t="s">
        <v>206</v>
      </c>
      <c r="AD195" s="434" t="s">
        <v>206</v>
      </c>
      <c r="AE195" s="434" t="s">
        <v>123</v>
      </c>
      <c r="AF195" s="434" t="s">
        <v>123</v>
      </c>
      <c r="AG195" s="434" t="s">
        <v>123</v>
      </c>
      <c r="AH195" s="434" t="s">
        <v>123</v>
      </c>
      <c r="AI195" s="434" t="s">
        <v>123</v>
      </c>
      <c r="AJ195" s="434" t="s">
        <v>123</v>
      </c>
      <c r="AK195" s="434" t="s">
        <v>123</v>
      </c>
      <c r="AL195" s="434" t="s">
        <v>123</v>
      </c>
      <c r="AM195" s="434" t="s">
        <v>123</v>
      </c>
      <c r="AN195" s="434" t="s">
        <v>123</v>
      </c>
      <c r="AO195" s="434" t="s">
        <v>123</v>
      </c>
      <c r="AP195" s="434" t="s">
        <v>216</v>
      </c>
      <c r="AQ195" s="434" t="s">
        <v>216</v>
      </c>
      <c r="AR195" s="434" t="s">
        <v>216</v>
      </c>
      <c r="AS195" s="434" t="s">
        <v>216</v>
      </c>
      <c r="AT195" s="434" t="s">
        <v>216</v>
      </c>
      <c r="AU195" s="434" t="s">
        <v>216</v>
      </c>
      <c r="AV195" s="434" t="s">
        <v>216</v>
      </c>
      <c r="AW195" s="434" t="s">
        <v>216</v>
      </c>
      <c r="AX195" s="434" t="s">
        <v>216</v>
      </c>
      <c r="AY195" s="434" t="s">
        <v>216</v>
      </c>
      <c r="AZ195" s="435" t="s">
        <v>216</v>
      </c>
      <c r="BA195" s="126"/>
      <c r="BB195" s="126"/>
      <c r="BC195" s="126"/>
      <c r="BD195" s="126"/>
      <c r="BE195" s="126"/>
      <c r="BF195" s="126"/>
      <c r="BG195" s="126"/>
      <c r="BH195" s="126"/>
      <c r="BI195" s="126"/>
      <c r="BJ195" s="116"/>
      <c r="BK195" s="116"/>
      <c r="BL195" s="116"/>
    </row>
    <row r="196" spans="2:64" ht="24.95" customHeight="1">
      <c r="B196" s="146">
        <f t="shared" si="22"/>
        <v>5</v>
      </c>
      <c r="C196" s="92">
        <f t="shared" si="11"/>
        <v>55.2</v>
      </c>
      <c r="D196" s="92">
        <f t="shared" si="12"/>
        <v>88.666112499999997</v>
      </c>
      <c r="E196" s="92">
        <f t="shared" si="13"/>
        <v>36.575000000000003</v>
      </c>
      <c r="F196" s="92">
        <f t="shared" si="14"/>
        <v>36.575000000000003</v>
      </c>
      <c r="G196" s="92">
        <f t="shared" si="15"/>
        <v>31.088750000000001</v>
      </c>
      <c r="H196" s="92">
        <f t="shared" si="16"/>
        <v>36.575000000000003</v>
      </c>
      <c r="I196" s="92">
        <f t="shared" si="17"/>
        <v>36.575000000000003</v>
      </c>
      <c r="J196" s="92">
        <f t="shared" si="18"/>
        <v>33.25</v>
      </c>
      <c r="K196" s="92">
        <f t="shared" si="19"/>
        <v>29.925000000000001</v>
      </c>
      <c r="L196" s="92">
        <f t="shared" si="20"/>
        <v>55.693750000000001</v>
      </c>
      <c r="M196" s="92">
        <f t="shared" si="21"/>
        <v>51.537500000000001</v>
      </c>
      <c r="Z196" s="439">
        <v>5</v>
      </c>
      <c r="AA196" s="434">
        <v>1.33</v>
      </c>
      <c r="AB196" s="434">
        <v>1.33</v>
      </c>
      <c r="AC196" s="434">
        <v>1</v>
      </c>
      <c r="AD196" s="434">
        <v>1</v>
      </c>
      <c r="AE196" s="434">
        <v>55.2</v>
      </c>
      <c r="AF196" s="434">
        <v>88.666112499999997</v>
      </c>
      <c r="AG196" s="434">
        <v>36.575000000000003</v>
      </c>
      <c r="AH196" s="434">
        <v>36.575000000000003</v>
      </c>
      <c r="AI196" s="434">
        <v>31.088750000000001</v>
      </c>
      <c r="AJ196" s="434">
        <v>36.575000000000003</v>
      </c>
      <c r="AK196" s="434">
        <v>36.575000000000003</v>
      </c>
      <c r="AL196" s="434">
        <v>33.25</v>
      </c>
      <c r="AM196" s="434">
        <v>29.925000000000001</v>
      </c>
      <c r="AN196" s="434">
        <v>55.693750000000001</v>
      </c>
      <c r="AO196" s="434">
        <v>51.537500000000001</v>
      </c>
      <c r="AP196" s="434">
        <v>44.160000000000004</v>
      </c>
      <c r="AQ196" s="434">
        <v>70.93289</v>
      </c>
      <c r="AR196" s="434">
        <v>29.26</v>
      </c>
      <c r="AS196" s="434">
        <v>34.134715999999997</v>
      </c>
      <c r="AT196" s="434">
        <v>29.01450860000001</v>
      </c>
      <c r="AU196" s="434">
        <v>29.26</v>
      </c>
      <c r="AV196" s="434">
        <v>34.134715999999997</v>
      </c>
      <c r="AW196" s="434">
        <v>31.031560000000002</v>
      </c>
      <c r="AX196" s="434">
        <v>28.728000000000005</v>
      </c>
      <c r="AY196" s="434">
        <v>44.555</v>
      </c>
      <c r="AZ196" s="435">
        <v>49.476000000000006</v>
      </c>
      <c r="BA196" s="126"/>
      <c r="BB196" s="305"/>
      <c r="BC196" s="305"/>
      <c r="BD196" s="305"/>
      <c r="BE196" s="305"/>
      <c r="BF196" s="305"/>
      <c r="BG196" s="305"/>
      <c r="BH196" s="305"/>
      <c r="BI196" s="305"/>
      <c r="BJ196" s="118"/>
      <c r="BK196" s="117"/>
      <c r="BL196" s="117"/>
    </row>
    <row r="197" spans="2:64" ht="24.95" customHeight="1">
      <c r="B197" s="146">
        <f t="shared" si="22"/>
        <v>10</v>
      </c>
      <c r="C197" s="92">
        <f t="shared" si="11"/>
        <v>114.4</v>
      </c>
      <c r="D197" s="92">
        <f t="shared" si="12"/>
        <v>177.33222499999999</v>
      </c>
      <c r="E197" s="92">
        <f t="shared" si="13"/>
        <v>73.150000000000006</v>
      </c>
      <c r="F197" s="92">
        <f t="shared" si="14"/>
        <v>91.687632401750008</v>
      </c>
      <c r="G197" s="92">
        <f t="shared" si="15"/>
        <v>82.89504300000003</v>
      </c>
      <c r="H197" s="92">
        <f t="shared" si="16"/>
        <v>73.150000000000006</v>
      </c>
      <c r="I197" s="92">
        <f t="shared" si="17"/>
        <v>91.687632401750008</v>
      </c>
      <c r="J197" s="92">
        <f t="shared" si="18"/>
        <v>83.352393092500037</v>
      </c>
      <c r="K197" s="92">
        <f t="shared" si="19"/>
        <v>76.608000000000004</v>
      </c>
      <c r="L197" s="92">
        <f t="shared" si="20"/>
        <v>111.3875</v>
      </c>
      <c r="M197" s="92">
        <f t="shared" si="21"/>
        <v>131.93600000000001</v>
      </c>
      <c r="Z197" s="439">
        <v>10</v>
      </c>
      <c r="AA197" s="434">
        <v>1.33</v>
      </c>
      <c r="AB197" s="434">
        <v>1.33</v>
      </c>
      <c r="AC197" s="434">
        <v>1</v>
      </c>
      <c r="AD197" s="434">
        <v>1</v>
      </c>
      <c r="AE197" s="434">
        <v>114.4</v>
      </c>
      <c r="AF197" s="434">
        <v>177.33222499999999</v>
      </c>
      <c r="AG197" s="434">
        <v>73.150000000000006</v>
      </c>
      <c r="AH197" s="434">
        <v>91.687632401750008</v>
      </c>
      <c r="AI197" s="434">
        <v>82.89504300000003</v>
      </c>
      <c r="AJ197" s="434">
        <v>73.150000000000006</v>
      </c>
      <c r="AK197" s="434">
        <v>91.687632401750008</v>
      </c>
      <c r="AL197" s="434">
        <v>83.352393092500037</v>
      </c>
      <c r="AM197" s="434">
        <v>76.608000000000004</v>
      </c>
      <c r="AN197" s="434">
        <v>111.3875</v>
      </c>
      <c r="AO197" s="434">
        <v>131.93600000000001</v>
      </c>
      <c r="AP197" s="434">
        <v>56.400000000000006</v>
      </c>
      <c r="AQ197" s="434">
        <v>70.93289</v>
      </c>
      <c r="AR197" s="434">
        <v>29.26</v>
      </c>
      <c r="AS197" s="434">
        <v>46.327358000000004</v>
      </c>
      <c r="AT197" s="434">
        <v>43.521762900000006</v>
      </c>
      <c r="AU197" s="434">
        <v>29.26</v>
      </c>
      <c r="AV197" s="434">
        <v>46.327358000000004</v>
      </c>
      <c r="AW197" s="434">
        <v>42.115780000000001</v>
      </c>
      <c r="AX197" s="434">
        <v>38.303999999999995</v>
      </c>
      <c r="AY197" s="434">
        <v>44.555</v>
      </c>
      <c r="AZ197" s="435">
        <v>65.967999999999989</v>
      </c>
      <c r="BA197" s="126"/>
      <c r="BB197" s="305"/>
      <c r="BC197" s="305"/>
      <c r="BD197" s="305"/>
      <c r="BE197" s="305"/>
      <c r="BF197" s="305"/>
      <c r="BG197" s="305"/>
      <c r="BH197" s="305"/>
      <c r="BI197" s="305"/>
      <c r="BJ197" s="118"/>
      <c r="BK197" s="117"/>
      <c r="BL197" s="117"/>
    </row>
    <row r="198" spans="2:64" ht="24.95" customHeight="1">
      <c r="B198" s="146">
        <f t="shared" si="22"/>
        <v>15</v>
      </c>
      <c r="C198" s="92">
        <f t="shared" si="11"/>
        <v>205.00987611033193</v>
      </c>
      <c r="D198" s="92">
        <f t="shared" si="12"/>
        <v>265.99833749999999</v>
      </c>
      <c r="E198" s="92">
        <f t="shared" si="13"/>
        <v>109.72500000000001</v>
      </c>
      <c r="F198" s="92">
        <f t="shared" si="14"/>
        <v>162.72068493449999</v>
      </c>
      <c r="G198" s="92">
        <f t="shared" si="15"/>
        <v>176.16129300000006</v>
      </c>
      <c r="H198" s="92">
        <f t="shared" si="16"/>
        <v>109.72500000000001</v>
      </c>
      <c r="I198" s="92">
        <f t="shared" si="17"/>
        <v>162.72068493450001</v>
      </c>
      <c r="J198" s="92">
        <f t="shared" si="18"/>
        <v>147.92789539500001</v>
      </c>
      <c r="K198" s="92">
        <f t="shared" si="19"/>
        <v>134.86200000000002</v>
      </c>
      <c r="L198" s="92">
        <f t="shared" si="20"/>
        <v>167.08125000000001</v>
      </c>
      <c r="M198" s="92">
        <f t="shared" si="21"/>
        <v>232.26233333333334</v>
      </c>
      <c r="Z198" s="439">
        <v>15</v>
      </c>
      <c r="AA198" s="434">
        <v>1.33</v>
      </c>
      <c r="AB198" s="434">
        <v>1.33</v>
      </c>
      <c r="AC198" s="434">
        <v>1</v>
      </c>
      <c r="AD198" s="434">
        <v>1</v>
      </c>
      <c r="AE198" s="434">
        <v>205.00987611033193</v>
      </c>
      <c r="AF198" s="434">
        <v>265.99833749999999</v>
      </c>
      <c r="AG198" s="434">
        <v>109.72500000000001</v>
      </c>
      <c r="AH198" s="434">
        <v>162.72068493449999</v>
      </c>
      <c r="AI198" s="434">
        <v>176.16129300000006</v>
      </c>
      <c r="AJ198" s="434">
        <v>109.72500000000001</v>
      </c>
      <c r="AK198" s="434">
        <v>162.72068493450001</v>
      </c>
      <c r="AL198" s="434">
        <v>147.92789539500001</v>
      </c>
      <c r="AM198" s="434">
        <v>134.86200000000002</v>
      </c>
      <c r="AN198" s="434">
        <v>167.08125000000001</v>
      </c>
      <c r="AO198" s="434">
        <v>232.26233333333334</v>
      </c>
      <c r="AP198" s="434">
        <v>62.43333333333333</v>
      </c>
      <c r="AQ198" s="434">
        <v>75.661749333333333</v>
      </c>
      <c r="AR198" s="434">
        <v>31.388000000000005</v>
      </c>
      <c r="AS198" s="434">
        <v>50.391572000000011</v>
      </c>
      <c r="AT198" s="434">
        <v>53.885508600000009</v>
      </c>
      <c r="AU198" s="434">
        <v>34.58</v>
      </c>
      <c r="AV198" s="434">
        <v>50.391572000000011</v>
      </c>
      <c r="AW198" s="434">
        <v>46.549113333333338</v>
      </c>
      <c r="AX198" s="434">
        <v>41.496000000000002</v>
      </c>
      <c r="AY198" s="434">
        <v>44.555</v>
      </c>
      <c r="AZ198" s="435">
        <v>71.465333333333334</v>
      </c>
      <c r="BA198" s="126"/>
      <c r="BB198" s="305"/>
      <c r="BC198" s="305"/>
      <c r="BD198" s="305"/>
      <c r="BE198" s="305"/>
      <c r="BF198" s="305"/>
      <c r="BG198" s="305"/>
      <c r="BH198" s="305"/>
      <c r="BI198" s="305"/>
      <c r="BJ198" s="118"/>
      <c r="BK198" s="117"/>
      <c r="BL198" s="117"/>
    </row>
    <row r="199" spans="2:64" ht="24.95" customHeight="1">
      <c r="B199" s="146">
        <f t="shared" si="22"/>
        <v>20</v>
      </c>
      <c r="C199" s="92">
        <f t="shared" si="11"/>
        <v>301.0330932784637</v>
      </c>
      <c r="D199" s="92">
        <f t="shared" si="12"/>
        <v>354.66444999999999</v>
      </c>
      <c r="E199" s="92">
        <f t="shared" si="13"/>
        <v>146.30000000000001</v>
      </c>
      <c r="F199" s="92">
        <f t="shared" si="14"/>
        <v>234.81221120087503</v>
      </c>
      <c r="G199" s="92">
        <f t="shared" si="15"/>
        <v>269.42754300000001</v>
      </c>
      <c r="H199" s="92">
        <f t="shared" si="16"/>
        <v>153.34117647058827</v>
      </c>
      <c r="I199" s="92">
        <f t="shared" si="17"/>
        <v>234.81221120087503</v>
      </c>
      <c r="J199" s="92">
        <f t="shared" si="18"/>
        <v>213.46564654625001</v>
      </c>
      <c r="K199" s="92">
        <f t="shared" si="19"/>
        <v>193.91400000000002</v>
      </c>
      <c r="L199" s="92">
        <f t="shared" si="20"/>
        <v>222.77500000000001</v>
      </c>
      <c r="M199" s="92">
        <f t="shared" si="21"/>
        <v>333.96300000000002</v>
      </c>
      <c r="Z199" s="439">
        <v>20</v>
      </c>
      <c r="AA199" s="434">
        <v>1.33</v>
      </c>
      <c r="AB199" s="434">
        <v>1.33</v>
      </c>
      <c r="AC199" s="434">
        <v>1</v>
      </c>
      <c r="AD199" s="434">
        <v>1</v>
      </c>
      <c r="AE199" s="434">
        <v>301.0330932784637</v>
      </c>
      <c r="AF199" s="434">
        <v>354.66444999999999</v>
      </c>
      <c r="AG199" s="434">
        <v>146.30000000000001</v>
      </c>
      <c r="AH199" s="434">
        <v>234.81221120087503</v>
      </c>
      <c r="AI199" s="434">
        <v>269.42754300000001</v>
      </c>
      <c r="AJ199" s="434">
        <v>153.34117647058827</v>
      </c>
      <c r="AK199" s="434">
        <v>234.81221120087503</v>
      </c>
      <c r="AL199" s="434">
        <v>213.46564654625001</v>
      </c>
      <c r="AM199" s="434">
        <v>193.91400000000002</v>
      </c>
      <c r="AN199" s="434">
        <v>222.77500000000001</v>
      </c>
      <c r="AO199" s="434">
        <v>333.96300000000002</v>
      </c>
      <c r="AP199" s="434">
        <v>66.25</v>
      </c>
      <c r="AQ199" s="434">
        <v>92.212756999999996</v>
      </c>
      <c r="AR199" s="434">
        <v>34.846000000000004</v>
      </c>
      <c r="AS199" s="434">
        <v>59.494357999999998</v>
      </c>
      <c r="AT199" s="434">
        <v>61.377332100000004</v>
      </c>
      <c r="AU199" s="434">
        <v>37.24</v>
      </c>
      <c r="AV199" s="434">
        <v>52.423679</v>
      </c>
      <c r="AW199" s="434">
        <v>51.536834999999996</v>
      </c>
      <c r="AX199" s="434">
        <v>47.88</v>
      </c>
      <c r="AY199" s="434">
        <v>52.535000000000004</v>
      </c>
      <c r="AZ199" s="435">
        <v>75.81</v>
      </c>
      <c r="BA199" s="126"/>
      <c r="BB199" s="305"/>
      <c r="BC199" s="305"/>
      <c r="BD199" s="305"/>
      <c r="BE199" s="305"/>
      <c r="BF199" s="305"/>
      <c r="BG199" s="305"/>
      <c r="BH199" s="305"/>
      <c r="BI199" s="305"/>
      <c r="BJ199" s="118"/>
      <c r="BK199" s="117"/>
      <c r="BL199" s="117"/>
    </row>
    <row r="200" spans="2:64" ht="24.95" customHeight="1">
      <c r="B200" s="146">
        <f t="shared" si="22"/>
        <v>30</v>
      </c>
      <c r="C200" s="92">
        <f t="shared" si="11"/>
        <v>506.18703460359183</v>
      </c>
      <c r="D200" s="92">
        <f t="shared" si="12"/>
        <v>625.39164683333343</v>
      </c>
      <c r="E200" s="92">
        <f t="shared" si="13"/>
        <v>243.34305882352939</v>
      </c>
      <c r="F200" s="92">
        <f t="shared" si="14"/>
        <v>440.25164042261105</v>
      </c>
      <c r="G200" s="92">
        <f t="shared" si="15"/>
        <v>476.7987615676704</v>
      </c>
      <c r="H200" s="92">
        <f t="shared" si="16"/>
        <v>264.0441176470589</v>
      </c>
      <c r="I200" s="92">
        <f t="shared" si="17"/>
        <v>380.05373746725002</v>
      </c>
      <c r="J200" s="92">
        <f t="shared" si="18"/>
        <v>376.8904248246667</v>
      </c>
      <c r="K200" s="92">
        <f t="shared" si="19"/>
        <v>351.38600000000002</v>
      </c>
      <c r="L200" s="92">
        <f t="shared" si="20"/>
        <v>359.14336956521737</v>
      </c>
      <c r="M200" s="92">
        <f t="shared" si="21"/>
        <v>543.16787596899235</v>
      </c>
      <c r="Z200" s="439">
        <v>30</v>
      </c>
      <c r="AA200" s="434">
        <v>1.33</v>
      </c>
      <c r="AB200" s="434">
        <v>1.33</v>
      </c>
      <c r="AC200" s="434">
        <v>1</v>
      </c>
      <c r="AD200" s="434">
        <v>1</v>
      </c>
      <c r="AE200" s="434">
        <v>506.18703460359183</v>
      </c>
      <c r="AF200" s="434">
        <v>625.39164683333343</v>
      </c>
      <c r="AG200" s="434">
        <v>243.34305882352939</v>
      </c>
      <c r="AH200" s="434">
        <v>440.25164042261105</v>
      </c>
      <c r="AI200" s="434">
        <v>476.7987615676704</v>
      </c>
      <c r="AJ200" s="434">
        <v>264.0441176470589</v>
      </c>
      <c r="AK200" s="434">
        <v>380.05373746725002</v>
      </c>
      <c r="AL200" s="434">
        <v>376.8904248246667</v>
      </c>
      <c r="AM200" s="434">
        <v>351.38600000000002</v>
      </c>
      <c r="AN200" s="434">
        <v>359.14336956521737</v>
      </c>
      <c r="AO200" s="434">
        <v>543.16787596899235</v>
      </c>
      <c r="AP200" s="434">
        <v>75.567999999999998</v>
      </c>
      <c r="AQ200" s="434">
        <v>109.94595733333334</v>
      </c>
      <c r="AR200" s="434">
        <v>38.304000000000002</v>
      </c>
      <c r="AS200" s="434">
        <v>68.922905333333333</v>
      </c>
      <c r="AT200" s="434">
        <v>71.951554733333353</v>
      </c>
      <c r="AU200" s="434">
        <v>39.900000000000006</v>
      </c>
      <c r="AV200" s="434">
        <v>58.357119333333337</v>
      </c>
      <c r="AW200" s="434">
        <v>57.594985000000001</v>
      </c>
      <c r="AX200" s="434">
        <v>55.86</v>
      </c>
      <c r="AY200" s="434">
        <v>60.515000000000001</v>
      </c>
      <c r="AZ200" s="435">
        <v>88.666666666666657</v>
      </c>
      <c r="BA200" s="126"/>
      <c r="BB200" s="305"/>
      <c r="BC200" s="305"/>
      <c r="BD200" s="305"/>
      <c r="BE200" s="305"/>
      <c r="BF200" s="305"/>
      <c r="BG200" s="305"/>
      <c r="BH200" s="305"/>
      <c r="BI200" s="305"/>
      <c r="BJ200" s="118"/>
      <c r="BK200" s="117"/>
      <c r="BL200" s="117"/>
    </row>
    <row r="201" spans="2:64" ht="24.95" customHeight="1">
      <c r="B201" s="146">
        <f t="shared" si="22"/>
        <v>40</v>
      </c>
      <c r="C201" s="92">
        <f t="shared" si="11"/>
        <v>727.89415195460288</v>
      </c>
      <c r="D201" s="92">
        <f t="shared" si="12"/>
        <v>997.04975436261964</v>
      </c>
      <c r="E201" s="92">
        <f t="shared" si="13"/>
        <v>354.4097941176471</v>
      </c>
      <c r="F201" s="92">
        <f t="shared" si="14"/>
        <v>658.75292781695828</v>
      </c>
      <c r="G201" s="92">
        <f t="shared" si="15"/>
        <v>708.18899967575283</v>
      </c>
      <c r="H201" s="92">
        <f t="shared" si="16"/>
        <v>387.59999999999997</v>
      </c>
      <c r="I201" s="92">
        <f t="shared" si="17"/>
        <v>525.82450060043766</v>
      </c>
      <c r="J201" s="92">
        <f t="shared" si="18"/>
        <v>543.12504361849994</v>
      </c>
      <c r="K201" s="92">
        <f t="shared" si="19"/>
        <v>529.87200000000018</v>
      </c>
      <c r="L201" s="92">
        <f t="shared" si="20"/>
        <v>544.0856521739131</v>
      </c>
      <c r="M201" s="92">
        <f t="shared" si="21"/>
        <v>827.3234069767442</v>
      </c>
      <c r="Z201" s="439">
        <v>40</v>
      </c>
      <c r="AA201" s="434">
        <v>1.33</v>
      </c>
      <c r="AB201" s="434">
        <v>1.33</v>
      </c>
      <c r="AC201" s="434">
        <v>1</v>
      </c>
      <c r="AD201" s="434">
        <v>1</v>
      </c>
      <c r="AE201" s="434">
        <v>727.89415195460288</v>
      </c>
      <c r="AF201" s="434">
        <v>997.04975436261964</v>
      </c>
      <c r="AG201" s="434">
        <v>354.4097941176471</v>
      </c>
      <c r="AH201" s="434">
        <v>658.75292781695828</v>
      </c>
      <c r="AI201" s="434">
        <v>708.18899967575283</v>
      </c>
      <c r="AJ201" s="434">
        <v>387.59999999999997</v>
      </c>
      <c r="AK201" s="434">
        <v>525.82450060043766</v>
      </c>
      <c r="AL201" s="434">
        <v>543.12504361849994</v>
      </c>
      <c r="AM201" s="434">
        <v>529.87200000000018</v>
      </c>
      <c r="AN201" s="434">
        <v>544.0856521739131</v>
      </c>
      <c r="AO201" s="434">
        <v>827.3234069767442</v>
      </c>
      <c r="AP201" s="434">
        <v>86.216000000000008</v>
      </c>
      <c r="AQ201" s="434">
        <v>122.35913549999999</v>
      </c>
      <c r="AR201" s="434">
        <v>40.033000000000001</v>
      </c>
      <c r="AS201" s="434">
        <v>73.637179000000003</v>
      </c>
      <c r="AT201" s="434">
        <v>77.238666050000006</v>
      </c>
      <c r="AU201" s="434">
        <v>47.88</v>
      </c>
      <c r="AV201" s="434">
        <v>66.683739500000001</v>
      </c>
      <c r="AW201" s="434">
        <v>66.471238749999998</v>
      </c>
      <c r="AX201" s="434">
        <v>59.85</v>
      </c>
      <c r="AY201" s="434">
        <v>64.50500000000001</v>
      </c>
      <c r="AZ201" s="435">
        <v>95.094999999999999</v>
      </c>
      <c r="BA201" s="126"/>
      <c r="BB201" s="305"/>
      <c r="BC201" s="305"/>
      <c r="BD201" s="305"/>
      <c r="BE201" s="305"/>
      <c r="BF201" s="305"/>
      <c r="BG201" s="305"/>
      <c r="BH201" s="305"/>
      <c r="BI201" s="305"/>
      <c r="BJ201" s="118"/>
      <c r="BK201" s="117"/>
      <c r="BL201" s="117"/>
    </row>
    <row r="202" spans="2:64" ht="24.95" customHeight="1">
      <c r="B202" s="146">
        <f t="shared" si="22"/>
        <v>60</v>
      </c>
      <c r="C202" s="92">
        <f t="shared" si="11"/>
        <v>1359.2380876826724</v>
      </c>
      <c r="D202" s="92">
        <f t="shared" si="12"/>
        <v>1787.8019329084132</v>
      </c>
      <c r="E202" s="92">
        <f t="shared" si="13"/>
        <v>578.52652941176473</v>
      </c>
      <c r="F202" s="92">
        <f t="shared" si="14"/>
        <v>1096.7042152113056</v>
      </c>
      <c r="G202" s="92">
        <f t="shared" si="15"/>
        <v>1172.3292377838352</v>
      </c>
      <c r="H202" s="92">
        <f t="shared" si="16"/>
        <v>754.93333333333339</v>
      </c>
      <c r="I202" s="92">
        <f t="shared" si="17"/>
        <v>956.58023251600741</v>
      </c>
      <c r="J202" s="92">
        <f t="shared" si="18"/>
        <v>1061.701588556419</v>
      </c>
      <c r="K202" s="92">
        <f t="shared" si="19"/>
        <v>887.90800000000013</v>
      </c>
      <c r="L202" s="92">
        <f t="shared" si="20"/>
        <v>920.2154347826089</v>
      </c>
      <c r="M202" s="92">
        <f t="shared" si="21"/>
        <v>1397.4289379844961</v>
      </c>
      <c r="Z202" s="439">
        <v>60</v>
      </c>
      <c r="AA202" s="434">
        <v>1.33</v>
      </c>
      <c r="AB202" s="434">
        <v>1.33</v>
      </c>
      <c r="AC202" s="434">
        <v>1</v>
      </c>
      <c r="AD202" s="434">
        <v>1</v>
      </c>
      <c r="AE202" s="434">
        <v>1359.2380876826724</v>
      </c>
      <c r="AF202" s="434">
        <v>1787.8019329084132</v>
      </c>
      <c r="AG202" s="434">
        <v>578.52652941176473</v>
      </c>
      <c r="AH202" s="434">
        <v>1096.7042152113056</v>
      </c>
      <c r="AI202" s="434">
        <v>1172.3292377838352</v>
      </c>
      <c r="AJ202" s="434">
        <v>754.93333333333339</v>
      </c>
      <c r="AK202" s="434">
        <v>956.58023251600741</v>
      </c>
      <c r="AL202" s="434">
        <v>1061.701588556419</v>
      </c>
      <c r="AM202" s="434">
        <v>887.90800000000013</v>
      </c>
      <c r="AN202" s="434">
        <v>920.2154347826089</v>
      </c>
      <c r="AO202" s="434">
        <v>1397.4289379844961</v>
      </c>
      <c r="AP202" s="434">
        <v>100.06400000000001</v>
      </c>
      <c r="AQ202" s="434">
        <v>134.77231366666669</v>
      </c>
      <c r="AR202" s="434">
        <v>41.762</v>
      </c>
      <c r="AS202" s="434">
        <v>78.35145266666666</v>
      </c>
      <c r="AT202" s="434">
        <v>82.525777366666674</v>
      </c>
      <c r="AU202" s="434">
        <v>56.74666666666667</v>
      </c>
      <c r="AV202" s="434">
        <v>76.952159666666674</v>
      </c>
      <c r="AW202" s="434">
        <v>75.827400833333328</v>
      </c>
      <c r="AX202" s="434">
        <v>71.820000000000007</v>
      </c>
      <c r="AY202" s="434">
        <v>68.495000000000005</v>
      </c>
      <c r="AZ202" s="435">
        <v>101.52333333333333</v>
      </c>
      <c r="BA202" s="126"/>
      <c r="BB202" s="305"/>
      <c r="BC202" s="305"/>
      <c r="BD202" s="305"/>
      <c r="BE202" s="305"/>
      <c r="BF202" s="305"/>
      <c r="BG202" s="305"/>
      <c r="BH202" s="305"/>
      <c r="BI202" s="305"/>
      <c r="BJ202" s="118"/>
      <c r="BK202" s="117"/>
      <c r="BL202" s="117"/>
    </row>
    <row r="203" spans="2:64" ht="24.95" customHeight="1">
      <c r="B203" s="146">
        <f t="shared" si="22"/>
        <v>80</v>
      </c>
      <c r="C203" s="92">
        <f t="shared" si="11"/>
        <v>2059.9422867501653</v>
      </c>
      <c r="D203" s="92">
        <f t="shared" si="12"/>
        <v>2582.17469718131</v>
      </c>
      <c r="E203" s="92">
        <f t="shared" si="13"/>
        <v>803.63489705882341</v>
      </c>
      <c r="F203" s="92">
        <f t="shared" si="14"/>
        <v>1535.129858908479</v>
      </c>
      <c r="G203" s="92">
        <f t="shared" si="15"/>
        <v>1637.1493568378767</v>
      </c>
      <c r="H203" s="92">
        <f t="shared" si="16"/>
        <v>1124.8</v>
      </c>
      <c r="I203" s="92">
        <f t="shared" si="17"/>
        <v>1436.7355997620061</v>
      </c>
      <c r="J203" s="92">
        <f t="shared" si="18"/>
        <v>1591.3626601673147</v>
      </c>
      <c r="K203" s="92">
        <f t="shared" si="19"/>
        <v>1356.0148000000002</v>
      </c>
      <c r="L203" s="92">
        <f t="shared" si="20"/>
        <v>1299.4678260869566</v>
      </c>
      <c r="M203" s="92">
        <f t="shared" si="21"/>
        <v>1968.4317034883722</v>
      </c>
      <c r="Z203" s="439">
        <v>80</v>
      </c>
      <c r="AA203" s="434">
        <v>1.33</v>
      </c>
      <c r="AB203" s="434">
        <v>1.33</v>
      </c>
      <c r="AC203" s="434">
        <v>1</v>
      </c>
      <c r="AD203" s="434">
        <v>1</v>
      </c>
      <c r="AE203" s="434">
        <v>2059.9422867501653</v>
      </c>
      <c r="AF203" s="434">
        <v>2582.17469718131</v>
      </c>
      <c r="AG203" s="434">
        <v>803.63489705882341</v>
      </c>
      <c r="AH203" s="434">
        <v>1535.129858908479</v>
      </c>
      <c r="AI203" s="434">
        <v>1637.1493568378767</v>
      </c>
      <c r="AJ203" s="434">
        <v>1124.8</v>
      </c>
      <c r="AK203" s="434">
        <v>1436.7355997620061</v>
      </c>
      <c r="AL203" s="434">
        <v>1591.3626601673147</v>
      </c>
      <c r="AM203" s="434">
        <v>1356.0148000000002</v>
      </c>
      <c r="AN203" s="434">
        <v>1299.4678260869566</v>
      </c>
      <c r="AO203" s="434">
        <v>1968.4317034883722</v>
      </c>
      <c r="AP203" s="434">
        <v>110.18799999999999</v>
      </c>
      <c r="AQ203" s="434">
        <v>140.97890275</v>
      </c>
      <c r="AR203" s="434">
        <v>42.6265</v>
      </c>
      <c r="AS203" s="434">
        <v>80.708589500000002</v>
      </c>
      <c r="AT203" s="434">
        <v>85.169333025</v>
      </c>
      <c r="AU203" s="434">
        <v>61.180000000000007</v>
      </c>
      <c r="AV203" s="434">
        <v>82.086369750000003</v>
      </c>
      <c r="AW203" s="434">
        <v>83.470550625000001</v>
      </c>
      <c r="AX203" s="434">
        <v>77.805000000000007</v>
      </c>
      <c r="AY203" s="434">
        <v>70.490000000000009</v>
      </c>
      <c r="AZ203" s="435">
        <v>104.73750000000001</v>
      </c>
      <c r="BA203" s="126"/>
      <c r="BB203" s="305"/>
      <c r="BC203" s="305"/>
      <c r="BD203" s="305"/>
      <c r="BE203" s="305"/>
      <c r="BF203" s="305"/>
      <c r="BG203" s="305"/>
      <c r="BH203" s="305"/>
      <c r="BI203" s="305"/>
      <c r="BJ203" s="118"/>
      <c r="BK203" s="117"/>
      <c r="BL203" s="117"/>
    </row>
    <row r="204" spans="2:64" ht="24.95" customHeight="1">
      <c r="B204" s="146">
        <f t="shared" si="22"/>
        <v>100</v>
      </c>
      <c r="C204" s="92">
        <f t="shared" si="11"/>
        <v>2825.5077515341263</v>
      </c>
      <c r="D204" s="92">
        <f t="shared" si="12"/>
        <v>3377.9956957450481</v>
      </c>
      <c r="E204" s="92">
        <f t="shared" si="13"/>
        <v>1029.1399176470588</v>
      </c>
      <c r="F204" s="92">
        <f t="shared" si="14"/>
        <v>1973.7452451267834</v>
      </c>
      <c r="G204" s="92">
        <f t="shared" si="15"/>
        <v>2102.2414282703012</v>
      </c>
      <c r="H204" s="92">
        <f t="shared" si="16"/>
        <v>1495.6800000000003</v>
      </c>
      <c r="I204" s="92">
        <f t="shared" si="17"/>
        <v>1919.8068201096046</v>
      </c>
      <c r="J204" s="92">
        <f t="shared" si="18"/>
        <v>2121.9593031338518</v>
      </c>
      <c r="K204" s="92">
        <f t="shared" si="19"/>
        <v>1884.9398400000002</v>
      </c>
      <c r="L204" s="92">
        <f t="shared" si="20"/>
        <v>1679.9692608695655</v>
      </c>
      <c r="M204" s="92">
        <f t="shared" si="21"/>
        <v>2539.7933627906978</v>
      </c>
      <c r="Z204" s="439">
        <v>100</v>
      </c>
      <c r="AA204" s="434">
        <v>1.33</v>
      </c>
      <c r="AB204" s="434">
        <v>1.33</v>
      </c>
      <c r="AC204" s="434">
        <v>1</v>
      </c>
      <c r="AD204" s="434">
        <v>1</v>
      </c>
      <c r="AE204" s="434">
        <v>2825.5077515341263</v>
      </c>
      <c r="AF204" s="434">
        <v>3377.9956957450481</v>
      </c>
      <c r="AG204" s="434">
        <v>1029.1399176470588</v>
      </c>
      <c r="AH204" s="434">
        <v>1973.7452451267834</v>
      </c>
      <c r="AI204" s="434">
        <v>2102.2414282703012</v>
      </c>
      <c r="AJ204" s="434">
        <v>1495.6800000000003</v>
      </c>
      <c r="AK204" s="434">
        <v>1919.8068201096046</v>
      </c>
      <c r="AL204" s="434">
        <v>2121.9593031338518</v>
      </c>
      <c r="AM204" s="434">
        <v>1884.9398400000002</v>
      </c>
      <c r="AN204" s="434">
        <v>1679.9692608695655</v>
      </c>
      <c r="AO204" s="434">
        <v>2539.7933627906978</v>
      </c>
      <c r="AP204" s="434">
        <v>118.8224</v>
      </c>
      <c r="AQ204" s="434">
        <v>144.70285620000001</v>
      </c>
      <c r="AR204" s="434">
        <v>43.145200000000003</v>
      </c>
      <c r="AS204" s="434">
        <v>82.122871600000011</v>
      </c>
      <c r="AT204" s="434">
        <v>86.755466420000005</v>
      </c>
      <c r="AU204" s="434">
        <v>63.84</v>
      </c>
      <c r="AV204" s="434">
        <v>85.166895799999992</v>
      </c>
      <c r="AW204" s="434">
        <v>88.056440499999994</v>
      </c>
      <c r="AX204" s="434">
        <v>81.396000000000015</v>
      </c>
      <c r="AY204" s="434">
        <v>71.686999999999998</v>
      </c>
      <c r="AZ204" s="435">
        <v>106.66600000000001</v>
      </c>
      <c r="BA204" s="126"/>
      <c r="BB204" s="305"/>
      <c r="BC204" s="305"/>
      <c r="BD204" s="305"/>
      <c r="BE204" s="305"/>
      <c r="BF204" s="305"/>
      <c r="BG204" s="305"/>
      <c r="BH204" s="305"/>
      <c r="BI204" s="305"/>
      <c r="BJ204" s="118"/>
      <c r="BK204" s="117"/>
      <c r="BL204" s="117"/>
    </row>
    <row r="205" spans="2:64" ht="24.95" customHeight="1">
      <c r="B205" s="146">
        <f t="shared" si="22"/>
        <v>150</v>
      </c>
      <c r="C205" s="92">
        <f t="shared" si="11"/>
        <v>5020.9152213689486</v>
      </c>
      <c r="D205" s="92">
        <f t="shared" si="12"/>
        <v>5370.0826021633657</v>
      </c>
      <c r="E205" s="92">
        <f t="shared" si="13"/>
        <v>1593.596611764706</v>
      </c>
      <c r="F205" s="92">
        <f t="shared" si="14"/>
        <v>3070.6157600845222</v>
      </c>
      <c r="G205" s="92">
        <f t="shared" si="15"/>
        <v>3265.4475235135337</v>
      </c>
      <c r="H205" s="92">
        <f t="shared" si="16"/>
        <v>2424.6533333333336</v>
      </c>
      <c r="I205" s="92">
        <f t="shared" si="17"/>
        <v>3132.5876139064035</v>
      </c>
      <c r="J205" s="92">
        <f t="shared" si="18"/>
        <v>3450.0881604225674</v>
      </c>
      <c r="K205" s="92">
        <f t="shared" si="19"/>
        <v>3210.8398933333337</v>
      </c>
      <c r="L205" s="92">
        <f t="shared" si="20"/>
        <v>2633.4086739130435</v>
      </c>
      <c r="M205" s="92">
        <f t="shared" si="21"/>
        <v>3968.8255751937986</v>
      </c>
      <c r="Z205" s="439">
        <v>150</v>
      </c>
      <c r="AA205" s="434">
        <v>1.33</v>
      </c>
      <c r="AB205" s="434">
        <v>1.33</v>
      </c>
      <c r="AC205" s="434">
        <v>1</v>
      </c>
      <c r="AD205" s="434">
        <v>1</v>
      </c>
      <c r="AE205" s="434">
        <v>5020.9152213689486</v>
      </c>
      <c r="AF205" s="434">
        <v>5370.0826021633657</v>
      </c>
      <c r="AG205" s="434">
        <v>1593.596611764706</v>
      </c>
      <c r="AH205" s="434">
        <v>3070.6157600845222</v>
      </c>
      <c r="AI205" s="434">
        <v>3265.4475235135337</v>
      </c>
      <c r="AJ205" s="434">
        <v>2424.6533333333336</v>
      </c>
      <c r="AK205" s="434">
        <v>3132.5876139064035</v>
      </c>
      <c r="AL205" s="434">
        <v>3450.0881604225674</v>
      </c>
      <c r="AM205" s="434">
        <v>3210.8398933333337</v>
      </c>
      <c r="AN205" s="434">
        <v>2633.4086739130435</v>
      </c>
      <c r="AO205" s="434">
        <v>3968.8255751937986</v>
      </c>
      <c r="AP205" s="434">
        <v>137.80160000000001</v>
      </c>
      <c r="AQ205" s="434">
        <v>149.66812746666668</v>
      </c>
      <c r="AR205" s="434">
        <v>43.836800000000004</v>
      </c>
      <c r="AS205" s="434">
        <v>84.008581066666665</v>
      </c>
      <c r="AT205" s="434">
        <v>88.870310946666677</v>
      </c>
      <c r="AU205" s="434">
        <v>67.38666666666667</v>
      </c>
      <c r="AV205" s="434">
        <v>89.274263866666672</v>
      </c>
      <c r="AW205" s="434">
        <v>94.17096033333334</v>
      </c>
      <c r="AX205" s="434">
        <v>86.183999999999997</v>
      </c>
      <c r="AY205" s="434">
        <v>73.283000000000001</v>
      </c>
      <c r="AZ205" s="435">
        <v>109.23733333333335</v>
      </c>
      <c r="BA205" s="126"/>
      <c r="BB205" s="305"/>
      <c r="BC205" s="305"/>
      <c r="BD205" s="305"/>
      <c r="BE205" s="305"/>
      <c r="BF205" s="305"/>
      <c r="BG205" s="305"/>
      <c r="BH205" s="305"/>
      <c r="BI205" s="305"/>
      <c r="BJ205" s="118"/>
      <c r="BK205" s="117"/>
      <c r="BL205" s="117"/>
    </row>
    <row r="206" spans="2:64" ht="24.95" customHeight="1">
      <c r="B206" s="146">
        <f t="shared" si="22"/>
        <v>200</v>
      </c>
      <c r="C206" s="92">
        <f t="shared" si="11"/>
        <v>7617.1625135703562</v>
      </c>
      <c r="D206" s="92">
        <f t="shared" si="12"/>
        <v>7363.6177428725241</v>
      </c>
      <c r="E206" s="92">
        <f t="shared" si="13"/>
        <v>2158.4499588235294</v>
      </c>
      <c r="F206" s="92">
        <f t="shared" si="14"/>
        <v>4167.6760175633926</v>
      </c>
      <c r="G206" s="92">
        <f t="shared" si="15"/>
        <v>4428.9255711351507</v>
      </c>
      <c r="H206" s="92">
        <f t="shared" si="16"/>
        <v>3354.64</v>
      </c>
      <c r="I206" s="92">
        <f t="shared" si="17"/>
        <v>4348.2842608048022</v>
      </c>
      <c r="J206" s="92">
        <f t="shared" si="18"/>
        <v>4779.1525890669254</v>
      </c>
      <c r="K206" s="92">
        <f t="shared" si="19"/>
        <v>4538.7899200000002</v>
      </c>
      <c r="L206" s="92">
        <f t="shared" si="20"/>
        <v>3588.0971304347822</v>
      </c>
      <c r="M206" s="92">
        <f t="shared" si="21"/>
        <v>5398.216681395349</v>
      </c>
      <c r="Z206" s="439">
        <v>200</v>
      </c>
      <c r="AA206" s="434">
        <v>1.33</v>
      </c>
      <c r="AB206" s="434">
        <v>1.33</v>
      </c>
      <c r="AC206" s="434">
        <v>1</v>
      </c>
      <c r="AD206" s="434">
        <v>1</v>
      </c>
      <c r="AE206" s="434">
        <v>7617.1625135703562</v>
      </c>
      <c r="AF206" s="434">
        <v>7363.6177428725241</v>
      </c>
      <c r="AG206" s="434">
        <v>2158.4499588235294</v>
      </c>
      <c r="AH206" s="434">
        <v>4167.6760175633926</v>
      </c>
      <c r="AI206" s="434">
        <v>4428.9255711351507</v>
      </c>
      <c r="AJ206" s="434">
        <v>3354.64</v>
      </c>
      <c r="AK206" s="434">
        <v>4348.2842608048022</v>
      </c>
      <c r="AL206" s="434">
        <v>4779.1525890669254</v>
      </c>
      <c r="AM206" s="434">
        <v>4538.7899200000002</v>
      </c>
      <c r="AN206" s="434">
        <v>3588.0971304347822</v>
      </c>
      <c r="AO206" s="434">
        <v>5398.216681395349</v>
      </c>
      <c r="AP206" s="434">
        <v>155.2912</v>
      </c>
      <c r="AQ206" s="434">
        <v>152.15076310000001</v>
      </c>
      <c r="AR206" s="434">
        <v>44.182600000000001</v>
      </c>
      <c r="AS206" s="434">
        <v>84.951435800000013</v>
      </c>
      <c r="AT206" s="434">
        <v>89.92773321</v>
      </c>
      <c r="AU206" s="434">
        <v>69.16</v>
      </c>
      <c r="AV206" s="434">
        <v>91.327947900000012</v>
      </c>
      <c r="AW206" s="434">
        <v>97.228220250000007</v>
      </c>
      <c r="AX206" s="434">
        <v>90.865600000000001</v>
      </c>
      <c r="AY206" s="434">
        <v>74.081000000000003</v>
      </c>
      <c r="AZ206" s="435">
        <v>110.523</v>
      </c>
      <c r="BA206" s="126"/>
      <c r="BB206" s="305"/>
      <c r="BC206" s="305"/>
      <c r="BD206" s="305"/>
      <c r="BE206" s="305"/>
      <c r="BF206" s="305"/>
      <c r="BG206" s="305"/>
      <c r="BH206" s="305"/>
      <c r="BI206" s="305"/>
      <c r="BJ206" s="118"/>
      <c r="BK206" s="117"/>
      <c r="BL206" s="117"/>
    </row>
    <row r="207" spans="2:64" ht="24.95" customHeight="1">
      <c r="B207" s="146">
        <f t="shared" si="22"/>
        <v>200.1</v>
      </c>
      <c r="C207" s="92">
        <f t="shared" si="11"/>
        <v>7622.7562199508839</v>
      </c>
      <c r="D207" s="92">
        <f t="shared" si="12"/>
        <v>8368.0613348380884</v>
      </c>
      <c r="E207" s="92">
        <f t="shared" si="13"/>
        <v>2620.3541442608844</v>
      </c>
      <c r="F207" s="92">
        <f t="shared" si="14"/>
        <v>4169.870233091845</v>
      </c>
      <c r="G207" s="92">
        <f t="shared" si="15"/>
        <v>4431.2526634104452</v>
      </c>
      <c r="H207" s="92">
        <f t="shared" si="16"/>
        <v>3517.7745824953777</v>
      </c>
      <c r="I207" s="92">
        <f t="shared" si="17"/>
        <v>4350.7171142109473</v>
      </c>
      <c r="J207" s="92">
        <f t="shared" si="18"/>
        <v>4781.8111864112198</v>
      </c>
      <c r="K207" s="92">
        <f t="shared" si="19"/>
        <v>4541.4468465767122</v>
      </c>
      <c r="L207" s="92">
        <f t="shared" si="20"/>
        <v>3590.0071328058793</v>
      </c>
      <c r="M207" s="92">
        <f t="shared" si="21"/>
        <v>5401.0756433236866</v>
      </c>
      <c r="Z207" s="439">
        <v>200.1</v>
      </c>
      <c r="AA207" s="434">
        <v>1.33</v>
      </c>
      <c r="AB207" s="434">
        <v>1.33</v>
      </c>
      <c r="AC207" s="434">
        <v>1</v>
      </c>
      <c r="AD207" s="434">
        <v>1</v>
      </c>
      <c r="AE207" s="434">
        <v>7622.7562199508839</v>
      </c>
      <c r="AF207" s="434">
        <v>8368.0613348380884</v>
      </c>
      <c r="AG207" s="434">
        <v>2620.3541442608844</v>
      </c>
      <c r="AH207" s="434">
        <v>4169.870233091845</v>
      </c>
      <c r="AI207" s="434">
        <v>4431.2526634104452</v>
      </c>
      <c r="AJ207" s="434">
        <v>3517.7745824953777</v>
      </c>
      <c r="AK207" s="434">
        <v>4350.7171142109473</v>
      </c>
      <c r="AL207" s="434">
        <v>4781.8111864112198</v>
      </c>
      <c r="AM207" s="434">
        <v>4541.4468465767122</v>
      </c>
      <c r="AN207" s="434">
        <v>3590.0071328058793</v>
      </c>
      <c r="AO207" s="434">
        <v>5401.0756433236866</v>
      </c>
      <c r="AP207" s="434">
        <v>155.32543328335831</v>
      </c>
      <c r="AQ207" s="434">
        <v>172.16448519240379</v>
      </c>
      <c r="AR207" s="434">
        <v>53.147338830584715</v>
      </c>
      <c r="AS207" s="434">
        <v>84.952849375312354</v>
      </c>
      <c r="AT207" s="434">
        <v>89.929318550724631</v>
      </c>
      <c r="AU207" s="434">
        <v>71.88199400299851</v>
      </c>
      <c r="AV207" s="434">
        <v>91.331026886556714</v>
      </c>
      <c r="AW207" s="434">
        <v>97.23280384807596</v>
      </c>
      <c r="AX207" s="434">
        <v>90.873363318340836</v>
      </c>
      <c r="AY207" s="434">
        <v>74.082196401799109</v>
      </c>
      <c r="AZ207" s="435">
        <v>110.52492753623189</v>
      </c>
      <c r="BA207" s="126"/>
      <c r="BB207" s="305"/>
      <c r="BC207" s="305"/>
      <c r="BD207" s="305"/>
      <c r="BE207" s="305"/>
      <c r="BF207" s="305"/>
      <c r="BG207" s="305"/>
      <c r="BH207" s="305"/>
      <c r="BI207" s="305"/>
      <c r="BJ207" s="118"/>
      <c r="BK207" s="117"/>
      <c r="BL207" s="117"/>
    </row>
    <row r="208" spans="2:64" ht="24.95" customHeight="1">
      <c r="B208" s="146">
        <f t="shared" si="22"/>
        <v>250</v>
      </c>
      <c r="C208" s="92">
        <f t="shared" si="11"/>
        <v>10613.736218334092</v>
      </c>
      <c r="D208" s="92">
        <f t="shared" si="12"/>
        <v>10919.687723779389</v>
      </c>
      <c r="E208" s="92">
        <f t="shared" si="13"/>
        <v>3604.7935069099558</v>
      </c>
      <c r="F208" s="92">
        <f t="shared" si="14"/>
        <v>5511.0151298807623</v>
      </c>
      <c r="G208" s="92">
        <f t="shared" si="15"/>
        <v>5756.7552424963314</v>
      </c>
      <c r="H208" s="92">
        <f t="shared" si="16"/>
        <v>4775.7100623299539</v>
      </c>
      <c r="I208" s="92">
        <f t="shared" si="17"/>
        <v>5735.0231177529422</v>
      </c>
      <c r="J208" s="92">
        <f t="shared" si="18"/>
        <v>6143.5417103485161</v>
      </c>
      <c r="K208" s="92">
        <f t="shared" si="19"/>
        <v>5962.2897153587792</v>
      </c>
      <c r="L208" s="92">
        <f t="shared" si="20"/>
        <v>4543.285204347826</v>
      </c>
      <c r="M208" s="92">
        <f t="shared" si="21"/>
        <v>6827.7513451162795</v>
      </c>
      <c r="Z208" s="439">
        <v>250</v>
      </c>
      <c r="AA208" s="434">
        <v>1.33</v>
      </c>
      <c r="AB208" s="434">
        <v>1.33</v>
      </c>
      <c r="AC208" s="434">
        <v>1</v>
      </c>
      <c r="AD208" s="434">
        <v>1</v>
      </c>
      <c r="AE208" s="434">
        <v>10613.736218334092</v>
      </c>
      <c r="AF208" s="434">
        <v>10919.687723779389</v>
      </c>
      <c r="AG208" s="434">
        <v>3604.7935069099558</v>
      </c>
      <c r="AH208" s="434">
        <v>5511.0151298807623</v>
      </c>
      <c r="AI208" s="434">
        <v>5756.7552424963314</v>
      </c>
      <c r="AJ208" s="434">
        <v>4775.7100623299539</v>
      </c>
      <c r="AK208" s="434">
        <v>5735.0231177529422</v>
      </c>
      <c r="AL208" s="434">
        <v>6143.5417103485161</v>
      </c>
      <c r="AM208" s="434">
        <v>5962.2897153587792</v>
      </c>
      <c r="AN208" s="434">
        <v>4543.285204347826</v>
      </c>
      <c r="AO208" s="434">
        <v>6827.7513451162795</v>
      </c>
      <c r="AP208" s="434">
        <v>172.18495999999999</v>
      </c>
      <c r="AQ208" s="434">
        <v>178.64034448000001</v>
      </c>
      <c r="AR208" s="434">
        <v>58.292560000000002</v>
      </c>
      <c r="AS208" s="434">
        <v>89.137861479999998</v>
      </c>
      <c r="AT208" s="434">
        <v>92.921639925999997</v>
      </c>
      <c r="AU208" s="434">
        <v>77.668000000000006</v>
      </c>
      <c r="AV208" s="434">
        <v>94.420118740000007</v>
      </c>
      <c r="AW208" s="434">
        <v>99.296932150000004</v>
      </c>
      <c r="AX208" s="434">
        <v>95.47936</v>
      </c>
      <c r="AY208" s="434">
        <v>74.55980000000001</v>
      </c>
      <c r="AZ208" s="435">
        <v>111.29440000000001</v>
      </c>
      <c r="BA208" s="126"/>
      <c r="BB208" s="126"/>
      <c r="BC208" s="126"/>
      <c r="BD208" s="126"/>
      <c r="BE208" s="126"/>
      <c r="BF208" s="126"/>
      <c r="BG208" s="126"/>
      <c r="BH208" s="126"/>
      <c r="BI208" s="126"/>
      <c r="BJ208" s="126"/>
    </row>
    <row r="209" spans="2:96" ht="24.95" customHeight="1">
      <c r="B209" s="146">
        <f t="shared" si="22"/>
        <v>300</v>
      </c>
      <c r="C209" s="92">
        <f t="shared" si="11"/>
        <v>14010.467845807259</v>
      </c>
      <c r="D209" s="92">
        <f t="shared" si="12"/>
        <v>13601.59180506305</v>
      </c>
      <c r="E209" s="92">
        <f t="shared" si="13"/>
        <v>4716.1357119103504</v>
      </c>
      <c r="F209" s="92">
        <f t="shared" si="14"/>
        <v>7021.4006113429896</v>
      </c>
      <c r="G209" s="92">
        <f t="shared" si="15"/>
        <v>7316.9926209593632</v>
      </c>
      <c r="H209" s="92">
        <f t="shared" si="16"/>
        <v>6161.1889028651294</v>
      </c>
      <c r="I209" s="92">
        <f t="shared" si="17"/>
        <v>7335.6725817169599</v>
      </c>
      <c r="J209" s="92">
        <f t="shared" si="18"/>
        <v>7828.2793324000049</v>
      </c>
      <c r="K209" s="92">
        <f t="shared" si="19"/>
        <v>7646.714806994536</v>
      </c>
      <c r="L209" s="92">
        <f t="shared" si="20"/>
        <v>5498.7230869565228</v>
      </c>
      <c r="M209" s="92">
        <f t="shared" si="21"/>
        <v>8257.3577875969004</v>
      </c>
      <c r="Z209" s="439">
        <v>300</v>
      </c>
      <c r="AA209" s="434">
        <v>1.33</v>
      </c>
      <c r="AB209" s="434">
        <v>1.33</v>
      </c>
      <c r="AC209" s="434">
        <v>1</v>
      </c>
      <c r="AD209" s="434">
        <v>1</v>
      </c>
      <c r="AE209" s="434">
        <v>14010.467845807259</v>
      </c>
      <c r="AF209" s="434">
        <v>13601.59180506305</v>
      </c>
      <c r="AG209" s="434">
        <v>4716.1357119103504</v>
      </c>
      <c r="AH209" s="434">
        <v>7021.4006113429896</v>
      </c>
      <c r="AI209" s="434">
        <v>7316.9926209593632</v>
      </c>
      <c r="AJ209" s="434">
        <v>6161.1889028651294</v>
      </c>
      <c r="AK209" s="434">
        <v>7335.6725817169599</v>
      </c>
      <c r="AL209" s="434">
        <v>7828.2793324000049</v>
      </c>
      <c r="AM209" s="434">
        <v>7646.714806994536</v>
      </c>
      <c r="AN209" s="434">
        <v>5498.7230869565228</v>
      </c>
      <c r="AO209" s="434">
        <v>8257.3577875969004</v>
      </c>
      <c r="AP209" s="434">
        <v>188.7808</v>
      </c>
      <c r="AQ209" s="434">
        <v>184.63339873333334</v>
      </c>
      <c r="AR209" s="434">
        <v>63.396300000000004</v>
      </c>
      <c r="AS209" s="434">
        <v>94.4207179</v>
      </c>
      <c r="AT209" s="434">
        <v>98.238866604999998</v>
      </c>
      <c r="AU209" s="434">
        <v>83.2</v>
      </c>
      <c r="AV209" s="434">
        <v>100.03622394999999</v>
      </c>
      <c r="AW209" s="434">
        <v>105.214110125</v>
      </c>
      <c r="AX209" s="434">
        <v>102.03280000000001</v>
      </c>
      <c r="AY209" s="434">
        <v>74.879000000000005</v>
      </c>
      <c r="AZ209" s="435">
        <v>111.80866666666667</v>
      </c>
      <c r="BA209" s="126"/>
      <c r="BB209" s="305"/>
      <c r="BC209" s="305"/>
      <c r="BD209" s="305"/>
      <c r="BE209" s="305"/>
      <c r="BF209" s="305"/>
      <c r="BG209" s="305"/>
      <c r="BH209" s="305"/>
      <c r="BI209" s="305"/>
      <c r="BJ209" s="305"/>
      <c r="BK209" s="55"/>
      <c r="BL209" s="55"/>
    </row>
    <row r="210" spans="2:96" ht="24.95" customHeight="1">
      <c r="B210" s="136"/>
      <c r="C210" s="138"/>
      <c r="D210" s="138"/>
      <c r="E210" s="138"/>
      <c r="F210" s="138"/>
      <c r="G210" s="138"/>
      <c r="H210" s="138"/>
      <c r="I210" s="138"/>
      <c r="J210" s="138"/>
      <c r="K210" s="138"/>
      <c r="L210" s="138"/>
      <c r="M210" s="138"/>
      <c r="N210" s="136"/>
      <c r="O210" s="137"/>
      <c r="P210" s="137"/>
      <c r="Q210" s="138"/>
      <c r="R210" s="138"/>
      <c r="S210" s="138"/>
      <c r="T210" s="138"/>
      <c r="U210" s="138"/>
      <c r="V210" s="138"/>
      <c r="W210" s="138"/>
      <c r="X210" s="138"/>
      <c r="Y210" s="138"/>
      <c r="Z210" s="440"/>
      <c r="AA210" s="425"/>
      <c r="AB210" s="425"/>
      <c r="AC210" s="425"/>
      <c r="AD210" s="425"/>
      <c r="AE210" s="425"/>
      <c r="AF210" s="425"/>
      <c r="AG210" s="425"/>
      <c r="AH210" s="425"/>
      <c r="AI210" s="425"/>
      <c r="AJ210" s="425"/>
      <c r="AK210" s="425"/>
      <c r="AL210" s="425"/>
      <c r="AM210" s="425"/>
      <c r="AN210" s="425"/>
      <c r="AO210" s="425"/>
      <c r="AP210" s="425"/>
      <c r="AQ210" s="425"/>
      <c r="AR210" s="425"/>
      <c r="AS210" s="425"/>
      <c r="AT210" s="425"/>
      <c r="AU210" s="425"/>
      <c r="AV210" s="425"/>
      <c r="AW210" s="425"/>
      <c r="AX210" s="425"/>
      <c r="AY210" s="425"/>
      <c r="AZ210" s="427"/>
      <c r="BA210" s="126"/>
      <c r="BB210" s="55"/>
      <c r="BC210" s="55"/>
      <c r="BD210" s="55"/>
      <c r="BE210" s="55"/>
      <c r="BF210" s="55"/>
      <c r="BG210" s="55"/>
      <c r="BH210" s="55"/>
      <c r="BI210" s="55"/>
      <c r="CJ210" s="118"/>
      <c r="CK210" s="118"/>
      <c r="CL210" s="118"/>
      <c r="CM210" s="118"/>
      <c r="CN210" s="118"/>
      <c r="CO210" s="118"/>
      <c r="CP210" s="118"/>
      <c r="CQ210" s="118"/>
      <c r="CR210" s="118"/>
    </row>
    <row r="211" spans="2:96" ht="24.95" customHeight="1">
      <c r="B211" s="146" t="str">
        <f>Z194</f>
        <v>Span</v>
      </c>
      <c r="C211" s="92" t="str">
        <f t="shared" ref="C211:C226" si="23">AP194</f>
        <v>HL93</v>
      </c>
      <c r="D211" s="92" t="str">
        <f t="shared" ref="D211:D226" si="24">AQ194</f>
        <v>FL120</v>
      </c>
      <c r="E211" s="92" t="str">
        <f t="shared" ref="E211:E226" si="25">AR194</f>
        <v>SU2</v>
      </c>
      <c r="F211" s="92" t="str">
        <f t="shared" ref="F211:F226" si="26">AS194</f>
        <v>SU3</v>
      </c>
      <c r="G211" s="92" t="str">
        <f t="shared" ref="G211:G226" si="27">AT194</f>
        <v>SU4</v>
      </c>
      <c r="H211" s="92" t="str">
        <f t="shared" ref="H211:H226" si="28">AU194</f>
        <v>C3</v>
      </c>
      <c r="I211" s="92" t="str">
        <f t="shared" ref="I211:I226" si="29">AV194</f>
        <v>C4</v>
      </c>
      <c r="J211" s="92" t="str">
        <f t="shared" ref="J211:J226" si="30">AW194</f>
        <v>C5</v>
      </c>
      <c r="K211" s="92" t="str">
        <f t="shared" ref="K211:K226" si="31">AX194</f>
        <v>ST5</v>
      </c>
      <c r="L211" s="92" t="str">
        <f t="shared" ref="L211:L226" si="32">AY194</f>
        <v>EV2</v>
      </c>
      <c r="M211" s="92" t="str">
        <f t="shared" ref="M211:M226" si="33">AZ194</f>
        <v>EV3</v>
      </c>
      <c r="P211" s="137"/>
      <c r="Q211" s="138"/>
      <c r="R211" s="138"/>
      <c r="S211" s="138"/>
      <c r="T211" s="138"/>
      <c r="U211" s="138"/>
      <c r="V211" s="138"/>
      <c r="W211" s="138"/>
      <c r="X211" s="138"/>
      <c r="Y211" s="138"/>
      <c r="Z211" s="439" t="s">
        <v>498</v>
      </c>
      <c r="AA211" s="434"/>
      <c r="AB211" s="434"/>
      <c r="AC211" s="434"/>
      <c r="AD211" s="434"/>
      <c r="AE211" s="434"/>
      <c r="AF211" s="434"/>
      <c r="AG211" s="434"/>
      <c r="AH211" s="434"/>
      <c r="AI211" s="434"/>
      <c r="AJ211" s="434"/>
      <c r="AK211" s="434"/>
      <c r="AL211" s="434"/>
      <c r="AM211" s="434"/>
      <c r="AN211" s="434"/>
      <c r="AO211" s="434"/>
      <c r="AP211" s="434"/>
      <c r="AQ211" s="434"/>
      <c r="AR211" s="434"/>
      <c r="AS211" s="434"/>
      <c r="AT211" s="434"/>
      <c r="AU211" s="434"/>
      <c r="AV211" s="434"/>
      <c r="AW211" s="434"/>
      <c r="AX211" s="434"/>
      <c r="AY211" s="434"/>
      <c r="AZ211" s="435"/>
      <c r="BA211" s="126"/>
      <c r="BB211" s="55"/>
      <c r="BC211" s="55"/>
      <c r="BD211" s="55"/>
      <c r="BE211" s="55"/>
      <c r="BF211" s="55"/>
      <c r="BG211" s="55"/>
      <c r="BH211" s="55"/>
      <c r="BI211" s="55"/>
      <c r="CJ211" s="118"/>
      <c r="CK211" s="118"/>
      <c r="CL211" s="118"/>
      <c r="CM211" s="118"/>
      <c r="CN211" s="118"/>
      <c r="CO211" s="118"/>
      <c r="CP211" s="118"/>
      <c r="CQ211" s="118"/>
      <c r="CR211" s="118"/>
    </row>
    <row r="212" spans="2:96" ht="24.95" customHeight="1">
      <c r="B212" s="146" t="str">
        <f t="shared" ref="B212:B226" si="34">Z195</f>
        <v>(ft)</v>
      </c>
      <c r="C212" s="92" t="str">
        <f t="shared" si="23"/>
        <v>(kip)</v>
      </c>
      <c r="D212" s="92" t="str">
        <f t="shared" si="24"/>
        <v>(kip)</v>
      </c>
      <c r="E212" s="92" t="str">
        <f t="shared" si="25"/>
        <v>(kip)</v>
      </c>
      <c r="F212" s="92" t="str">
        <f t="shared" si="26"/>
        <v>(kip)</v>
      </c>
      <c r="G212" s="92" t="str">
        <f t="shared" si="27"/>
        <v>(kip)</v>
      </c>
      <c r="H212" s="92" t="str">
        <f t="shared" si="28"/>
        <v>(kip)</v>
      </c>
      <c r="I212" s="92" t="str">
        <f t="shared" si="29"/>
        <v>(kip)</v>
      </c>
      <c r="J212" s="92" t="str">
        <f t="shared" si="30"/>
        <v>(kip)</v>
      </c>
      <c r="K212" s="92" t="str">
        <f t="shared" si="31"/>
        <v>(kip)</v>
      </c>
      <c r="L212" s="92" t="str">
        <f t="shared" si="32"/>
        <v>(kip)</v>
      </c>
      <c r="M212" s="92" t="str">
        <f t="shared" si="33"/>
        <v>(kip)</v>
      </c>
      <c r="P212" s="137"/>
      <c r="Q212" s="138"/>
      <c r="R212" s="138"/>
      <c r="S212" s="138"/>
      <c r="T212" s="138"/>
      <c r="U212" s="138"/>
      <c r="V212" s="138"/>
      <c r="W212" s="138"/>
      <c r="X212" s="138"/>
      <c r="Y212" s="138"/>
      <c r="Z212" s="439" t="s">
        <v>207</v>
      </c>
      <c r="AA212" s="434">
        <v>1</v>
      </c>
      <c r="AB212" s="434">
        <v>2</v>
      </c>
      <c r="AC212" s="434">
        <v>3</v>
      </c>
      <c r="AD212" s="434">
        <v>4</v>
      </c>
      <c r="AE212" s="434">
        <v>5</v>
      </c>
      <c r="AF212" s="434">
        <v>6</v>
      </c>
      <c r="AG212" s="434">
        <v>7</v>
      </c>
      <c r="AH212" s="434">
        <v>8</v>
      </c>
      <c r="AI212" s="434">
        <v>9</v>
      </c>
      <c r="AJ212" s="434">
        <v>10</v>
      </c>
      <c r="AK212" s="434">
        <v>11</v>
      </c>
      <c r="AL212" s="434" t="s">
        <v>200</v>
      </c>
      <c r="AM212" s="434" t="s">
        <v>200</v>
      </c>
      <c r="AN212" s="434"/>
      <c r="AO212" s="434"/>
      <c r="AP212" s="434"/>
      <c r="AQ212" s="434"/>
      <c r="AR212" s="434"/>
      <c r="AS212" s="434"/>
      <c r="AT212" s="434"/>
      <c r="AU212" s="434"/>
      <c r="AV212" s="434"/>
      <c r="AW212" s="434"/>
      <c r="AX212" s="434"/>
      <c r="AY212" s="434"/>
      <c r="AZ212" s="435"/>
      <c r="BA212" s="126"/>
      <c r="BB212" s="55"/>
      <c r="BC212" s="55"/>
      <c r="BD212" s="55"/>
      <c r="BE212" s="55"/>
      <c r="BF212" s="55"/>
      <c r="BG212" s="55"/>
      <c r="BH212" s="55"/>
      <c r="BI212" s="55"/>
      <c r="CJ212" s="118"/>
      <c r="CK212" s="118"/>
      <c r="CL212" s="118"/>
      <c r="CM212" s="118"/>
      <c r="CN212" s="118"/>
      <c r="CO212" s="118"/>
      <c r="CP212" s="118"/>
      <c r="CQ212" s="118"/>
      <c r="CR212" s="118"/>
    </row>
    <row r="213" spans="2:96" ht="24.95" customHeight="1">
      <c r="B213" s="146">
        <f t="shared" si="34"/>
        <v>5</v>
      </c>
      <c r="C213" s="92">
        <f t="shared" si="23"/>
        <v>44.160000000000004</v>
      </c>
      <c r="D213" s="92">
        <f t="shared" si="24"/>
        <v>70.93289</v>
      </c>
      <c r="E213" s="92">
        <f t="shared" si="25"/>
        <v>29.26</v>
      </c>
      <c r="F213" s="92">
        <f t="shared" si="26"/>
        <v>34.134715999999997</v>
      </c>
      <c r="G213" s="92">
        <f t="shared" si="27"/>
        <v>29.01450860000001</v>
      </c>
      <c r="H213" s="92">
        <f t="shared" si="28"/>
        <v>29.26</v>
      </c>
      <c r="I213" s="92">
        <f t="shared" si="29"/>
        <v>34.134715999999997</v>
      </c>
      <c r="J213" s="92">
        <f t="shared" si="30"/>
        <v>31.031560000000002</v>
      </c>
      <c r="K213" s="92">
        <f t="shared" si="31"/>
        <v>28.728000000000005</v>
      </c>
      <c r="L213" s="92">
        <f t="shared" si="32"/>
        <v>44.555</v>
      </c>
      <c r="M213" s="92">
        <f t="shared" si="33"/>
        <v>49.476000000000006</v>
      </c>
      <c r="P213" s="137"/>
      <c r="Q213" s="138"/>
      <c r="R213" s="138"/>
      <c r="S213" s="138"/>
      <c r="T213" s="138"/>
      <c r="U213" s="138"/>
      <c r="V213" s="138"/>
      <c r="W213" s="138"/>
      <c r="X213" s="138"/>
      <c r="Y213" s="138"/>
      <c r="Z213" s="439" t="s">
        <v>201</v>
      </c>
      <c r="AA213" s="434" t="s">
        <v>8</v>
      </c>
      <c r="AB213" s="434" t="s">
        <v>102</v>
      </c>
      <c r="AC213" s="434" t="s">
        <v>1</v>
      </c>
      <c r="AD213" s="434" t="s">
        <v>2</v>
      </c>
      <c r="AE213" s="434" t="s">
        <v>3</v>
      </c>
      <c r="AF213" s="434" t="s">
        <v>4</v>
      </c>
      <c r="AG213" s="434" t="s">
        <v>5</v>
      </c>
      <c r="AH213" s="434" t="s">
        <v>6</v>
      </c>
      <c r="AI213" s="434" t="s">
        <v>7</v>
      </c>
      <c r="AJ213" s="434" t="s">
        <v>439</v>
      </c>
      <c r="AK213" s="434" t="s">
        <v>440</v>
      </c>
      <c r="AL213" s="434" t="s">
        <v>205</v>
      </c>
      <c r="AM213" s="434" t="s">
        <v>206</v>
      </c>
      <c r="AN213" s="434"/>
      <c r="AO213" s="434"/>
      <c r="AP213" s="434"/>
      <c r="AQ213" s="434"/>
      <c r="AR213" s="434"/>
      <c r="AS213" s="434"/>
      <c r="AT213" s="434"/>
      <c r="AU213" s="434"/>
      <c r="AV213" s="434"/>
      <c r="AW213" s="434"/>
      <c r="AX213" s="434"/>
      <c r="AY213" s="434"/>
      <c r="AZ213" s="435"/>
      <c r="BA213" s="126"/>
      <c r="BB213" s="55"/>
      <c r="BC213" s="55"/>
      <c r="BD213" s="55"/>
      <c r="BE213" s="55"/>
      <c r="BF213" s="55"/>
      <c r="BG213" s="55"/>
      <c r="BH213" s="55"/>
      <c r="BI213" s="55"/>
      <c r="CJ213" s="118"/>
      <c r="CK213" s="118"/>
      <c r="CL213" s="118"/>
      <c r="CM213" s="118"/>
      <c r="CN213" s="118"/>
      <c r="CO213" s="118"/>
      <c r="CP213" s="118"/>
      <c r="CQ213" s="118"/>
      <c r="CR213" s="118"/>
    </row>
    <row r="214" spans="2:96" ht="24.95" customHeight="1">
      <c r="B214" s="146">
        <f t="shared" si="34"/>
        <v>10</v>
      </c>
      <c r="C214" s="92">
        <f t="shared" si="23"/>
        <v>56.400000000000006</v>
      </c>
      <c r="D214" s="92">
        <f t="shared" si="24"/>
        <v>70.93289</v>
      </c>
      <c r="E214" s="92">
        <f t="shared" si="25"/>
        <v>29.26</v>
      </c>
      <c r="F214" s="92">
        <f t="shared" si="26"/>
        <v>46.327358000000004</v>
      </c>
      <c r="G214" s="92">
        <f t="shared" si="27"/>
        <v>43.521762900000006</v>
      </c>
      <c r="H214" s="92">
        <f t="shared" si="28"/>
        <v>29.26</v>
      </c>
      <c r="I214" s="92">
        <f t="shared" si="29"/>
        <v>46.327358000000004</v>
      </c>
      <c r="J214" s="92">
        <f t="shared" si="30"/>
        <v>42.115780000000001</v>
      </c>
      <c r="K214" s="92">
        <f t="shared" si="31"/>
        <v>38.303999999999995</v>
      </c>
      <c r="L214" s="92">
        <f t="shared" si="32"/>
        <v>44.555</v>
      </c>
      <c r="M214" s="92">
        <f t="shared" si="33"/>
        <v>65.967999999999989</v>
      </c>
      <c r="P214" s="137"/>
      <c r="Q214" s="138"/>
      <c r="R214" s="138"/>
      <c r="S214" s="138"/>
      <c r="T214" s="138"/>
      <c r="U214" s="138"/>
      <c r="V214" s="138"/>
      <c r="W214" s="138"/>
      <c r="X214" s="138"/>
      <c r="Y214" s="138"/>
      <c r="Z214" s="439">
        <v>4.9999999999999991</v>
      </c>
      <c r="AA214" s="434">
        <v>22.880000000000003</v>
      </c>
      <c r="AB214" s="434">
        <v>35.466445</v>
      </c>
      <c r="AC214" s="434">
        <v>14.630000000000003</v>
      </c>
      <c r="AD214" s="434">
        <v>17.067357999999999</v>
      </c>
      <c r="AE214" s="434">
        <v>16.579008600000002</v>
      </c>
      <c r="AF214" s="434">
        <v>14.630000000000003</v>
      </c>
      <c r="AG214" s="434">
        <v>17.067357999999999</v>
      </c>
      <c r="AH214" s="434">
        <v>15.515780000000001</v>
      </c>
      <c r="AI214" s="434">
        <v>14.364000000000001</v>
      </c>
      <c r="AJ214" s="434">
        <v>22.277500000000003</v>
      </c>
      <c r="AK214" s="434">
        <v>24.738000000000003</v>
      </c>
      <c r="AL214" s="434">
        <v>1.33</v>
      </c>
      <c r="AM214" s="434">
        <v>1</v>
      </c>
      <c r="AN214" s="434"/>
      <c r="AO214" s="434"/>
      <c r="AP214" s="434"/>
      <c r="AQ214" s="434"/>
      <c r="AR214" s="434"/>
      <c r="AS214" s="434"/>
      <c r="AT214" s="434"/>
      <c r="AU214" s="434"/>
      <c r="AV214" s="434"/>
      <c r="AW214" s="434"/>
      <c r="AX214" s="434"/>
      <c r="AY214" s="434"/>
      <c r="AZ214" s="435"/>
      <c r="BA214" s="126"/>
      <c r="BB214" s="55"/>
      <c r="BC214" s="55"/>
      <c r="BD214" s="55"/>
      <c r="BE214" s="55"/>
      <c r="BF214" s="55"/>
      <c r="BG214" s="55"/>
      <c r="BH214" s="55"/>
      <c r="BI214" s="55"/>
      <c r="CJ214" s="118"/>
      <c r="CK214" s="118"/>
      <c r="CL214" s="118"/>
      <c r="CM214" s="118"/>
      <c r="CN214" s="118"/>
      <c r="CO214" s="118"/>
      <c r="CP214" s="118"/>
      <c r="CQ214" s="118"/>
      <c r="CR214" s="118"/>
    </row>
    <row r="215" spans="2:96" ht="24.95" customHeight="1">
      <c r="B215" s="146">
        <f t="shared" si="34"/>
        <v>15</v>
      </c>
      <c r="C215" s="92">
        <f t="shared" si="23"/>
        <v>62.43333333333333</v>
      </c>
      <c r="D215" s="92">
        <f t="shared" si="24"/>
        <v>75.661749333333333</v>
      </c>
      <c r="E215" s="92">
        <f t="shared" si="25"/>
        <v>31.388000000000005</v>
      </c>
      <c r="F215" s="92">
        <f t="shared" si="26"/>
        <v>50.391572000000011</v>
      </c>
      <c r="G215" s="92">
        <f t="shared" si="27"/>
        <v>53.885508600000009</v>
      </c>
      <c r="H215" s="92">
        <f t="shared" si="28"/>
        <v>34.58</v>
      </c>
      <c r="I215" s="92">
        <f t="shared" si="29"/>
        <v>50.391572000000011</v>
      </c>
      <c r="J215" s="92">
        <f t="shared" si="30"/>
        <v>46.549113333333338</v>
      </c>
      <c r="K215" s="92">
        <f t="shared" si="31"/>
        <v>41.496000000000002</v>
      </c>
      <c r="L215" s="92">
        <f t="shared" si="32"/>
        <v>44.555</v>
      </c>
      <c r="M215" s="92">
        <f t="shared" si="33"/>
        <v>71.465333333333334</v>
      </c>
      <c r="P215" s="137"/>
      <c r="Q215" s="138"/>
      <c r="R215" s="138"/>
      <c r="S215" s="138"/>
      <c r="T215" s="138"/>
      <c r="U215" s="138"/>
      <c r="V215" s="138"/>
      <c r="W215" s="138"/>
      <c r="X215" s="138"/>
      <c r="Y215" s="138"/>
      <c r="Z215" s="439">
        <v>9.9999999999999982</v>
      </c>
      <c r="AA215" s="434">
        <v>29.800000000000008</v>
      </c>
      <c r="AB215" s="434">
        <v>35.466445</v>
      </c>
      <c r="AC215" s="434">
        <v>14.630000000000003</v>
      </c>
      <c r="AD215" s="434">
        <v>23.163679000000002</v>
      </c>
      <c r="AE215" s="434">
        <v>26.942754300000001</v>
      </c>
      <c r="AF215" s="434">
        <v>14.630000000000003</v>
      </c>
      <c r="AG215" s="434">
        <v>23.163679000000002</v>
      </c>
      <c r="AH215" s="434">
        <v>21.05789</v>
      </c>
      <c r="AI215" s="434">
        <v>19.151999999999997</v>
      </c>
      <c r="AJ215" s="434">
        <v>22.277500000000003</v>
      </c>
      <c r="AK215" s="434">
        <v>32.983999999999995</v>
      </c>
      <c r="AL215" s="434">
        <v>1.33</v>
      </c>
      <c r="AM215" s="434">
        <v>1</v>
      </c>
      <c r="AN215" s="434"/>
      <c r="AO215" s="434"/>
      <c r="AP215" s="434"/>
      <c r="AQ215" s="434"/>
      <c r="AR215" s="434"/>
      <c r="AS215" s="434"/>
      <c r="AT215" s="434"/>
      <c r="AU215" s="434"/>
      <c r="AV215" s="434"/>
      <c r="AW215" s="434"/>
      <c r="AX215" s="434"/>
      <c r="AY215" s="434"/>
      <c r="AZ215" s="435"/>
      <c r="BA215" s="126"/>
      <c r="BB215" s="55"/>
      <c r="BC215" s="55"/>
      <c r="BD215" s="55"/>
      <c r="BE215" s="55"/>
      <c r="BF215" s="55"/>
      <c r="BG215" s="55"/>
      <c r="BH215" s="55"/>
      <c r="BI215" s="55"/>
      <c r="CJ215" s="118"/>
      <c r="CK215" s="118"/>
      <c r="CL215" s="118"/>
      <c r="CM215" s="118"/>
      <c r="CN215" s="118"/>
      <c r="CO215" s="118"/>
      <c r="CP215" s="118"/>
      <c r="CQ215" s="118"/>
      <c r="CR215" s="118"/>
    </row>
    <row r="216" spans="2:96" ht="24.95" customHeight="1">
      <c r="B216" s="146">
        <f t="shared" si="34"/>
        <v>20</v>
      </c>
      <c r="C216" s="92">
        <f t="shared" si="23"/>
        <v>66.25</v>
      </c>
      <c r="D216" s="92">
        <f t="shared" si="24"/>
        <v>92.212756999999996</v>
      </c>
      <c r="E216" s="92">
        <f t="shared" si="25"/>
        <v>34.846000000000004</v>
      </c>
      <c r="F216" s="92">
        <f t="shared" si="26"/>
        <v>59.494357999999998</v>
      </c>
      <c r="G216" s="92">
        <f t="shared" si="27"/>
        <v>61.377332100000004</v>
      </c>
      <c r="H216" s="92">
        <f t="shared" si="28"/>
        <v>37.24</v>
      </c>
      <c r="I216" s="92">
        <f t="shared" si="29"/>
        <v>52.423679</v>
      </c>
      <c r="J216" s="92">
        <f t="shared" si="30"/>
        <v>51.536834999999996</v>
      </c>
      <c r="K216" s="92">
        <f t="shared" si="31"/>
        <v>47.88</v>
      </c>
      <c r="L216" s="92">
        <f t="shared" si="32"/>
        <v>52.535000000000004</v>
      </c>
      <c r="M216" s="92">
        <f t="shared" si="33"/>
        <v>75.81</v>
      </c>
      <c r="P216" s="137"/>
      <c r="Q216" s="138"/>
      <c r="R216" s="138"/>
      <c r="S216" s="138"/>
      <c r="T216" s="138"/>
      <c r="U216" s="138"/>
      <c r="V216" s="138"/>
      <c r="W216" s="138"/>
      <c r="X216" s="138"/>
      <c r="Y216" s="138"/>
      <c r="Z216" s="439">
        <v>14.999999999999998</v>
      </c>
      <c r="AA216" s="434">
        <v>33.616666666666667</v>
      </c>
      <c r="AB216" s="434">
        <v>38.421971000000006</v>
      </c>
      <c r="AC216" s="434">
        <v>15.694000000000003</v>
      </c>
      <c r="AD216" s="434">
        <v>29.097119333333335</v>
      </c>
      <c r="AE216" s="434">
        <v>31.42398093333334</v>
      </c>
      <c r="AF216" s="434">
        <v>17.29</v>
      </c>
      <c r="AG216" s="434">
        <v>25.195786000000002</v>
      </c>
      <c r="AH216" s="434">
        <v>25.121926666666671</v>
      </c>
      <c r="AI216" s="434">
        <v>23.141999999999996</v>
      </c>
      <c r="AJ216" s="434">
        <v>22.277500000000003</v>
      </c>
      <c r="AK216" s="434">
        <v>35.732666666666667</v>
      </c>
      <c r="AL216" s="434">
        <v>1.33</v>
      </c>
      <c r="AM216" s="434">
        <v>1</v>
      </c>
      <c r="AN216" s="434"/>
      <c r="AO216" s="434"/>
      <c r="AP216" s="434"/>
      <c r="AQ216" s="434"/>
      <c r="AR216" s="434"/>
      <c r="AS216" s="434"/>
      <c r="AT216" s="434"/>
      <c r="AU216" s="434"/>
      <c r="AV216" s="434"/>
      <c r="AW216" s="434"/>
      <c r="AX216" s="434"/>
      <c r="AY216" s="434"/>
      <c r="AZ216" s="435"/>
      <c r="BA216" s="126"/>
      <c r="BB216" s="55"/>
      <c r="BC216" s="55"/>
      <c r="BD216" s="55"/>
      <c r="BE216" s="55"/>
      <c r="BF216" s="55"/>
      <c r="BG216" s="55"/>
      <c r="BH216" s="55"/>
      <c r="BI216" s="55"/>
      <c r="CJ216" s="118"/>
      <c r="CK216" s="118"/>
      <c r="CL216" s="118"/>
      <c r="CM216" s="118"/>
      <c r="CN216" s="118"/>
      <c r="CO216" s="118"/>
      <c r="CP216" s="118"/>
      <c r="CQ216" s="118"/>
      <c r="CR216" s="118"/>
    </row>
    <row r="217" spans="2:96" ht="24.95" customHeight="1">
      <c r="B217" s="146">
        <f t="shared" si="34"/>
        <v>30</v>
      </c>
      <c r="C217" s="92">
        <f t="shared" si="23"/>
        <v>75.567999999999998</v>
      </c>
      <c r="D217" s="92">
        <f t="shared" si="24"/>
        <v>109.94595733333334</v>
      </c>
      <c r="E217" s="92">
        <f t="shared" si="25"/>
        <v>38.304000000000002</v>
      </c>
      <c r="F217" s="92">
        <f t="shared" si="26"/>
        <v>68.922905333333333</v>
      </c>
      <c r="G217" s="92">
        <f t="shared" si="27"/>
        <v>71.951554733333353</v>
      </c>
      <c r="H217" s="92">
        <f t="shared" si="28"/>
        <v>39.900000000000006</v>
      </c>
      <c r="I217" s="92">
        <f t="shared" si="29"/>
        <v>58.357119333333337</v>
      </c>
      <c r="J217" s="92">
        <f t="shared" si="30"/>
        <v>57.594985000000001</v>
      </c>
      <c r="K217" s="92">
        <f t="shared" si="31"/>
        <v>55.86</v>
      </c>
      <c r="L217" s="92">
        <f t="shared" si="32"/>
        <v>60.515000000000001</v>
      </c>
      <c r="M217" s="92">
        <f t="shared" si="33"/>
        <v>88.666666666666657</v>
      </c>
      <c r="P217" s="137"/>
      <c r="Q217" s="138"/>
      <c r="R217" s="138"/>
      <c r="S217" s="138"/>
      <c r="T217" s="138"/>
      <c r="U217" s="138"/>
      <c r="V217" s="138"/>
      <c r="W217" s="138"/>
      <c r="X217" s="138"/>
      <c r="Y217" s="138"/>
      <c r="Z217" s="439">
        <v>19.999999999999996</v>
      </c>
      <c r="AA217" s="434">
        <v>36.325000000000003</v>
      </c>
      <c r="AB217" s="434">
        <v>48.766311999999992</v>
      </c>
      <c r="AC217" s="434">
        <v>17.423000000000002</v>
      </c>
      <c r="AD217" s="434">
        <v>32.795339499999997</v>
      </c>
      <c r="AE217" s="434">
        <v>35.205485700000004</v>
      </c>
      <c r="AF217" s="434">
        <v>18.62</v>
      </c>
      <c r="AG217" s="434">
        <v>26.211839500000004</v>
      </c>
      <c r="AH217" s="434">
        <v>27.153945</v>
      </c>
      <c r="AI217" s="434">
        <v>26.334000000000003</v>
      </c>
      <c r="AJ217" s="434">
        <v>26.267499999999998</v>
      </c>
      <c r="AK217" s="434">
        <v>41.096999999999994</v>
      </c>
      <c r="AL217" s="434">
        <v>1.33</v>
      </c>
      <c r="AM217" s="434">
        <v>1</v>
      </c>
      <c r="AN217" s="434"/>
      <c r="AO217" s="434"/>
      <c r="AP217" s="434"/>
      <c r="AQ217" s="434"/>
      <c r="AR217" s="434"/>
      <c r="AS217" s="434"/>
      <c r="AT217" s="434"/>
      <c r="AU217" s="434"/>
      <c r="AV217" s="434"/>
      <c r="AW217" s="434"/>
      <c r="AX217" s="434"/>
      <c r="AY217" s="434"/>
      <c r="AZ217" s="435"/>
      <c r="BA217" s="126"/>
      <c r="BB217" s="55"/>
      <c r="BC217" s="55"/>
      <c r="BD217" s="55"/>
      <c r="BE217" s="55"/>
      <c r="BF217" s="55"/>
      <c r="BG217" s="305"/>
      <c r="BH217" s="305"/>
      <c r="BI217" s="305"/>
      <c r="CJ217" s="118"/>
      <c r="CK217" s="118"/>
      <c r="CL217" s="118"/>
      <c r="CM217" s="118"/>
      <c r="CN217" s="118"/>
      <c r="CO217" s="118"/>
      <c r="CP217" s="118"/>
      <c r="CQ217" s="118"/>
      <c r="CR217" s="118"/>
    </row>
    <row r="218" spans="2:96" ht="24.95" customHeight="1">
      <c r="B218" s="146">
        <f t="shared" si="34"/>
        <v>40</v>
      </c>
      <c r="C218" s="92">
        <f t="shared" si="23"/>
        <v>86.216000000000008</v>
      </c>
      <c r="D218" s="92">
        <f t="shared" si="24"/>
        <v>122.35913549999999</v>
      </c>
      <c r="E218" s="92">
        <f t="shared" si="25"/>
        <v>40.033000000000001</v>
      </c>
      <c r="F218" s="92">
        <f t="shared" si="26"/>
        <v>73.637179000000003</v>
      </c>
      <c r="G218" s="92">
        <f t="shared" si="27"/>
        <v>77.238666050000006</v>
      </c>
      <c r="H218" s="92">
        <f t="shared" si="28"/>
        <v>47.88</v>
      </c>
      <c r="I218" s="92">
        <f t="shared" si="29"/>
        <v>66.683739500000001</v>
      </c>
      <c r="J218" s="92">
        <f t="shared" si="30"/>
        <v>66.471238749999998</v>
      </c>
      <c r="K218" s="92">
        <f t="shared" si="31"/>
        <v>59.85</v>
      </c>
      <c r="L218" s="92">
        <f t="shared" si="32"/>
        <v>64.50500000000001</v>
      </c>
      <c r="M218" s="92">
        <f t="shared" si="33"/>
        <v>95.094999999999999</v>
      </c>
      <c r="P218" s="137"/>
      <c r="Q218" s="138"/>
      <c r="R218" s="138"/>
      <c r="S218" s="138"/>
      <c r="T218" s="138"/>
      <c r="U218" s="138"/>
      <c r="V218" s="138"/>
      <c r="W218" s="138"/>
      <c r="X218" s="138"/>
      <c r="Y218" s="138"/>
      <c r="Z218" s="439">
        <v>24.999999999999996</v>
      </c>
      <c r="AA218" s="434">
        <v>40.984000000000002</v>
      </c>
      <c r="AB218" s="434">
        <v>54.972916599999998</v>
      </c>
      <c r="AC218" s="434">
        <v>18.4604</v>
      </c>
      <c r="AD218" s="434">
        <v>35.014271600000001</v>
      </c>
      <c r="AE218" s="434">
        <v>37.474388560000001</v>
      </c>
      <c r="AF218" s="434">
        <v>22.343999999999998</v>
      </c>
      <c r="AG218" s="434">
        <v>28.674799999999998</v>
      </c>
      <c r="AH218" s="434">
        <v>31.453834999999994</v>
      </c>
      <c r="AI218" s="434">
        <v>28.249200000000002</v>
      </c>
      <c r="AJ218" s="434">
        <v>28.661500000000004</v>
      </c>
      <c r="AK218" s="434">
        <v>44.315600000000011</v>
      </c>
      <c r="AL218" s="434">
        <v>1.33</v>
      </c>
      <c r="AM218" s="434">
        <v>1</v>
      </c>
      <c r="AN218" s="434"/>
      <c r="AO218" s="434"/>
      <c r="AP218" s="434"/>
      <c r="AQ218" s="434"/>
      <c r="AR218" s="434"/>
      <c r="AS218" s="434"/>
      <c r="AT218" s="434"/>
      <c r="AU218" s="434"/>
      <c r="AV218" s="434"/>
      <c r="AW218" s="434"/>
      <c r="AX218" s="434"/>
      <c r="AY218" s="434"/>
      <c r="AZ218" s="435"/>
      <c r="BA218" s="126"/>
      <c r="BB218" s="55"/>
      <c r="BC218" s="55"/>
      <c r="BD218" s="55"/>
      <c r="BE218" s="55"/>
      <c r="BF218" s="55"/>
      <c r="BG218" s="130"/>
      <c r="BH218" s="130"/>
      <c r="BI218" s="130"/>
      <c r="CJ218" s="118"/>
      <c r="CK218" s="118"/>
      <c r="CL218" s="118"/>
      <c r="CM218" s="118"/>
      <c r="CN218" s="118"/>
      <c r="CO218" s="118"/>
      <c r="CP218" s="118"/>
      <c r="CQ218" s="118"/>
      <c r="CR218" s="118"/>
    </row>
    <row r="219" spans="2:96" ht="24.95" customHeight="1">
      <c r="B219" s="146">
        <f t="shared" si="34"/>
        <v>60</v>
      </c>
      <c r="C219" s="92">
        <f t="shared" si="23"/>
        <v>100.06400000000001</v>
      </c>
      <c r="D219" s="92">
        <f t="shared" si="24"/>
        <v>134.77231366666669</v>
      </c>
      <c r="E219" s="92">
        <f t="shared" si="25"/>
        <v>41.762</v>
      </c>
      <c r="F219" s="92">
        <f t="shared" si="26"/>
        <v>78.35145266666666</v>
      </c>
      <c r="G219" s="92">
        <f t="shared" si="27"/>
        <v>82.525777366666674</v>
      </c>
      <c r="H219" s="92">
        <f t="shared" si="28"/>
        <v>56.74666666666667</v>
      </c>
      <c r="I219" s="92">
        <f t="shared" si="29"/>
        <v>76.952159666666674</v>
      </c>
      <c r="J219" s="92">
        <f t="shared" si="30"/>
        <v>75.827400833333328</v>
      </c>
      <c r="K219" s="92">
        <f t="shared" si="31"/>
        <v>71.820000000000007</v>
      </c>
      <c r="L219" s="92">
        <f t="shared" si="32"/>
        <v>68.495000000000005</v>
      </c>
      <c r="M219" s="92">
        <f t="shared" si="33"/>
        <v>101.52333333333333</v>
      </c>
      <c r="P219" s="137"/>
      <c r="Q219" s="138"/>
      <c r="R219" s="138"/>
      <c r="S219" s="138"/>
      <c r="T219" s="138"/>
      <c r="U219" s="138"/>
      <c r="V219" s="138"/>
      <c r="W219" s="138"/>
      <c r="X219" s="138"/>
      <c r="Y219" s="138"/>
      <c r="Z219" s="439">
        <v>29.999999999999996</v>
      </c>
      <c r="AA219" s="434">
        <v>45.066666666666663</v>
      </c>
      <c r="AB219" s="434">
        <v>59.110652999999999</v>
      </c>
      <c r="AC219" s="434">
        <v>19.152000000000001</v>
      </c>
      <c r="AD219" s="434">
        <v>36.493559666666663</v>
      </c>
      <c r="AE219" s="434">
        <v>38.986990466666668</v>
      </c>
      <c r="AF219" s="434">
        <v>24.826666666666664</v>
      </c>
      <c r="AG219" s="434">
        <v>31.210666666666665</v>
      </c>
      <c r="AH219" s="434">
        <v>35.078195833333332</v>
      </c>
      <c r="AI219" s="434">
        <v>29.526000000000007</v>
      </c>
      <c r="AJ219" s="434">
        <v>30.2575</v>
      </c>
      <c r="AK219" s="434">
        <v>46.461333333333343</v>
      </c>
      <c r="AL219" s="434">
        <v>1.33</v>
      </c>
      <c r="AM219" s="434">
        <v>1</v>
      </c>
      <c r="AN219" s="434"/>
      <c r="AO219" s="434"/>
      <c r="AP219" s="434"/>
      <c r="AQ219" s="434"/>
      <c r="AR219" s="434"/>
      <c r="AS219" s="434"/>
      <c r="AT219" s="434"/>
      <c r="AU219" s="434"/>
      <c r="AV219" s="434"/>
      <c r="AW219" s="434"/>
      <c r="AX219" s="434"/>
      <c r="AY219" s="434"/>
      <c r="AZ219" s="435"/>
      <c r="BA219" s="126"/>
      <c r="BB219" s="55"/>
      <c r="BC219" s="55"/>
      <c r="BD219" s="55"/>
      <c r="BE219" s="55"/>
      <c r="BF219" s="55"/>
      <c r="BG219" s="305"/>
      <c r="BH219" s="305"/>
      <c r="BI219" s="305"/>
      <c r="CJ219" s="118"/>
      <c r="CK219" s="118"/>
      <c r="CL219" s="118"/>
      <c r="CM219" s="118"/>
      <c r="CN219" s="118"/>
      <c r="CO219" s="118"/>
      <c r="CP219" s="118"/>
      <c r="CQ219" s="118"/>
      <c r="CR219" s="118"/>
    </row>
    <row r="220" spans="2:96" ht="24.95" customHeight="1">
      <c r="B220" s="146">
        <f t="shared" si="34"/>
        <v>80</v>
      </c>
      <c r="C220" s="92">
        <f t="shared" si="23"/>
        <v>110.18799999999999</v>
      </c>
      <c r="D220" s="92">
        <f t="shared" si="24"/>
        <v>140.97890275</v>
      </c>
      <c r="E220" s="92">
        <f t="shared" si="25"/>
        <v>42.6265</v>
      </c>
      <c r="F220" s="92">
        <f t="shared" si="26"/>
        <v>80.708589500000002</v>
      </c>
      <c r="G220" s="92">
        <f t="shared" si="27"/>
        <v>85.169333025</v>
      </c>
      <c r="H220" s="92">
        <f t="shared" si="28"/>
        <v>61.180000000000007</v>
      </c>
      <c r="I220" s="92">
        <f t="shared" si="29"/>
        <v>82.086369750000003</v>
      </c>
      <c r="J220" s="92">
        <f t="shared" si="30"/>
        <v>83.470550625000001</v>
      </c>
      <c r="K220" s="92">
        <f t="shared" si="31"/>
        <v>77.805000000000007</v>
      </c>
      <c r="L220" s="92">
        <f t="shared" si="32"/>
        <v>70.490000000000009</v>
      </c>
      <c r="M220" s="92">
        <f t="shared" si="33"/>
        <v>104.73750000000001</v>
      </c>
      <c r="P220" s="137"/>
      <c r="Q220" s="138"/>
      <c r="R220" s="138"/>
      <c r="S220" s="138"/>
      <c r="T220" s="138"/>
      <c r="U220" s="138"/>
      <c r="V220" s="138"/>
      <c r="W220" s="138"/>
      <c r="X220" s="138"/>
      <c r="Y220" s="138"/>
      <c r="Z220" s="439">
        <v>35</v>
      </c>
      <c r="AA220" s="434">
        <v>48.440000000000005</v>
      </c>
      <c r="AB220" s="434">
        <v>62.066179000000005</v>
      </c>
      <c r="AC220" s="434">
        <v>19.646000000000004</v>
      </c>
      <c r="AD220" s="434">
        <v>37.550193999999998</v>
      </c>
      <c r="AE220" s="434">
        <v>40.067420400000003</v>
      </c>
      <c r="AF220" s="434">
        <v>26.6</v>
      </c>
      <c r="AG220" s="434">
        <v>33.461262900000008</v>
      </c>
      <c r="AH220" s="434">
        <v>37.667025000000002</v>
      </c>
      <c r="AI220" s="434">
        <v>31.046000000000003</v>
      </c>
      <c r="AJ220" s="434">
        <v>31.397500000000008</v>
      </c>
      <c r="AK220" s="434">
        <v>47.994</v>
      </c>
      <c r="AL220" s="434">
        <v>1.33</v>
      </c>
      <c r="AM220" s="434">
        <v>1</v>
      </c>
      <c r="AN220" s="434"/>
      <c r="AO220" s="434"/>
      <c r="AP220" s="434"/>
      <c r="AQ220" s="434"/>
      <c r="AR220" s="434"/>
      <c r="AS220" s="434"/>
      <c r="AT220" s="434"/>
      <c r="AU220" s="434"/>
      <c r="AV220" s="434"/>
      <c r="AW220" s="434"/>
      <c r="AX220" s="434"/>
      <c r="AY220" s="434"/>
      <c r="AZ220" s="435"/>
      <c r="BA220" s="126"/>
      <c r="BB220" s="55"/>
      <c r="BC220" s="55"/>
      <c r="BD220" s="55"/>
      <c r="BE220" s="55"/>
      <c r="BF220" s="55"/>
      <c r="BG220" s="55"/>
      <c r="BH220" s="55"/>
      <c r="BI220" s="55"/>
      <c r="CJ220" s="118"/>
      <c r="CK220" s="118"/>
      <c r="CL220" s="118"/>
      <c r="CM220" s="118"/>
      <c r="CN220" s="118"/>
      <c r="CO220" s="118"/>
      <c r="CP220" s="118"/>
      <c r="CQ220" s="118"/>
      <c r="CR220" s="118"/>
    </row>
    <row r="221" spans="2:96" ht="24.95" customHeight="1">
      <c r="B221" s="146">
        <f t="shared" si="34"/>
        <v>100</v>
      </c>
      <c r="C221" s="92">
        <f t="shared" si="23"/>
        <v>118.8224</v>
      </c>
      <c r="D221" s="92">
        <f t="shared" si="24"/>
        <v>144.70285620000001</v>
      </c>
      <c r="E221" s="92">
        <f t="shared" si="25"/>
        <v>43.145200000000003</v>
      </c>
      <c r="F221" s="92">
        <f t="shared" si="26"/>
        <v>82.122871600000011</v>
      </c>
      <c r="G221" s="92">
        <f t="shared" si="27"/>
        <v>86.755466420000005</v>
      </c>
      <c r="H221" s="92">
        <f t="shared" si="28"/>
        <v>63.84</v>
      </c>
      <c r="I221" s="92">
        <f t="shared" si="29"/>
        <v>85.166895799999992</v>
      </c>
      <c r="J221" s="92">
        <f t="shared" si="30"/>
        <v>88.056440499999994</v>
      </c>
      <c r="K221" s="92">
        <f t="shared" si="31"/>
        <v>81.396000000000015</v>
      </c>
      <c r="L221" s="92">
        <f t="shared" si="32"/>
        <v>71.686999999999998</v>
      </c>
      <c r="M221" s="92">
        <f t="shared" si="33"/>
        <v>106.66600000000001</v>
      </c>
      <c r="P221" s="137"/>
      <c r="Q221" s="138"/>
      <c r="R221" s="138"/>
      <c r="S221" s="138"/>
      <c r="T221" s="138"/>
      <c r="U221" s="138"/>
      <c r="V221" s="138"/>
      <c r="W221" s="138"/>
      <c r="X221" s="138"/>
      <c r="Y221" s="138"/>
      <c r="Z221" s="439">
        <v>39.999999999999993</v>
      </c>
      <c r="AA221" s="434">
        <v>51.370000000000005</v>
      </c>
      <c r="AB221" s="434">
        <v>64.282823499999992</v>
      </c>
      <c r="AC221" s="434">
        <v>20.016500000000001</v>
      </c>
      <c r="AD221" s="434">
        <v>38.342669750000006</v>
      </c>
      <c r="AE221" s="434">
        <v>40.877742850000004</v>
      </c>
      <c r="AF221" s="434">
        <v>27.93</v>
      </c>
      <c r="AG221" s="434">
        <v>35.371667537500002</v>
      </c>
      <c r="AH221" s="434">
        <v>39.608646875000005</v>
      </c>
      <c r="AI221" s="434">
        <v>33.515999999999998</v>
      </c>
      <c r="AJ221" s="434">
        <v>32.252500000000005</v>
      </c>
      <c r="AK221" s="434">
        <v>49.143500000000003</v>
      </c>
      <c r="AL221" s="434">
        <v>1.33</v>
      </c>
      <c r="AM221" s="434">
        <v>1</v>
      </c>
      <c r="AN221" s="434"/>
      <c r="AO221" s="434"/>
      <c r="AP221" s="434"/>
      <c r="AQ221" s="434"/>
      <c r="AR221" s="434"/>
      <c r="AS221" s="434"/>
      <c r="AT221" s="434"/>
      <c r="AU221" s="434"/>
      <c r="AV221" s="434"/>
      <c r="AW221" s="434"/>
      <c r="AX221" s="434"/>
      <c r="AY221" s="434"/>
      <c r="AZ221" s="435"/>
      <c r="BA221" s="126"/>
      <c r="BB221" s="55"/>
      <c r="BC221" s="55"/>
      <c r="BD221" s="55"/>
      <c r="BE221" s="55"/>
      <c r="BF221" s="55"/>
      <c r="BG221" s="55"/>
      <c r="BH221" s="55"/>
      <c r="BI221" s="55"/>
      <c r="CJ221" s="118"/>
      <c r="CK221" s="118"/>
      <c r="CL221" s="118"/>
      <c r="CM221" s="118"/>
      <c r="CN221" s="118"/>
      <c r="CO221" s="118"/>
      <c r="CP221" s="118"/>
      <c r="CQ221" s="118"/>
      <c r="CR221" s="118"/>
    </row>
    <row r="222" spans="2:96" ht="24.95" customHeight="1">
      <c r="B222" s="146">
        <f t="shared" si="34"/>
        <v>150</v>
      </c>
      <c r="C222" s="92">
        <f t="shared" si="23"/>
        <v>137.80160000000001</v>
      </c>
      <c r="D222" s="92">
        <f t="shared" si="24"/>
        <v>149.66812746666668</v>
      </c>
      <c r="E222" s="92">
        <f t="shared" si="25"/>
        <v>43.836800000000004</v>
      </c>
      <c r="F222" s="92">
        <f t="shared" si="26"/>
        <v>84.008581066666665</v>
      </c>
      <c r="G222" s="92">
        <f t="shared" si="27"/>
        <v>88.870310946666677</v>
      </c>
      <c r="H222" s="92">
        <f t="shared" si="28"/>
        <v>67.38666666666667</v>
      </c>
      <c r="I222" s="92">
        <f t="shared" si="29"/>
        <v>89.274263866666672</v>
      </c>
      <c r="J222" s="92">
        <f t="shared" si="30"/>
        <v>94.17096033333334</v>
      </c>
      <c r="K222" s="92">
        <f t="shared" si="31"/>
        <v>86.183999999999997</v>
      </c>
      <c r="L222" s="92">
        <f t="shared" si="32"/>
        <v>73.283000000000001</v>
      </c>
      <c r="M222" s="92">
        <f t="shared" si="33"/>
        <v>109.23733333333335</v>
      </c>
      <c r="P222" s="137"/>
      <c r="Q222" s="138"/>
      <c r="R222" s="138"/>
      <c r="S222" s="138"/>
      <c r="T222" s="138"/>
      <c r="U222" s="138"/>
      <c r="V222" s="138"/>
      <c r="W222" s="138"/>
      <c r="X222" s="138"/>
      <c r="Y222" s="138"/>
      <c r="Z222" s="439">
        <v>45</v>
      </c>
      <c r="AA222" s="434">
        <v>54.004444444444452</v>
      </c>
      <c r="AB222" s="434">
        <v>66.006880333333356</v>
      </c>
      <c r="AC222" s="434">
        <v>20.304666666666666</v>
      </c>
      <c r="AD222" s="434">
        <v>38.959039777777782</v>
      </c>
      <c r="AE222" s="434">
        <v>41.507993644444447</v>
      </c>
      <c r="AF222" s="434">
        <v>28.964444444444446</v>
      </c>
      <c r="AG222" s="434">
        <v>36.857537811111115</v>
      </c>
      <c r="AH222" s="434">
        <v>41.11879722222222</v>
      </c>
      <c r="AI222" s="434">
        <v>35.703111111111113</v>
      </c>
      <c r="AJ222" s="434">
        <v>32.917500000000004</v>
      </c>
      <c r="AK222" s="434">
        <v>50.037555555555549</v>
      </c>
      <c r="AL222" s="434">
        <v>1.33</v>
      </c>
      <c r="AM222" s="434">
        <v>1</v>
      </c>
      <c r="AN222" s="434"/>
      <c r="AO222" s="434"/>
      <c r="AP222" s="434"/>
      <c r="AQ222" s="434"/>
      <c r="AR222" s="434"/>
      <c r="AS222" s="434"/>
      <c r="AT222" s="434"/>
      <c r="AU222" s="434"/>
      <c r="AV222" s="434"/>
      <c r="AW222" s="434"/>
      <c r="AX222" s="434"/>
      <c r="AY222" s="434"/>
      <c r="AZ222" s="435"/>
      <c r="BA222" s="126"/>
      <c r="BB222" s="55"/>
      <c r="BC222" s="55"/>
      <c r="BD222" s="55"/>
      <c r="BE222" s="55"/>
      <c r="BF222" s="55"/>
      <c r="BG222" s="55"/>
      <c r="BH222" s="55"/>
      <c r="BI222" s="55"/>
      <c r="CJ222" s="118"/>
      <c r="CK222" s="118"/>
      <c r="CL222" s="118"/>
      <c r="CM222" s="118"/>
      <c r="CN222" s="118"/>
      <c r="CO222" s="118"/>
      <c r="CP222" s="118"/>
      <c r="CQ222" s="118"/>
      <c r="CR222" s="118"/>
    </row>
    <row r="223" spans="2:96" ht="24.95" customHeight="1">
      <c r="B223" s="146">
        <f t="shared" si="34"/>
        <v>200</v>
      </c>
      <c r="C223" s="92">
        <f t="shared" si="23"/>
        <v>155.2912</v>
      </c>
      <c r="D223" s="92">
        <f t="shared" si="24"/>
        <v>152.15076310000001</v>
      </c>
      <c r="E223" s="92">
        <f t="shared" si="25"/>
        <v>44.182600000000001</v>
      </c>
      <c r="F223" s="92">
        <f t="shared" si="26"/>
        <v>84.951435800000013</v>
      </c>
      <c r="G223" s="92">
        <f t="shared" si="27"/>
        <v>89.92773321</v>
      </c>
      <c r="H223" s="92">
        <f t="shared" si="28"/>
        <v>69.16</v>
      </c>
      <c r="I223" s="92">
        <f t="shared" si="29"/>
        <v>91.327947900000012</v>
      </c>
      <c r="J223" s="92">
        <f t="shared" si="30"/>
        <v>97.228220250000007</v>
      </c>
      <c r="K223" s="92">
        <f t="shared" si="31"/>
        <v>90.865600000000001</v>
      </c>
      <c r="L223" s="92">
        <f t="shared" si="32"/>
        <v>74.081000000000003</v>
      </c>
      <c r="M223" s="92">
        <f t="shared" si="33"/>
        <v>110.523</v>
      </c>
      <c r="P223" s="137"/>
      <c r="Q223" s="138"/>
      <c r="R223" s="138"/>
      <c r="S223" s="138"/>
      <c r="T223" s="138"/>
      <c r="U223" s="138"/>
      <c r="V223" s="138"/>
      <c r="W223" s="138"/>
      <c r="X223" s="138"/>
      <c r="Y223" s="138"/>
      <c r="Z223" s="439">
        <v>49.999999999999993</v>
      </c>
      <c r="AA223" s="434">
        <v>56.432000000000002</v>
      </c>
      <c r="AB223" s="434">
        <v>67.386125800000002</v>
      </c>
      <c r="AC223" s="434">
        <v>20.5352</v>
      </c>
      <c r="AD223" s="434">
        <v>39.452135800000001</v>
      </c>
      <c r="AE223" s="434">
        <v>42.01219428000001</v>
      </c>
      <c r="AF223" s="434">
        <v>29.792000000000005</v>
      </c>
      <c r="AG223" s="434">
        <v>38.046234030000001</v>
      </c>
      <c r="AH223" s="434">
        <v>42.3269175</v>
      </c>
      <c r="AI223" s="434">
        <v>37.452799999999996</v>
      </c>
      <c r="AJ223" s="434">
        <v>33.449500000000008</v>
      </c>
      <c r="AK223" s="434">
        <v>50.752800000000001</v>
      </c>
      <c r="AL223" s="434">
        <v>1.33</v>
      </c>
      <c r="AM223" s="434">
        <v>1</v>
      </c>
      <c r="AN223" s="434"/>
      <c r="AO223" s="434"/>
      <c r="AP223" s="434"/>
      <c r="AQ223" s="434"/>
      <c r="AR223" s="434"/>
      <c r="AS223" s="434"/>
      <c r="AT223" s="434"/>
      <c r="AU223" s="434"/>
      <c r="AV223" s="434"/>
      <c r="AW223" s="434"/>
      <c r="AX223" s="434"/>
      <c r="AY223" s="434"/>
      <c r="AZ223" s="435"/>
      <c r="BA223" s="126"/>
      <c r="BB223" s="55"/>
      <c r="BC223" s="55"/>
      <c r="BD223" s="55"/>
      <c r="BE223" s="55"/>
      <c r="BF223" s="55"/>
      <c r="BG223" s="55"/>
      <c r="BH223" s="55"/>
      <c r="BI223" s="55"/>
      <c r="CJ223" s="118"/>
      <c r="CK223" s="118"/>
      <c r="CL223" s="118"/>
      <c r="CM223" s="118"/>
      <c r="CN223" s="118"/>
      <c r="CO223" s="118"/>
      <c r="CP223" s="118"/>
      <c r="CQ223" s="118"/>
      <c r="CR223" s="118"/>
    </row>
    <row r="224" spans="2:96" ht="24.95" customHeight="1">
      <c r="B224" s="146">
        <f t="shared" si="34"/>
        <v>200.1</v>
      </c>
      <c r="C224" s="92">
        <f t="shared" si="23"/>
        <v>155.32543328335831</v>
      </c>
      <c r="D224" s="92">
        <f t="shared" si="24"/>
        <v>172.16448519240379</v>
      </c>
      <c r="E224" s="92">
        <f t="shared" si="25"/>
        <v>53.147338830584715</v>
      </c>
      <c r="F224" s="92">
        <f t="shared" si="26"/>
        <v>84.952849375312354</v>
      </c>
      <c r="G224" s="92">
        <f t="shared" si="27"/>
        <v>89.929318550724631</v>
      </c>
      <c r="H224" s="92">
        <f t="shared" si="28"/>
        <v>71.88199400299851</v>
      </c>
      <c r="I224" s="92">
        <f t="shared" si="29"/>
        <v>91.331026886556714</v>
      </c>
      <c r="J224" s="92">
        <f t="shared" si="30"/>
        <v>97.23280384807596</v>
      </c>
      <c r="K224" s="92">
        <f t="shared" si="31"/>
        <v>90.873363318340836</v>
      </c>
      <c r="L224" s="92">
        <f t="shared" si="32"/>
        <v>74.082196401799109</v>
      </c>
      <c r="M224" s="92">
        <f t="shared" si="33"/>
        <v>110.52492753623189</v>
      </c>
      <c r="P224" s="137"/>
      <c r="Q224" s="138"/>
      <c r="R224" s="138"/>
      <c r="S224" s="138"/>
      <c r="T224" s="138"/>
      <c r="U224" s="138"/>
      <c r="V224" s="138"/>
      <c r="W224" s="138"/>
      <c r="X224" s="138"/>
      <c r="Y224" s="138"/>
      <c r="Z224" s="439">
        <v>59.999999999999993</v>
      </c>
      <c r="AA224" s="434">
        <v>60.873333333333335</v>
      </c>
      <c r="AB224" s="434">
        <v>69.454993999999999</v>
      </c>
      <c r="AC224" s="434">
        <v>20.881</v>
      </c>
      <c r="AD224" s="434">
        <v>40.191779833333335</v>
      </c>
      <c r="AE224" s="434">
        <v>42.768495233333333</v>
      </c>
      <c r="AF224" s="434">
        <v>31.033333333333331</v>
      </c>
      <c r="AG224" s="434">
        <v>39.829278358333333</v>
      </c>
      <c r="AH224" s="434">
        <v>44.139097916666671</v>
      </c>
      <c r="AI224" s="434">
        <v>40.077333333333328</v>
      </c>
      <c r="AJ224" s="434">
        <v>34.247500000000002</v>
      </c>
      <c r="AK224" s="434">
        <v>51.82566666666667</v>
      </c>
      <c r="AL224" s="434">
        <v>1.33</v>
      </c>
      <c r="AM224" s="434">
        <v>1</v>
      </c>
      <c r="AN224" s="434"/>
      <c r="AO224" s="434"/>
      <c r="AP224" s="434"/>
      <c r="AQ224" s="434"/>
      <c r="AR224" s="434"/>
      <c r="AS224" s="434"/>
      <c r="AT224" s="434"/>
      <c r="AU224" s="434"/>
      <c r="AV224" s="434"/>
      <c r="AW224" s="434"/>
      <c r="AX224" s="434"/>
      <c r="AY224" s="434"/>
      <c r="AZ224" s="435"/>
      <c r="BA224" s="126"/>
      <c r="BB224" s="55"/>
      <c r="BC224" s="55"/>
      <c r="BD224" s="55"/>
      <c r="BE224" s="55"/>
      <c r="BF224" s="55"/>
      <c r="BG224" s="55"/>
      <c r="BH224" s="55"/>
      <c r="BI224" s="55"/>
      <c r="CJ224" s="118"/>
      <c r="CK224" s="118"/>
      <c r="CL224" s="118"/>
      <c r="CM224" s="118"/>
      <c r="CN224" s="118"/>
      <c r="CO224" s="118"/>
      <c r="CP224" s="118"/>
      <c r="CQ224" s="118"/>
      <c r="CR224" s="118"/>
    </row>
    <row r="225" spans="2:96" ht="24.95" customHeight="1" thickBot="1">
      <c r="B225" s="146">
        <f t="shared" si="34"/>
        <v>250</v>
      </c>
      <c r="C225" s="92">
        <f t="shared" si="23"/>
        <v>172.18495999999999</v>
      </c>
      <c r="D225" s="92">
        <f t="shared" si="24"/>
        <v>178.64034448000001</v>
      </c>
      <c r="E225" s="92">
        <f t="shared" si="25"/>
        <v>58.292560000000002</v>
      </c>
      <c r="F225" s="92">
        <f t="shared" si="26"/>
        <v>89.137861479999998</v>
      </c>
      <c r="G225" s="92">
        <f t="shared" si="27"/>
        <v>92.921639925999997</v>
      </c>
      <c r="H225" s="92">
        <f t="shared" si="28"/>
        <v>77.668000000000006</v>
      </c>
      <c r="I225" s="92">
        <f t="shared" si="29"/>
        <v>94.420118740000007</v>
      </c>
      <c r="J225" s="92">
        <f t="shared" si="30"/>
        <v>99.296932150000004</v>
      </c>
      <c r="K225" s="92">
        <f t="shared" si="31"/>
        <v>95.47936</v>
      </c>
      <c r="L225" s="92">
        <f t="shared" si="32"/>
        <v>74.55980000000001</v>
      </c>
      <c r="M225" s="92">
        <f t="shared" si="33"/>
        <v>111.29440000000001</v>
      </c>
      <c r="P225" s="137"/>
      <c r="Q225" s="138"/>
      <c r="R225" s="138"/>
      <c r="S225" s="138"/>
      <c r="T225" s="138"/>
      <c r="U225" s="138"/>
      <c r="V225" s="138"/>
      <c r="W225" s="138"/>
      <c r="X225" s="138"/>
      <c r="Y225" s="138"/>
      <c r="Z225" s="441">
        <v>70</v>
      </c>
      <c r="AA225" s="436">
        <v>64.960000000000008</v>
      </c>
      <c r="AB225" s="436">
        <v>70.932757000000009</v>
      </c>
      <c r="AC225" s="436">
        <v>21.128</v>
      </c>
      <c r="AD225" s="436">
        <v>40.720096999999996</v>
      </c>
      <c r="AE225" s="436">
        <v>43.3087102</v>
      </c>
      <c r="AF225" s="436">
        <v>31.920000000000005</v>
      </c>
      <c r="AG225" s="436">
        <v>41.102881449999998</v>
      </c>
      <c r="AH225" s="436">
        <v>45.433512500000006</v>
      </c>
      <c r="AI225" s="436">
        <v>41.952000000000005</v>
      </c>
      <c r="AJ225" s="436">
        <v>34.817500000000003</v>
      </c>
      <c r="AK225" s="436">
        <v>52.592000000000013</v>
      </c>
      <c r="AL225" s="436">
        <v>1.33</v>
      </c>
      <c r="AM225" s="436">
        <v>1</v>
      </c>
      <c r="AN225" s="426"/>
      <c r="AO225" s="426"/>
      <c r="AP225" s="426"/>
      <c r="AQ225" s="426"/>
      <c r="AR225" s="426"/>
      <c r="AS225" s="426"/>
      <c r="AT225" s="426"/>
      <c r="AU225" s="426"/>
      <c r="AV225" s="426"/>
      <c r="AW225" s="426"/>
      <c r="AX225" s="426"/>
      <c r="AY225" s="426"/>
      <c r="AZ225" s="428"/>
      <c r="BA225" s="126"/>
      <c r="BB225" s="55"/>
      <c r="BC225" s="55"/>
      <c r="BD225" s="55"/>
      <c r="BE225" s="55"/>
      <c r="BF225" s="55"/>
      <c r="BG225" s="55"/>
      <c r="BH225" s="55"/>
      <c r="BI225" s="55"/>
      <c r="CJ225" s="118"/>
      <c r="CK225" s="118"/>
      <c r="CL225" s="118"/>
      <c r="CM225" s="118"/>
      <c r="CN225" s="118"/>
      <c r="CO225" s="118"/>
      <c r="CP225" s="118"/>
      <c r="CQ225" s="118"/>
      <c r="CR225" s="118"/>
    </row>
    <row r="226" spans="2:96" ht="24.95" customHeight="1">
      <c r="B226" s="146">
        <f t="shared" si="34"/>
        <v>300</v>
      </c>
      <c r="C226" s="92">
        <f t="shared" si="23"/>
        <v>188.7808</v>
      </c>
      <c r="D226" s="92">
        <f t="shared" si="24"/>
        <v>184.63339873333334</v>
      </c>
      <c r="E226" s="92">
        <f t="shared" si="25"/>
        <v>63.396300000000004</v>
      </c>
      <c r="F226" s="92">
        <f t="shared" si="26"/>
        <v>94.4207179</v>
      </c>
      <c r="G226" s="92">
        <f t="shared" si="27"/>
        <v>98.238866604999998</v>
      </c>
      <c r="H226" s="92">
        <f t="shared" si="28"/>
        <v>83.2</v>
      </c>
      <c r="I226" s="92">
        <f t="shared" si="29"/>
        <v>100.03622394999999</v>
      </c>
      <c r="J226" s="92">
        <f t="shared" si="30"/>
        <v>105.214110125</v>
      </c>
      <c r="K226" s="92">
        <f t="shared" si="31"/>
        <v>102.03280000000001</v>
      </c>
      <c r="L226" s="92">
        <f t="shared" si="32"/>
        <v>74.879000000000005</v>
      </c>
      <c r="M226" s="92">
        <f t="shared" si="33"/>
        <v>111.80866666666667</v>
      </c>
      <c r="P226" s="137"/>
      <c r="Q226" s="138"/>
      <c r="R226" s="138"/>
      <c r="S226" s="138"/>
      <c r="T226" s="138"/>
      <c r="U226" s="138"/>
      <c r="V226" s="138"/>
      <c r="W226" s="138"/>
      <c r="X226" s="138"/>
      <c r="Y226" s="138"/>
      <c r="Z226" s="89"/>
      <c r="AA226" s="116"/>
      <c r="AB226" s="116"/>
      <c r="AC226" s="116"/>
      <c r="AD226" s="116"/>
      <c r="AE226" s="116"/>
      <c r="AF226" s="116"/>
      <c r="AG226" s="116"/>
      <c r="AH226" s="116"/>
      <c r="AI226" s="116"/>
      <c r="AJ226" s="116"/>
      <c r="AK226" s="116"/>
      <c r="AL226" s="116"/>
      <c r="AM226" s="116"/>
      <c r="AN226" s="116"/>
      <c r="AO226" s="116"/>
      <c r="AP226" s="116"/>
      <c r="AQ226" s="116"/>
      <c r="AR226" s="116"/>
      <c r="AS226" s="116"/>
      <c r="AT226" s="116"/>
      <c r="AU226" s="116"/>
      <c r="AV226" s="116"/>
      <c r="AW226" s="116"/>
      <c r="AX226" s="116"/>
      <c r="AY226" s="116"/>
      <c r="AZ226" s="116"/>
      <c r="BA226" s="126"/>
      <c r="BB226" s="55"/>
      <c r="BC226" s="55"/>
      <c r="BD226" s="55"/>
      <c r="BE226" s="55"/>
      <c r="BF226" s="55"/>
      <c r="BG226" s="55"/>
      <c r="BH226" s="55"/>
      <c r="BI226" s="55"/>
      <c r="CJ226" s="118"/>
      <c r="CK226" s="118"/>
      <c r="CL226" s="118"/>
      <c r="CM226" s="118"/>
      <c r="CN226" s="118"/>
      <c r="CO226" s="118"/>
      <c r="CP226" s="118"/>
      <c r="CQ226" s="118"/>
      <c r="CR226" s="118"/>
    </row>
    <row r="227" spans="2:96" ht="24.95" customHeight="1" thickBot="1">
      <c r="B227" s="136"/>
      <c r="C227" s="137"/>
      <c r="D227" s="137"/>
      <c r="E227" s="138"/>
      <c r="F227" s="138"/>
      <c r="G227" s="138"/>
      <c r="H227" s="138"/>
      <c r="I227" s="138"/>
      <c r="J227" s="138"/>
      <c r="K227" s="138"/>
      <c r="L227" s="138"/>
      <c r="M227" s="138"/>
      <c r="N227" s="136"/>
      <c r="O227" s="137"/>
      <c r="P227" s="137"/>
      <c r="Q227" s="138"/>
      <c r="R227" s="138"/>
      <c r="S227" s="138"/>
      <c r="T227" s="138"/>
      <c r="U227" s="138"/>
      <c r="V227" s="138"/>
      <c r="W227" s="138"/>
      <c r="X227" s="138"/>
      <c r="Y227" s="138"/>
      <c r="Z227" s="89"/>
      <c r="AA227" s="116"/>
      <c r="AB227" s="116"/>
      <c r="AC227" s="116"/>
      <c r="AD227" s="116"/>
      <c r="AE227" s="116"/>
      <c r="AF227" s="116"/>
      <c r="AG227" s="116"/>
      <c r="AH227" s="116"/>
      <c r="AI227" s="116"/>
      <c r="AJ227" s="116"/>
      <c r="AK227" s="116"/>
      <c r="AL227" s="116"/>
      <c r="AM227" s="116"/>
      <c r="AN227" s="116"/>
      <c r="AO227" s="116"/>
      <c r="AP227" s="116"/>
      <c r="AQ227" s="116"/>
      <c r="AR227" s="116"/>
      <c r="AS227" s="116"/>
      <c r="AT227" s="116"/>
      <c r="AU227" s="116"/>
      <c r="AV227" s="116"/>
      <c r="AW227" s="116"/>
      <c r="AX227" s="116"/>
      <c r="AY227" s="116"/>
      <c r="AZ227" s="116"/>
      <c r="BA227" s="126"/>
      <c r="BB227" s="55"/>
      <c r="BC227" s="55"/>
      <c r="BD227" s="55"/>
      <c r="BE227" s="55"/>
      <c r="BF227" s="55"/>
      <c r="BG227" s="55"/>
      <c r="BH227" s="55"/>
      <c r="BI227" s="55"/>
      <c r="CJ227" s="118"/>
      <c r="CK227" s="118"/>
      <c r="CL227" s="118"/>
      <c r="CM227" s="118"/>
      <c r="CN227" s="118"/>
      <c r="CO227" s="118"/>
      <c r="CP227" s="118"/>
      <c r="CQ227" s="118"/>
      <c r="CR227" s="118"/>
    </row>
    <row r="228" spans="2:96" ht="24.95" customHeight="1">
      <c r="B228" s="128" t="s">
        <v>278</v>
      </c>
      <c r="C228" s="116"/>
      <c r="D228" s="117"/>
      <c r="E228" s="116"/>
      <c r="F228" s="118"/>
      <c r="G228" s="116"/>
      <c r="H228" s="116"/>
      <c r="Z228" s="438" t="s">
        <v>497</v>
      </c>
      <c r="AA228" s="432"/>
      <c r="AB228" s="432"/>
      <c r="AC228" s="432"/>
      <c r="AD228" s="432"/>
      <c r="AE228" s="432"/>
      <c r="AF228" s="432"/>
      <c r="AG228" s="432"/>
      <c r="AH228" s="432"/>
      <c r="AI228" s="432"/>
      <c r="AJ228" s="432"/>
      <c r="AK228" s="432"/>
      <c r="AL228" s="432"/>
      <c r="AM228" s="432"/>
      <c r="AN228" s="432"/>
      <c r="AO228" s="432"/>
      <c r="AP228" s="432"/>
      <c r="AQ228" s="432"/>
      <c r="AR228" s="432"/>
      <c r="AS228" s="432"/>
      <c r="AT228" s="432"/>
      <c r="AU228" s="432"/>
      <c r="AV228" s="432"/>
      <c r="AW228" s="432"/>
      <c r="AX228" s="433"/>
      <c r="AY228" s="116"/>
      <c r="AZ228" s="126"/>
      <c r="BA228" s="126"/>
      <c r="BB228" s="55"/>
      <c r="BC228" s="55"/>
      <c r="BD228" s="55"/>
      <c r="BE228" s="55"/>
      <c r="BF228" s="55"/>
      <c r="BG228" s="55"/>
      <c r="BH228" s="55"/>
      <c r="BI228" s="55"/>
      <c r="CJ228" s="116"/>
      <c r="CK228" s="117"/>
      <c r="CL228" s="117"/>
      <c r="CM228" s="117"/>
      <c r="CN228" s="117"/>
      <c r="CO228" s="117"/>
      <c r="CP228" s="117"/>
      <c r="CQ228" s="117"/>
      <c r="CR228" s="117"/>
    </row>
    <row r="229" spans="2:96" ht="24.95" customHeight="1">
      <c r="B229" s="146" t="str">
        <f>Z229</f>
        <v>Span</v>
      </c>
      <c r="C229" s="146" t="str">
        <f>AE229</f>
        <v>HS20</v>
      </c>
      <c r="D229" s="146" t="str">
        <f t="shared" ref="D229:D244" si="35">AF229</f>
        <v>SU2</v>
      </c>
      <c r="E229" s="146" t="str">
        <f t="shared" ref="E229:E244" si="36">AG229</f>
        <v>SU3</v>
      </c>
      <c r="F229" s="146" t="str">
        <f t="shared" ref="F229:F244" si="37">AH229</f>
        <v>SU4</v>
      </c>
      <c r="G229" s="146" t="str">
        <f t="shared" ref="G229:G244" si="38">AI229</f>
        <v>C3</v>
      </c>
      <c r="H229" s="146" t="str">
        <f t="shared" ref="H229:H244" si="39">AJ229</f>
        <v>C4</v>
      </c>
      <c r="I229" s="146" t="str">
        <f t="shared" ref="I229:I244" si="40">AK229</f>
        <v>C5</v>
      </c>
      <c r="J229" s="146" t="str">
        <f t="shared" ref="J229:J244" si="41">AL229</f>
        <v>ST5</v>
      </c>
      <c r="K229" s="146" t="str">
        <f t="shared" ref="K229:K244" si="42">AM229</f>
        <v>EV2</v>
      </c>
      <c r="L229" s="146" t="str">
        <f t="shared" ref="L229:L244" si="43">AN229</f>
        <v>EV3</v>
      </c>
      <c r="M229" s="430"/>
      <c r="N229" s="430"/>
      <c r="Z229" s="439" t="s">
        <v>215</v>
      </c>
      <c r="AA229" s="434" t="s">
        <v>274</v>
      </c>
      <c r="AB229" s="434" t="s">
        <v>275</v>
      </c>
      <c r="AC229" s="434" t="s">
        <v>274</v>
      </c>
      <c r="AD229" s="434" t="s">
        <v>275</v>
      </c>
      <c r="AE229" s="434" t="s">
        <v>124</v>
      </c>
      <c r="AF229" s="434" t="s">
        <v>1</v>
      </c>
      <c r="AG229" s="434" t="s">
        <v>2</v>
      </c>
      <c r="AH229" s="434" t="s">
        <v>3</v>
      </c>
      <c r="AI229" s="434" t="s">
        <v>4</v>
      </c>
      <c r="AJ229" s="434" t="s">
        <v>5</v>
      </c>
      <c r="AK229" s="434" t="s">
        <v>6</v>
      </c>
      <c r="AL229" s="434" t="s">
        <v>7</v>
      </c>
      <c r="AM229" s="434" t="s">
        <v>439</v>
      </c>
      <c r="AN229" s="434" t="s">
        <v>440</v>
      </c>
      <c r="AO229" s="434" t="s">
        <v>124</v>
      </c>
      <c r="AP229" s="434" t="s">
        <v>1</v>
      </c>
      <c r="AQ229" s="434" t="s">
        <v>2</v>
      </c>
      <c r="AR229" s="434" t="s">
        <v>3</v>
      </c>
      <c r="AS229" s="434" t="s">
        <v>4</v>
      </c>
      <c r="AT229" s="434" t="s">
        <v>5</v>
      </c>
      <c r="AU229" s="434" t="s">
        <v>6</v>
      </c>
      <c r="AV229" s="434" t="s">
        <v>7</v>
      </c>
      <c r="AW229" s="434" t="s">
        <v>439</v>
      </c>
      <c r="AX229" s="435" t="s">
        <v>440</v>
      </c>
      <c r="AY229" s="116"/>
      <c r="AZ229" s="116"/>
      <c r="BA229" s="429"/>
      <c r="BB229" s="126"/>
      <c r="BC229" s="126"/>
      <c r="BD229" s="126"/>
      <c r="BE229" s="126"/>
      <c r="BF229" s="126"/>
      <c r="BG229" s="126"/>
      <c r="BH229" s="126"/>
      <c r="BI229" s="126"/>
      <c r="BJ229" s="116"/>
      <c r="BK229" s="116"/>
    </row>
    <row r="230" spans="2:96" ht="24.95" customHeight="1">
      <c r="B230" s="146" t="str">
        <f t="shared" ref="B230:B244" si="44">Z230</f>
        <v>(ft)</v>
      </c>
      <c r="C230" s="146" t="str">
        <f t="shared" ref="C230:C244" si="45">AE230</f>
        <v>(k-ft)</v>
      </c>
      <c r="D230" s="146" t="str">
        <f t="shared" si="35"/>
        <v>(k-ft)</v>
      </c>
      <c r="E230" s="146" t="str">
        <f t="shared" si="36"/>
        <v>(k-ft)</v>
      </c>
      <c r="F230" s="146" t="str">
        <f t="shared" si="37"/>
        <v>(k-ft)</v>
      </c>
      <c r="G230" s="146" t="str">
        <f t="shared" si="38"/>
        <v>(k-ft)</v>
      </c>
      <c r="H230" s="146" t="str">
        <f t="shared" si="39"/>
        <v>(k-ft)</v>
      </c>
      <c r="I230" s="146" t="str">
        <f t="shared" si="40"/>
        <v>(k-ft)</v>
      </c>
      <c r="J230" s="146" t="str">
        <f t="shared" si="41"/>
        <v>(k-ft)</v>
      </c>
      <c r="K230" s="146" t="str">
        <f t="shared" si="42"/>
        <v>(k-ft)</v>
      </c>
      <c r="L230" s="146" t="str">
        <f t="shared" si="43"/>
        <v>(k-ft)</v>
      </c>
      <c r="M230" s="430"/>
      <c r="N230" s="430"/>
      <c r="Z230" s="439" t="s">
        <v>198</v>
      </c>
      <c r="AA230" s="434" t="s">
        <v>276</v>
      </c>
      <c r="AB230" s="434" t="s">
        <v>276</v>
      </c>
      <c r="AC230" s="434" t="s">
        <v>206</v>
      </c>
      <c r="AD230" s="434" t="s">
        <v>206</v>
      </c>
      <c r="AE230" s="434" t="s">
        <v>123</v>
      </c>
      <c r="AF230" s="434" t="s">
        <v>123</v>
      </c>
      <c r="AG230" s="434" t="s">
        <v>123</v>
      </c>
      <c r="AH230" s="434" t="s">
        <v>123</v>
      </c>
      <c r="AI230" s="434" t="s">
        <v>123</v>
      </c>
      <c r="AJ230" s="434" t="s">
        <v>123</v>
      </c>
      <c r="AK230" s="434" t="s">
        <v>123</v>
      </c>
      <c r="AL230" s="434" t="s">
        <v>123</v>
      </c>
      <c r="AM230" s="434" t="s">
        <v>123</v>
      </c>
      <c r="AN230" s="434" t="s">
        <v>123</v>
      </c>
      <c r="AO230" s="434" t="s">
        <v>216</v>
      </c>
      <c r="AP230" s="434" t="s">
        <v>216</v>
      </c>
      <c r="AQ230" s="434" t="s">
        <v>216</v>
      </c>
      <c r="AR230" s="434" t="s">
        <v>216</v>
      </c>
      <c r="AS230" s="434" t="s">
        <v>216</v>
      </c>
      <c r="AT230" s="434" t="s">
        <v>216</v>
      </c>
      <c r="AU230" s="434" t="s">
        <v>216</v>
      </c>
      <c r="AV230" s="434" t="s">
        <v>216</v>
      </c>
      <c r="AW230" s="434" t="s">
        <v>216</v>
      </c>
      <c r="AX230" s="435" t="s">
        <v>216</v>
      </c>
      <c r="AY230" s="116"/>
      <c r="AZ230" s="116"/>
      <c r="BA230" s="126"/>
      <c r="BB230" s="126"/>
      <c r="BC230" s="126"/>
      <c r="BD230" s="126"/>
      <c r="BE230" s="126"/>
      <c r="BF230" s="126"/>
      <c r="BG230" s="126"/>
      <c r="BH230" s="126"/>
      <c r="BI230" s="126"/>
      <c r="BJ230" s="116"/>
      <c r="BK230" s="116"/>
    </row>
    <row r="231" spans="2:96" ht="24.95" customHeight="1">
      <c r="B231" s="146">
        <f t="shared" si="44"/>
        <v>5</v>
      </c>
      <c r="C231" s="92">
        <f t="shared" si="45"/>
        <v>40</v>
      </c>
      <c r="D231" s="92">
        <f t="shared" si="35"/>
        <v>27.5</v>
      </c>
      <c r="E231" s="92">
        <f t="shared" si="36"/>
        <v>27.5</v>
      </c>
      <c r="F231" s="92">
        <f t="shared" si="37"/>
        <v>23.375</v>
      </c>
      <c r="G231" s="92">
        <f t="shared" si="38"/>
        <v>27.5</v>
      </c>
      <c r="H231" s="92">
        <f t="shared" si="39"/>
        <v>27.5</v>
      </c>
      <c r="I231" s="92">
        <f t="shared" si="40"/>
        <v>25</v>
      </c>
      <c r="J231" s="92">
        <f t="shared" si="41"/>
        <v>22.5</v>
      </c>
      <c r="K231" s="92">
        <f t="shared" si="42"/>
        <v>41.875</v>
      </c>
      <c r="L231" s="92">
        <f t="shared" si="43"/>
        <v>38.75</v>
      </c>
      <c r="M231" s="430"/>
      <c r="N231" s="430"/>
      <c r="Z231" s="439">
        <v>5</v>
      </c>
      <c r="AA231" s="434">
        <v>1</v>
      </c>
      <c r="AB231" s="434">
        <v>1</v>
      </c>
      <c r="AC231" s="434">
        <v>1</v>
      </c>
      <c r="AD231" s="434">
        <v>1</v>
      </c>
      <c r="AE231" s="434">
        <v>40</v>
      </c>
      <c r="AF231" s="434">
        <v>27.5</v>
      </c>
      <c r="AG231" s="434">
        <v>27.5</v>
      </c>
      <c r="AH231" s="434">
        <v>23.375</v>
      </c>
      <c r="AI231" s="434">
        <v>27.5</v>
      </c>
      <c r="AJ231" s="434">
        <v>27.5</v>
      </c>
      <c r="AK231" s="434">
        <v>25</v>
      </c>
      <c r="AL231" s="434">
        <v>22.5</v>
      </c>
      <c r="AM231" s="434">
        <v>41.875</v>
      </c>
      <c r="AN231" s="434">
        <v>38.75</v>
      </c>
      <c r="AO231" s="434">
        <v>32</v>
      </c>
      <c r="AP231" s="434">
        <v>22</v>
      </c>
      <c r="AQ231" s="434">
        <v>25.665199999999999</v>
      </c>
      <c r="AR231" s="434">
        <v>21.815420000000007</v>
      </c>
      <c r="AS231" s="434">
        <v>22</v>
      </c>
      <c r="AT231" s="434">
        <v>25.665199999999999</v>
      </c>
      <c r="AU231" s="434">
        <v>23.332000000000001</v>
      </c>
      <c r="AV231" s="434">
        <v>21.6</v>
      </c>
      <c r="AW231" s="434">
        <v>33.5</v>
      </c>
      <c r="AX231" s="435">
        <v>37.200000000000003</v>
      </c>
      <c r="AY231" s="116"/>
      <c r="AZ231" s="116"/>
      <c r="BA231" s="126"/>
      <c r="BB231" s="305"/>
      <c r="BC231" s="305"/>
      <c r="BD231" s="305"/>
      <c r="BE231" s="305"/>
      <c r="BF231" s="305"/>
      <c r="BG231" s="305"/>
      <c r="BH231" s="305"/>
      <c r="BI231" s="305"/>
      <c r="BJ231" s="117"/>
      <c r="BK231" s="117"/>
    </row>
    <row r="232" spans="2:96" ht="24.95" customHeight="1">
      <c r="B232" s="146">
        <f t="shared" si="44"/>
        <v>10</v>
      </c>
      <c r="C232" s="92">
        <f t="shared" si="45"/>
        <v>80</v>
      </c>
      <c r="D232" s="92">
        <f t="shared" si="35"/>
        <v>55</v>
      </c>
      <c r="E232" s="92">
        <f t="shared" si="36"/>
        <v>68.938069475000006</v>
      </c>
      <c r="F232" s="92">
        <f t="shared" si="37"/>
        <v>62.327100000000016</v>
      </c>
      <c r="G232" s="92">
        <f t="shared" si="38"/>
        <v>55</v>
      </c>
      <c r="H232" s="92">
        <f t="shared" si="39"/>
        <v>68.938069475000006</v>
      </c>
      <c r="I232" s="92">
        <f t="shared" si="40"/>
        <v>62.670972249999998</v>
      </c>
      <c r="J232" s="92">
        <f t="shared" si="41"/>
        <v>57.6</v>
      </c>
      <c r="K232" s="92">
        <f t="shared" si="42"/>
        <v>83.75</v>
      </c>
      <c r="L232" s="92">
        <f t="shared" si="43"/>
        <v>99.2</v>
      </c>
      <c r="M232" s="430"/>
      <c r="N232" s="430"/>
      <c r="Z232" s="439">
        <v>10</v>
      </c>
      <c r="AA232" s="434">
        <v>1</v>
      </c>
      <c r="AB232" s="434">
        <v>1</v>
      </c>
      <c r="AC232" s="434">
        <v>1</v>
      </c>
      <c r="AD232" s="434">
        <v>1</v>
      </c>
      <c r="AE232" s="434">
        <v>80</v>
      </c>
      <c r="AF232" s="434">
        <v>55</v>
      </c>
      <c r="AG232" s="434">
        <v>68.938069475000006</v>
      </c>
      <c r="AH232" s="434">
        <v>62.327100000000016</v>
      </c>
      <c r="AI232" s="434">
        <v>55</v>
      </c>
      <c r="AJ232" s="434">
        <v>68.938069475000006</v>
      </c>
      <c r="AK232" s="434">
        <v>62.670972249999998</v>
      </c>
      <c r="AL232" s="434">
        <v>57.6</v>
      </c>
      <c r="AM232" s="434">
        <v>83.75</v>
      </c>
      <c r="AN232" s="434">
        <v>99.2</v>
      </c>
      <c r="AO232" s="434">
        <v>32</v>
      </c>
      <c r="AP232" s="434">
        <v>22</v>
      </c>
      <c r="AQ232" s="434">
        <v>34.832599999999999</v>
      </c>
      <c r="AR232" s="434">
        <v>32.723130000000005</v>
      </c>
      <c r="AS232" s="434">
        <v>22</v>
      </c>
      <c r="AT232" s="434">
        <v>34.832599999999999</v>
      </c>
      <c r="AU232" s="434">
        <v>31.666</v>
      </c>
      <c r="AV232" s="434">
        <v>28.799999999999997</v>
      </c>
      <c r="AW232" s="434">
        <v>33.5</v>
      </c>
      <c r="AX232" s="435">
        <v>49.599999999999994</v>
      </c>
      <c r="AY232" s="116"/>
      <c r="AZ232" s="116"/>
      <c r="BA232" s="126"/>
      <c r="BB232" s="305"/>
      <c r="BC232" s="305"/>
      <c r="BD232" s="305"/>
      <c r="BE232" s="305"/>
      <c r="BF232" s="305"/>
      <c r="BG232" s="305"/>
      <c r="BH232" s="305"/>
      <c r="BI232" s="305"/>
      <c r="BJ232" s="117"/>
      <c r="BK232" s="117"/>
    </row>
    <row r="233" spans="2:96" ht="24.95" customHeight="1">
      <c r="B233" s="146">
        <f t="shared" si="44"/>
        <v>15</v>
      </c>
      <c r="C233" s="92">
        <f t="shared" si="45"/>
        <v>120</v>
      </c>
      <c r="D233" s="92">
        <f t="shared" si="35"/>
        <v>82.5</v>
      </c>
      <c r="E233" s="92">
        <f t="shared" si="36"/>
        <v>122.34637964999999</v>
      </c>
      <c r="F233" s="92">
        <f t="shared" si="37"/>
        <v>132.45210000000003</v>
      </c>
      <c r="G233" s="92">
        <f t="shared" si="38"/>
        <v>82.5</v>
      </c>
      <c r="H233" s="92">
        <f t="shared" si="39"/>
        <v>122.34637965</v>
      </c>
      <c r="I233" s="92">
        <f t="shared" si="40"/>
        <v>111.22398150000001</v>
      </c>
      <c r="J233" s="92">
        <f t="shared" si="41"/>
        <v>101.4</v>
      </c>
      <c r="K233" s="92">
        <f t="shared" si="42"/>
        <v>125.625</v>
      </c>
      <c r="L233" s="92">
        <f t="shared" si="43"/>
        <v>174.63333333333333</v>
      </c>
      <c r="M233" s="430"/>
      <c r="N233" s="430"/>
      <c r="Z233" s="439">
        <v>15</v>
      </c>
      <c r="AA233" s="434">
        <v>1</v>
      </c>
      <c r="AB233" s="434">
        <v>1</v>
      </c>
      <c r="AC233" s="434">
        <v>1</v>
      </c>
      <c r="AD233" s="434">
        <v>1</v>
      </c>
      <c r="AE233" s="434">
        <v>120</v>
      </c>
      <c r="AF233" s="434">
        <v>82.5</v>
      </c>
      <c r="AG233" s="434">
        <v>122.34637964999999</v>
      </c>
      <c r="AH233" s="434">
        <v>132.45210000000003</v>
      </c>
      <c r="AI233" s="434">
        <v>82.5</v>
      </c>
      <c r="AJ233" s="434">
        <v>122.34637965</v>
      </c>
      <c r="AK233" s="434">
        <v>111.22398150000001</v>
      </c>
      <c r="AL233" s="434">
        <v>101.4</v>
      </c>
      <c r="AM233" s="434">
        <v>125.625</v>
      </c>
      <c r="AN233" s="434">
        <v>174.63333333333333</v>
      </c>
      <c r="AO233" s="434">
        <v>34.133333333333333</v>
      </c>
      <c r="AP233" s="434">
        <v>23.6</v>
      </c>
      <c r="AQ233" s="434">
        <v>37.888400000000004</v>
      </c>
      <c r="AR233" s="434">
        <v>40.515420000000006</v>
      </c>
      <c r="AS233" s="434">
        <v>26</v>
      </c>
      <c r="AT233" s="434">
        <v>37.888400000000004</v>
      </c>
      <c r="AU233" s="434">
        <v>34.999333333333333</v>
      </c>
      <c r="AV233" s="434">
        <v>31.2</v>
      </c>
      <c r="AW233" s="434">
        <v>33.5</v>
      </c>
      <c r="AX233" s="435">
        <v>53.733333333333334</v>
      </c>
      <c r="AY233" s="116"/>
      <c r="AZ233" s="116"/>
      <c r="BA233" s="126"/>
      <c r="BB233" s="305"/>
      <c r="BC233" s="305"/>
      <c r="BD233" s="305"/>
      <c r="BE233" s="305"/>
      <c r="BF233" s="305"/>
      <c r="BG233" s="305"/>
      <c r="BH233" s="305"/>
      <c r="BI233" s="305"/>
      <c r="BJ233" s="117"/>
      <c r="BK233" s="117"/>
    </row>
    <row r="234" spans="2:96" ht="24.95" customHeight="1">
      <c r="B234" s="146">
        <f t="shared" si="44"/>
        <v>20</v>
      </c>
      <c r="C234" s="92">
        <f t="shared" si="45"/>
        <v>160</v>
      </c>
      <c r="D234" s="92">
        <f t="shared" si="35"/>
        <v>110</v>
      </c>
      <c r="E234" s="92">
        <f t="shared" si="36"/>
        <v>176.55053473750002</v>
      </c>
      <c r="F234" s="92">
        <f t="shared" si="37"/>
        <v>202.5771</v>
      </c>
      <c r="G234" s="92">
        <f t="shared" si="38"/>
        <v>115.29411764705883</v>
      </c>
      <c r="H234" s="92">
        <f t="shared" si="39"/>
        <v>176.55053473750002</v>
      </c>
      <c r="I234" s="92">
        <f t="shared" si="40"/>
        <v>160.50048612500001</v>
      </c>
      <c r="J234" s="92">
        <f t="shared" si="41"/>
        <v>145.80000000000001</v>
      </c>
      <c r="K234" s="92">
        <f t="shared" si="42"/>
        <v>167.5</v>
      </c>
      <c r="L234" s="92">
        <f t="shared" si="43"/>
        <v>251.10000000000002</v>
      </c>
      <c r="M234" s="430"/>
      <c r="N234" s="430"/>
      <c r="Z234" s="439">
        <v>20</v>
      </c>
      <c r="AA234" s="434">
        <v>1</v>
      </c>
      <c r="AB234" s="434">
        <v>1</v>
      </c>
      <c r="AC234" s="434">
        <v>1</v>
      </c>
      <c r="AD234" s="434">
        <v>1</v>
      </c>
      <c r="AE234" s="434">
        <v>160</v>
      </c>
      <c r="AF234" s="434">
        <v>110</v>
      </c>
      <c r="AG234" s="434">
        <v>176.55053473750002</v>
      </c>
      <c r="AH234" s="434">
        <v>202.5771</v>
      </c>
      <c r="AI234" s="434">
        <v>115.29411764705883</v>
      </c>
      <c r="AJ234" s="434">
        <v>176.55053473750002</v>
      </c>
      <c r="AK234" s="434">
        <v>160.50048612500001</v>
      </c>
      <c r="AL234" s="434">
        <v>145.80000000000001</v>
      </c>
      <c r="AM234" s="434">
        <v>167.5</v>
      </c>
      <c r="AN234" s="434">
        <v>251.10000000000002</v>
      </c>
      <c r="AO234" s="434">
        <v>41.6</v>
      </c>
      <c r="AP234" s="434">
        <v>26.2</v>
      </c>
      <c r="AQ234" s="434">
        <v>44.732599999999998</v>
      </c>
      <c r="AR234" s="434">
        <v>46.14837</v>
      </c>
      <c r="AS234" s="434">
        <v>28</v>
      </c>
      <c r="AT234" s="434">
        <v>39.4163</v>
      </c>
      <c r="AU234" s="434">
        <v>38.749499999999998</v>
      </c>
      <c r="AV234" s="434">
        <v>36</v>
      </c>
      <c r="AW234" s="434">
        <v>39.5</v>
      </c>
      <c r="AX234" s="435">
        <v>57</v>
      </c>
      <c r="AY234" s="116"/>
      <c r="AZ234" s="116"/>
      <c r="BA234" s="126"/>
      <c r="BB234" s="305"/>
      <c r="BC234" s="305"/>
      <c r="BD234" s="305"/>
      <c r="BE234" s="305"/>
      <c r="BF234" s="305"/>
      <c r="BG234" s="305"/>
      <c r="BH234" s="305"/>
      <c r="BI234" s="305"/>
      <c r="BJ234" s="117"/>
      <c r="BK234" s="117"/>
    </row>
    <row r="235" spans="2:96" ht="24.95" customHeight="1">
      <c r="B235" s="146">
        <f t="shared" si="44"/>
        <v>30</v>
      </c>
      <c r="C235" s="92">
        <f t="shared" si="45"/>
        <v>282.13333333333333</v>
      </c>
      <c r="D235" s="92">
        <f t="shared" si="35"/>
        <v>182.96470588235294</v>
      </c>
      <c r="E235" s="92">
        <f t="shared" si="36"/>
        <v>331.01627099444443</v>
      </c>
      <c r="F235" s="92">
        <f t="shared" si="37"/>
        <v>358.49530944937618</v>
      </c>
      <c r="G235" s="92">
        <f t="shared" si="38"/>
        <v>198.52941176470586</v>
      </c>
      <c r="H235" s="92">
        <f t="shared" si="39"/>
        <v>285.75468982500001</v>
      </c>
      <c r="I235" s="92">
        <f t="shared" si="40"/>
        <v>283.37625926666669</v>
      </c>
      <c r="J235" s="92">
        <f t="shared" si="41"/>
        <v>264.20000000000005</v>
      </c>
      <c r="K235" s="92">
        <f t="shared" si="42"/>
        <v>270.03260869565219</v>
      </c>
      <c r="L235" s="92">
        <f t="shared" si="43"/>
        <v>408.39689922480625</v>
      </c>
      <c r="M235" s="430"/>
      <c r="N235" s="430"/>
      <c r="Z235" s="439">
        <v>30</v>
      </c>
      <c r="AA235" s="434">
        <v>1</v>
      </c>
      <c r="AB235" s="434">
        <v>1</v>
      </c>
      <c r="AC235" s="434">
        <v>1</v>
      </c>
      <c r="AD235" s="434">
        <v>1</v>
      </c>
      <c r="AE235" s="434">
        <v>282.13333333333333</v>
      </c>
      <c r="AF235" s="434">
        <v>182.96470588235294</v>
      </c>
      <c r="AG235" s="434">
        <v>331.01627099444443</v>
      </c>
      <c r="AH235" s="434">
        <v>358.49530944937618</v>
      </c>
      <c r="AI235" s="434">
        <v>198.52941176470586</v>
      </c>
      <c r="AJ235" s="434">
        <v>285.75468982500001</v>
      </c>
      <c r="AK235" s="434">
        <v>283.37625926666669</v>
      </c>
      <c r="AL235" s="434">
        <v>264.20000000000005</v>
      </c>
      <c r="AM235" s="434">
        <v>270.03260869565219</v>
      </c>
      <c r="AN235" s="434">
        <v>408.39689922480625</v>
      </c>
      <c r="AO235" s="434">
        <v>49.6</v>
      </c>
      <c r="AP235" s="434">
        <v>28.8</v>
      </c>
      <c r="AQ235" s="434">
        <v>51.821733333333334</v>
      </c>
      <c r="AR235" s="434">
        <v>54.098913333333343</v>
      </c>
      <c r="AS235" s="434">
        <v>30</v>
      </c>
      <c r="AT235" s="434">
        <v>43.877533333333332</v>
      </c>
      <c r="AU235" s="434">
        <v>43.304499999999997</v>
      </c>
      <c r="AV235" s="434">
        <v>42</v>
      </c>
      <c r="AW235" s="434">
        <v>45.5</v>
      </c>
      <c r="AX235" s="435">
        <v>66.666666666666657</v>
      </c>
      <c r="AY235" s="116"/>
      <c r="AZ235" s="116"/>
      <c r="BA235" s="126"/>
      <c r="BB235" s="305"/>
      <c r="BC235" s="305"/>
      <c r="BD235" s="305"/>
      <c r="BE235" s="305"/>
      <c r="BF235" s="305"/>
      <c r="BG235" s="305"/>
      <c r="BH235" s="305"/>
      <c r="BI235" s="305"/>
      <c r="BJ235" s="117"/>
      <c r="BK235" s="117"/>
    </row>
    <row r="236" spans="2:96" ht="24.95" customHeight="1">
      <c r="B236" s="146">
        <f t="shared" si="44"/>
        <v>40</v>
      </c>
      <c r="C236" s="92">
        <f t="shared" si="45"/>
        <v>449.8</v>
      </c>
      <c r="D236" s="92">
        <f t="shared" si="35"/>
        <v>266.47352941176473</v>
      </c>
      <c r="E236" s="92">
        <f t="shared" si="36"/>
        <v>495.30295324583329</v>
      </c>
      <c r="F236" s="92">
        <f t="shared" si="37"/>
        <v>532.47293208703218</v>
      </c>
      <c r="G236" s="92">
        <f t="shared" si="38"/>
        <v>291.42857142857139</v>
      </c>
      <c r="H236" s="92">
        <f t="shared" si="39"/>
        <v>395.35676736875001</v>
      </c>
      <c r="I236" s="92">
        <f t="shared" si="40"/>
        <v>408.36469445</v>
      </c>
      <c r="J236" s="92">
        <f t="shared" si="41"/>
        <v>398.40000000000009</v>
      </c>
      <c r="K236" s="92">
        <f t="shared" si="42"/>
        <v>409.08695652173913</v>
      </c>
      <c r="L236" s="92">
        <f t="shared" si="43"/>
        <v>622.04767441860463</v>
      </c>
      <c r="M236" s="430"/>
      <c r="N236" s="430"/>
      <c r="Z236" s="439">
        <v>40</v>
      </c>
      <c r="AA236" s="434">
        <v>1</v>
      </c>
      <c r="AB236" s="434">
        <v>1</v>
      </c>
      <c r="AC236" s="434">
        <v>1</v>
      </c>
      <c r="AD236" s="434">
        <v>1</v>
      </c>
      <c r="AE236" s="434">
        <v>449.8</v>
      </c>
      <c r="AF236" s="434">
        <v>266.47352941176473</v>
      </c>
      <c r="AG236" s="434">
        <v>495.30295324583329</v>
      </c>
      <c r="AH236" s="434">
        <v>532.47293208703218</v>
      </c>
      <c r="AI236" s="434">
        <v>291.42857142857139</v>
      </c>
      <c r="AJ236" s="434">
        <v>395.35676736875001</v>
      </c>
      <c r="AK236" s="434">
        <v>408.36469445</v>
      </c>
      <c r="AL236" s="434">
        <v>398.40000000000009</v>
      </c>
      <c r="AM236" s="434">
        <v>409.08695652173913</v>
      </c>
      <c r="AN236" s="434">
        <v>622.04767441860463</v>
      </c>
      <c r="AO236" s="434">
        <v>55.2</v>
      </c>
      <c r="AP236" s="434">
        <v>30.1</v>
      </c>
      <c r="AQ236" s="434">
        <v>55.366299999999995</v>
      </c>
      <c r="AR236" s="434">
        <v>58.074185</v>
      </c>
      <c r="AS236" s="434">
        <v>36</v>
      </c>
      <c r="AT236" s="434">
        <v>50.138149999999996</v>
      </c>
      <c r="AU236" s="434">
        <v>49.978375</v>
      </c>
      <c r="AV236" s="434">
        <v>45</v>
      </c>
      <c r="AW236" s="434">
        <v>48.5</v>
      </c>
      <c r="AX236" s="435">
        <v>71.5</v>
      </c>
      <c r="AY236" s="116"/>
      <c r="AZ236" s="116"/>
      <c r="BA236" s="126"/>
      <c r="BB236" s="305"/>
      <c r="BC236" s="305"/>
      <c r="BD236" s="305"/>
      <c r="BE236" s="305"/>
      <c r="BF236" s="305"/>
      <c r="BG236" s="130"/>
      <c r="BH236" s="130"/>
      <c r="BI236" s="130"/>
      <c r="BJ236" s="117"/>
      <c r="BK236" s="117"/>
    </row>
    <row r="237" spans="2:96" ht="24.95" customHeight="1">
      <c r="B237" s="146">
        <f t="shared" si="44"/>
        <v>60</v>
      </c>
      <c r="C237" s="92">
        <f t="shared" si="45"/>
        <v>806.5333333333333</v>
      </c>
      <c r="D237" s="92">
        <f t="shared" si="35"/>
        <v>434.9823529411766</v>
      </c>
      <c r="E237" s="92">
        <f t="shared" si="36"/>
        <v>824.58963549722228</v>
      </c>
      <c r="F237" s="92">
        <f t="shared" si="37"/>
        <v>881.45055472468812</v>
      </c>
      <c r="G237" s="92">
        <f t="shared" si="38"/>
        <v>567.61904761904759</v>
      </c>
      <c r="H237" s="92">
        <f t="shared" si="39"/>
        <v>719.23325753083259</v>
      </c>
      <c r="I237" s="92">
        <f t="shared" si="40"/>
        <v>798.27187109505189</v>
      </c>
      <c r="J237" s="92">
        <f t="shared" si="41"/>
        <v>667.6</v>
      </c>
      <c r="K237" s="92">
        <f t="shared" si="42"/>
        <v>691.89130434782612</v>
      </c>
      <c r="L237" s="92">
        <f t="shared" si="43"/>
        <v>1050.698449612403</v>
      </c>
      <c r="M237" s="430"/>
      <c r="N237" s="430"/>
      <c r="Z237" s="439">
        <v>60</v>
      </c>
      <c r="AA237" s="434">
        <v>1</v>
      </c>
      <c r="AB237" s="434">
        <v>1</v>
      </c>
      <c r="AC237" s="434">
        <v>1</v>
      </c>
      <c r="AD237" s="434">
        <v>1</v>
      </c>
      <c r="AE237" s="434">
        <v>806.5333333333333</v>
      </c>
      <c r="AF237" s="434">
        <v>434.9823529411766</v>
      </c>
      <c r="AG237" s="434">
        <v>824.58963549722228</v>
      </c>
      <c r="AH237" s="434">
        <v>881.45055472468812</v>
      </c>
      <c r="AI237" s="434">
        <v>567.61904761904759</v>
      </c>
      <c r="AJ237" s="434">
        <v>719.23325753083259</v>
      </c>
      <c r="AK237" s="434">
        <v>798.27187109505189</v>
      </c>
      <c r="AL237" s="434">
        <v>667.6</v>
      </c>
      <c r="AM237" s="434">
        <v>691.89130434782612</v>
      </c>
      <c r="AN237" s="434">
        <v>1050.698449612403</v>
      </c>
      <c r="AO237" s="434">
        <v>60.8</v>
      </c>
      <c r="AP237" s="434">
        <v>31.4</v>
      </c>
      <c r="AQ237" s="434">
        <v>58.910866666666664</v>
      </c>
      <c r="AR237" s="434">
        <v>62.049456666666671</v>
      </c>
      <c r="AS237" s="434">
        <v>42.666666666666664</v>
      </c>
      <c r="AT237" s="434">
        <v>57.858766666666668</v>
      </c>
      <c r="AU237" s="434">
        <v>57.013083333333327</v>
      </c>
      <c r="AV237" s="434">
        <v>54</v>
      </c>
      <c r="AW237" s="434">
        <v>51.5</v>
      </c>
      <c r="AX237" s="435">
        <v>76.333333333333329</v>
      </c>
      <c r="AY237" s="116"/>
      <c r="AZ237" s="116"/>
      <c r="BA237" s="126"/>
      <c r="BB237" s="305"/>
      <c r="BC237" s="305"/>
      <c r="BD237" s="305"/>
      <c r="BE237" s="305"/>
      <c r="BF237" s="305"/>
      <c r="BG237" s="305"/>
      <c r="BH237" s="305"/>
      <c r="BI237" s="305"/>
      <c r="BJ237" s="305"/>
      <c r="BK237" s="305"/>
    </row>
    <row r="238" spans="2:96" ht="24.95" customHeight="1">
      <c r="B238" s="146">
        <f t="shared" si="44"/>
        <v>80</v>
      </c>
      <c r="C238" s="92">
        <f t="shared" si="45"/>
        <v>1164.8999999999999</v>
      </c>
      <c r="D238" s="92">
        <f t="shared" si="35"/>
        <v>604.23676470588225</v>
      </c>
      <c r="E238" s="92">
        <f t="shared" si="36"/>
        <v>1154.2329766229166</v>
      </c>
      <c r="F238" s="92">
        <f t="shared" si="37"/>
        <v>1230.9393660435162</v>
      </c>
      <c r="G238" s="92">
        <f t="shared" si="38"/>
        <v>845.71428571428567</v>
      </c>
      <c r="H238" s="92">
        <f t="shared" si="39"/>
        <v>1080.2523306481248</v>
      </c>
      <c r="I238" s="92">
        <f t="shared" si="40"/>
        <v>1196.5132783212891</v>
      </c>
      <c r="J238" s="92">
        <f t="shared" si="41"/>
        <v>1019.5600000000001</v>
      </c>
      <c r="K238" s="92">
        <f t="shared" si="42"/>
        <v>977.04347826086962</v>
      </c>
      <c r="L238" s="92">
        <f t="shared" si="43"/>
        <v>1480.0238372093024</v>
      </c>
      <c r="M238" s="430"/>
      <c r="N238" s="430"/>
      <c r="Z238" s="439">
        <v>80</v>
      </c>
      <c r="AA238" s="434">
        <v>1</v>
      </c>
      <c r="AB238" s="434">
        <v>1</v>
      </c>
      <c r="AC238" s="434">
        <v>1</v>
      </c>
      <c r="AD238" s="434">
        <v>1</v>
      </c>
      <c r="AE238" s="434">
        <v>1164.8999999999999</v>
      </c>
      <c r="AF238" s="434">
        <v>604.23676470588225</v>
      </c>
      <c r="AG238" s="434">
        <v>1154.2329766229166</v>
      </c>
      <c r="AH238" s="434">
        <v>1230.9393660435162</v>
      </c>
      <c r="AI238" s="434">
        <v>845.71428571428567</v>
      </c>
      <c r="AJ238" s="434">
        <v>1080.2523306481248</v>
      </c>
      <c r="AK238" s="434">
        <v>1196.5132783212891</v>
      </c>
      <c r="AL238" s="434">
        <v>1019.5600000000001</v>
      </c>
      <c r="AM238" s="434">
        <v>977.04347826086962</v>
      </c>
      <c r="AN238" s="434">
        <v>1480.0238372093024</v>
      </c>
      <c r="AO238" s="434">
        <v>63.599999999999994</v>
      </c>
      <c r="AP238" s="434">
        <v>32.049999999999997</v>
      </c>
      <c r="AQ238" s="434">
        <v>60.683149999999998</v>
      </c>
      <c r="AR238" s="434">
        <v>64.0370925</v>
      </c>
      <c r="AS238" s="434">
        <v>46</v>
      </c>
      <c r="AT238" s="434">
        <v>61.719075000000004</v>
      </c>
      <c r="AU238" s="434">
        <v>62.759812499999995</v>
      </c>
      <c r="AV238" s="434">
        <v>58.5</v>
      </c>
      <c r="AW238" s="434">
        <v>53</v>
      </c>
      <c r="AX238" s="435">
        <v>78.75</v>
      </c>
      <c r="AY238" s="116"/>
      <c r="AZ238" s="116"/>
      <c r="BA238" s="126"/>
      <c r="BB238" s="305"/>
      <c r="BC238" s="305"/>
      <c r="BD238" s="305"/>
      <c r="BE238" s="305"/>
      <c r="BF238" s="305"/>
      <c r="BG238" s="305"/>
      <c r="BH238" s="305"/>
      <c r="BI238" s="305"/>
      <c r="BJ238" s="117"/>
      <c r="BK238" s="117"/>
    </row>
    <row r="239" spans="2:96" ht="24.95" customHeight="1">
      <c r="B239" s="146">
        <f t="shared" si="44"/>
        <v>100</v>
      </c>
      <c r="C239" s="92">
        <f t="shared" si="45"/>
        <v>1523.9199999999998</v>
      </c>
      <c r="D239" s="92">
        <f t="shared" si="35"/>
        <v>773.78941176470585</v>
      </c>
      <c r="E239" s="92">
        <f t="shared" si="36"/>
        <v>1484.0189812983333</v>
      </c>
      <c r="F239" s="92">
        <f t="shared" si="37"/>
        <v>1580.6326528348129</v>
      </c>
      <c r="G239" s="92">
        <f t="shared" si="38"/>
        <v>1124.5714285714287</v>
      </c>
      <c r="H239" s="92">
        <f t="shared" si="39"/>
        <v>1443.4637745184996</v>
      </c>
      <c r="I239" s="92">
        <f t="shared" si="40"/>
        <v>1595.4581226570313</v>
      </c>
      <c r="J239" s="92">
        <f t="shared" si="41"/>
        <v>1417.248</v>
      </c>
      <c r="K239" s="92">
        <f t="shared" si="42"/>
        <v>1263.1347826086958</v>
      </c>
      <c r="L239" s="92">
        <f t="shared" si="43"/>
        <v>1909.6190697674417</v>
      </c>
      <c r="M239" s="430"/>
      <c r="N239" s="430"/>
      <c r="Z239" s="439">
        <v>100</v>
      </c>
      <c r="AA239" s="434">
        <v>1</v>
      </c>
      <c r="AB239" s="434">
        <v>1</v>
      </c>
      <c r="AC239" s="434">
        <v>1</v>
      </c>
      <c r="AD239" s="434">
        <v>1</v>
      </c>
      <c r="AE239" s="434">
        <v>1523.9199999999998</v>
      </c>
      <c r="AF239" s="434">
        <v>773.78941176470585</v>
      </c>
      <c r="AG239" s="434">
        <v>1484.0189812983333</v>
      </c>
      <c r="AH239" s="434">
        <v>1580.6326528348129</v>
      </c>
      <c r="AI239" s="434">
        <v>1124.5714285714287</v>
      </c>
      <c r="AJ239" s="434">
        <v>1443.4637745184996</v>
      </c>
      <c r="AK239" s="434">
        <v>1595.4581226570313</v>
      </c>
      <c r="AL239" s="434">
        <v>1417.248</v>
      </c>
      <c r="AM239" s="434">
        <v>1263.1347826086958</v>
      </c>
      <c r="AN239" s="434">
        <v>1909.6190697674417</v>
      </c>
      <c r="AO239" s="434">
        <v>65.28</v>
      </c>
      <c r="AP239" s="434">
        <v>32.44</v>
      </c>
      <c r="AQ239" s="434">
        <v>61.746520000000004</v>
      </c>
      <c r="AR239" s="434">
        <v>65.229674000000003</v>
      </c>
      <c r="AS239" s="434">
        <v>48</v>
      </c>
      <c r="AT239" s="434">
        <v>64.035259999999994</v>
      </c>
      <c r="AU239" s="434">
        <v>66.207849999999993</v>
      </c>
      <c r="AV239" s="434">
        <v>61.2</v>
      </c>
      <c r="AW239" s="434">
        <v>53.9</v>
      </c>
      <c r="AX239" s="435">
        <v>80.2</v>
      </c>
      <c r="AY239" s="116"/>
      <c r="AZ239" s="116"/>
      <c r="BA239" s="126"/>
      <c r="BB239" s="305"/>
      <c r="BC239" s="305"/>
      <c r="BD239" s="305"/>
      <c r="BE239" s="305"/>
      <c r="BF239" s="305"/>
      <c r="BG239" s="305"/>
      <c r="BH239" s="305"/>
      <c r="BI239" s="305"/>
      <c r="BJ239" s="117"/>
      <c r="BK239" s="117"/>
    </row>
    <row r="240" spans="2:96" ht="24.95" customHeight="1">
      <c r="B240" s="146">
        <f t="shared" si="44"/>
        <v>150</v>
      </c>
      <c r="C240" s="92">
        <f t="shared" si="45"/>
        <v>2475</v>
      </c>
      <c r="D240" s="92">
        <f t="shared" si="35"/>
        <v>1198.1929411764704</v>
      </c>
      <c r="E240" s="92">
        <f t="shared" si="36"/>
        <v>2308.7336541988889</v>
      </c>
      <c r="F240" s="92">
        <f t="shared" si="37"/>
        <v>2455.223701889875</v>
      </c>
      <c r="G240" s="92">
        <f t="shared" si="38"/>
        <v>1823.047619047619</v>
      </c>
      <c r="H240" s="92">
        <f t="shared" si="39"/>
        <v>2355.3290330123332</v>
      </c>
      <c r="I240" s="92">
        <f t="shared" si="40"/>
        <v>2594.0512484380206</v>
      </c>
      <c r="J240" s="92">
        <f t="shared" si="41"/>
        <v>2414.1653333333334</v>
      </c>
      <c r="K240" s="92">
        <f t="shared" si="42"/>
        <v>1980.0065217391304</v>
      </c>
      <c r="L240" s="92">
        <f t="shared" si="43"/>
        <v>2984.0793798449613</v>
      </c>
      <c r="M240" s="430"/>
      <c r="N240" s="430"/>
      <c r="Z240" s="439">
        <v>150</v>
      </c>
      <c r="AA240" s="434">
        <v>1</v>
      </c>
      <c r="AB240" s="434">
        <v>1</v>
      </c>
      <c r="AC240" s="434">
        <v>1</v>
      </c>
      <c r="AD240" s="434">
        <v>1</v>
      </c>
      <c r="AE240" s="434">
        <v>2475</v>
      </c>
      <c r="AF240" s="434">
        <v>1198.1929411764704</v>
      </c>
      <c r="AG240" s="434">
        <v>2308.7336541988889</v>
      </c>
      <c r="AH240" s="434">
        <v>2455.223701889875</v>
      </c>
      <c r="AI240" s="434">
        <v>1823.047619047619</v>
      </c>
      <c r="AJ240" s="434">
        <v>2355.3290330123332</v>
      </c>
      <c r="AK240" s="434">
        <v>2594.0512484380206</v>
      </c>
      <c r="AL240" s="434">
        <v>2414.1653333333334</v>
      </c>
      <c r="AM240" s="434">
        <v>1980.0065217391304</v>
      </c>
      <c r="AN240" s="434">
        <v>2984.0793798449613</v>
      </c>
      <c r="AO240" s="434">
        <v>74</v>
      </c>
      <c r="AP240" s="434">
        <v>32.96</v>
      </c>
      <c r="AQ240" s="434">
        <v>63.16434666666666</v>
      </c>
      <c r="AR240" s="434">
        <v>66.819782666666669</v>
      </c>
      <c r="AS240" s="434">
        <v>50.666666666666671</v>
      </c>
      <c r="AT240" s="434">
        <v>67.123506666666671</v>
      </c>
      <c r="AU240" s="434">
        <v>70.805233333333334</v>
      </c>
      <c r="AV240" s="434">
        <v>64.8</v>
      </c>
      <c r="AW240" s="434">
        <v>55.1</v>
      </c>
      <c r="AX240" s="435">
        <v>82.13333333333334</v>
      </c>
      <c r="AY240" s="116"/>
      <c r="AZ240" s="116"/>
      <c r="BA240" s="126"/>
      <c r="BB240" s="305"/>
      <c r="BC240" s="305"/>
      <c r="BD240" s="305"/>
      <c r="BE240" s="305"/>
      <c r="BF240" s="305"/>
      <c r="BG240" s="305"/>
      <c r="BH240" s="305"/>
      <c r="BI240" s="305"/>
      <c r="BJ240" s="117"/>
      <c r="BK240" s="117"/>
    </row>
    <row r="241" spans="2:63" ht="24.95" customHeight="1">
      <c r="B241" s="146">
        <f t="shared" si="44"/>
        <v>200</v>
      </c>
      <c r="C241" s="92">
        <f t="shared" si="45"/>
        <v>4100</v>
      </c>
      <c r="D241" s="92">
        <f t="shared" si="35"/>
        <v>1622.8947058823528</v>
      </c>
      <c r="E241" s="92">
        <f t="shared" si="36"/>
        <v>3133.590990649167</v>
      </c>
      <c r="F241" s="92">
        <f t="shared" si="37"/>
        <v>3330.0192264174061</v>
      </c>
      <c r="G241" s="92">
        <f t="shared" si="38"/>
        <v>2522.2857142857142</v>
      </c>
      <c r="H241" s="92">
        <f t="shared" si="39"/>
        <v>3269.3866622592495</v>
      </c>
      <c r="I241" s="92">
        <f t="shared" si="40"/>
        <v>3593.3478113285155</v>
      </c>
      <c r="J241" s="92">
        <f t="shared" si="41"/>
        <v>3412.6239999999998</v>
      </c>
      <c r="K241" s="92">
        <f t="shared" si="42"/>
        <v>2697.8173913043474</v>
      </c>
      <c r="L241" s="92">
        <f t="shared" si="43"/>
        <v>4058.809534883721</v>
      </c>
      <c r="M241" s="430"/>
      <c r="N241" s="430"/>
      <c r="Z241" s="439">
        <v>200</v>
      </c>
      <c r="AA241" s="434">
        <v>1</v>
      </c>
      <c r="AB241" s="434">
        <v>1</v>
      </c>
      <c r="AC241" s="434">
        <v>1</v>
      </c>
      <c r="AD241" s="434">
        <v>1</v>
      </c>
      <c r="AE241" s="434">
        <v>4100</v>
      </c>
      <c r="AF241" s="434">
        <v>1622.8947058823528</v>
      </c>
      <c r="AG241" s="434">
        <v>3133.590990649167</v>
      </c>
      <c r="AH241" s="434">
        <v>3330.0192264174061</v>
      </c>
      <c r="AI241" s="434">
        <v>2522.2857142857142</v>
      </c>
      <c r="AJ241" s="434">
        <v>3269.3866622592495</v>
      </c>
      <c r="AK241" s="434">
        <v>3593.3478113285155</v>
      </c>
      <c r="AL241" s="434">
        <v>3412.6239999999998</v>
      </c>
      <c r="AM241" s="434">
        <v>2697.8173913043474</v>
      </c>
      <c r="AN241" s="434">
        <v>4058.809534883721</v>
      </c>
      <c r="AO241" s="434">
        <v>90</v>
      </c>
      <c r="AP241" s="434">
        <v>33.22</v>
      </c>
      <c r="AQ241" s="434">
        <v>63.873260000000002</v>
      </c>
      <c r="AR241" s="434">
        <v>67.614836999999994</v>
      </c>
      <c r="AS241" s="434">
        <v>52</v>
      </c>
      <c r="AT241" s="434">
        <v>68.667630000000003</v>
      </c>
      <c r="AU241" s="434">
        <v>73.103925000000004</v>
      </c>
      <c r="AV241" s="434">
        <v>68.319999999999993</v>
      </c>
      <c r="AW241" s="434">
        <v>55.7</v>
      </c>
      <c r="AX241" s="435">
        <v>83.1</v>
      </c>
      <c r="AY241" s="116"/>
      <c r="AZ241" s="116"/>
      <c r="BA241" s="126"/>
      <c r="BB241" s="305"/>
      <c r="BC241" s="305"/>
      <c r="BD241" s="305"/>
      <c r="BE241" s="305"/>
      <c r="BF241" s="305"/>
      <c r="BG241" s="305"/>
      <c r="BH241" s="305"/>
      <c r="BI241" s="305"/>
      <c r="BJ241" s="117"/>
      <c r="BK241" s="117"/>
    </row>
    <row r="242" spans="2:63" ht="24.95" customHeight="1">
      <c r="B242" s="466">
        <f t="shared" si="44"/>
        <v>200.1</v>
      </c>
      <c r="C242" s="467">
        <f t="shared" si="45"/>
        <v>4103.6507999999994</v>
      </c>
      <c r="D242" s="467">
        <f t="shared" si="35"/>
        <v>4044.7212937648819</v>
      </c>
      <c r="E242" s="467">
        <f t="shared" si="36"/>
        <v>7421.3287889931817</v>
      </c>
      <c r="F242" s="467">
        <f t="shared" si="37"/>
        <v>7457.1966845438537</v>
      </c>
      <c r="G242" s="467">
        <f t="shared" si="38"/>
        <v>4774.8607341066308</v>
      </c>
      <c r="H242" s="467">
        <f t="shared" si="39"/>
        <v>5780.2285260397293</v>
      </c>
      <c r="I242" s="467">
        <f t="shared" si="40"/>
        <v>6323.4852701004975</v>
      </c>
      <c r="J242" s="467">
        <f t="shared" si="41"/>
        <v>4280.7216391804095</v>
      </c>
      <c r="K242" s="467">
        <f t="shared" si="42"/>
        <v>2699.2534833126911</v>
      </c>
      <c r="L242" s="467">
        <f t="shared" si="43"/>
        <v>4060.9591303185612</v>
      </c>
      <c r="M242" s="430"/>
      <c r="N242" s="430"/>
      <c r="Z242" s="439">
        <v>200.1</v>
      </c>
      <c r="AA242" s="434">
        <v>1</v>
      </c>
      <c r="AB242" s="434">
        <v>1</v>
      </c>
      <c r="AC242" s="434">
        <v>1</v>
      </c>
      <c r="AD242" s="434">
        <v>1</v>
      </c>
      <c r="AE242" s="434">
        <v>4103.6507999999994</v>
      </c>
      <c r="AF242" s="434">
        <v>4044.7212937648819</v>
      </c>
      <c r="AG242" s="434">
        <v>7421.3287889931817</v>
      </c>
      <c r="AH242" s="434">
        <v>7457.1966845438537</v>
      </c>
      <c r="AI242" s="434">
        <v>4774.8607341066308</v>
      </c>
      <c r="AJ242" s="434">
        <v>5780.2285260397293</v>
      </c>
      <c r="AK242" s="434">
        <v>6323.4852701004975</v>
      </c>
      <c r="AL242" s="434">
        <v>4280.7216391804095</v>
      </c>
      <c r="AM242" s="434">
        <v>2699.2534833126911</v>
      </c>
      <c r="AN242" s="434">
        <v>4060.9591303185612</v>
      </c>
      <c r="AO242" s="434">
        <v>90.031999999999996</v>
      </c>
      <c r="AP242" s="434">
        <v>93.038480759620185</v>
      </c>
      <c r="AQ242" s="434">
        <v>170.39500249875061</v>
      </c>
      <c r="AR242" s="434">
        <v>172.4241204397801</v>
      </c>
      <c r="AS242" s="434">
        <v>107.85207396301848</v>
      </c>
      <c r="AT242" s="434">
        <v>133.7099850074963</v>
      </c>
      <c r="AU242" s="434">
        <v>140.6450524737632</v>
      </c>
      <c r="AV242" s="434">
        <v>105.56521739130434</v>
      </c>
      <c r="AW242" s="434">
        <v>55.700899550224889</v>
      </c>
      <c r="AX242" s="435">
        <v>83.101449275362313</v>
      </c>
      <c r="AY242" s="116"/>
      <c r="AZ242" s="116"/>
      <c r="BA242" s="126"/>
      <c r="BB242" s="305"/>
      <c r="BC242" s="305"/>
      <c r="BD242" s="305"/>
      <c r="BE242" s="305"/>
      <c r="BF242" s="305"/>
      <c r="BG242" s="305"/>
      <c r="BH242" s="305"/>
      <c r="BI242" s="305"/>
      <c r="BJ242" s="117"/>
      <c r="BK242" s="117"/>
    </row>
    <row r="243" spans="2:63" ht="24.95" customHeight="1">
      <c r="B243" s="466">
        <f t="shared" si="44"/>
        <v>250</v>
      </c>
      <c r="C243" s="467">
        <f t="shared" si="45"/>
        <v>6125</v>
      </c>
      <c r="D243" s="467">
        <f t="shared" si="35"/>
        <v>6229.3455882352937</v>
      </c>
      <c r="E243" s="467">
        <f t="shared" si="36"/>
        <v>11531.806815232001</v>
      </c>
      <c r="F243" s="467">
        <f t="shared" si="37"/>
        <v>11731.649505669628</v>
      </c>
      <c r="G243" s="467">
        <f t="shared" si="38"/>
        <v>7338.1479674796747</v>
      </c>
      <c r="H243" s="467">
        <f t="shared" si="39"/>
        <v>8770.9462682388039</v>
      </c>
      <c r="I243" s="467">
        <f t="shared" si="40"/>
        <v>9554.3774626529048</v>
      </c>
      <c r="J243" s="467">
        <f t="shared" si="41"/>
        <v>6732.3207663551411</v>
      </c>
      <c r="K243" s="467">
        <f t="shared" si="42"/>
        <v>3416.003913043478</v>
      </c>
      <c r="L243" s="467">
        <f t="shared" si="43"/>
        <v>5133.6476279069766</v>
      </c>
      <c r="M243" s="430"/>
      <c r="N243" s="430"/>
      <c r="Z243" s="439">
        <v>250</v>
      </c>
      <c r="AA243" s="434">
        <v>1</v>
      </c>
      <c r="AB243" s="434">
        <v>1</v>
      </c>
      <c r="AC243" s="434">
        <v>1</v>
      </c>
      <c r="AD243" s="434">
        <v>1</v>
      </c>
      <c r="AE243" s="434">
        <v>6125</v>
      </c>
      <c r="AF243" s="434">
        <v>6229.3455882352937</v>
      </c>
      <c r="AG243" s="434">
        <v>11531.806815232001</v>
      </c>
      <c r="AH243" s="434">
        <v>11731.649505669628</v>
      </c>
      <c r="AI243" s="434">
        <v>7338.1479674796747</v>
      </c>
      <c r="AJ243" s="434">
        <v>8770.9462682388039</v>
      </c>
      <c r="AK243" s="434">
        <v>9554.3774626529048</v>
      </c>
      <c r="AL243" s="434">
        <v>6732.3207663551411</v>
      </c>
      <c r="AM243" s="434">
        <v>3416.003913043478</v>
      </c>
      <c r="AN243" s="434">
        <v>5133.6476279069766</v>
      </c>
      <c r="AO243" s="434">
        <v>106</v>
      </c>
      <c r="AP243" s="434">
        <v>112.536</v>
      </c>
      <c r="AQ243" s="434">
        <v>206.93032800000006</v>
      </c>
      <c r="AR243" s="434">
        <v>209.32535120000014</v>
      </c>
      <c r="AS243" s="434">
        <v>131.44</v>
      </c>
      <c r="AT243" s="434">
        <v>162.26921600000006</v>
      </c>
      <c r="AU243" s="434">
        <v>171.66424000000009</v>
      </c>
      <c r="AV243" s="434">
        <v>127.648</v>
      </c>
      <c r="AW243" s="434">
        <v>56.06</v>
      </c>
      <c r="AX243" s="435">
        <v>83.68</v>
      </c>
      <c r="AY243" s="126"/>
      <c r="AZ243" s="126"/>
      <c r="BA243" s="126"/>
      <c r="BB243" s="55"/>
      <c r="BC243" s="55"/>
      <c r="BD243" s="55"/>
      <c r="BE243" s="55"/>
    </row>
    <row r="244" spans="2:63" ht="24.95" customHeight="1">
      <c r="B244" s="466">
        <f t="shared" si="44"/>
        <v>300</v>
      </c>
      <c r="C244" s="467">
        <f t="shared" si="45"/>
        <v>8550</v>
      </c>
      <c r="D244" s="467">
        <f t="shared" si="35"/>
        <v>9004.1752941176455</v>
      </c>
      <c r="E244" s="467">
        <f t="shared" si="36"/>
        <v>16599.028289696114</v>
      </c>
      <c r="F244" s="467">
        <f t="shared" si="37"/>
        <v>16670.873930206275</v>
      </c>
      <c r="G244" s="467">
        <f t="shared" si="38"/>
        <v>10647.619047619048</v>
      </c>
      <c r="H244" s="467">
        <f t="shared" si="39"/>
        <v>12669.940731070281</v>
      </c>
      <c r="I244" s="467">
        <f t="shared" si="40"/>
        <v>13801.220313125235</v>
      </c>
      <c r="J244" s="467">
        <f t="shared" si="41"/>
        <v>9657.2479999999996</v>
      </c>
      <c r="K244" s="467">
        <f t="shared" si="42"/>
        <v>4134.3782608695656</v>
      </c>
      <c r="L244" s="467">
        <f t="shared" si="43"/>
        <v>6208.5396899224806</v>
      </c>
      <c r="M244" s="430"/>
      <c r="N244" s="430"/>
      <c r="Z244" s="439">
        <v>300</v>
      </c>
      <c r="AA244" s="434">
        <v>1</v>
      </c>
      <c r="AB244" s="434">
        <v>1</v>
      </c>
      <c r="AC244" s="434">
        <v>1</v>
      </c>
      <c r="AD244" s="434">
        <v>1</v>
      </c>
      <c r="AE244" s="434">
        <v>8550</v>
      </c>
      <c r="AF244" s="434">
        <v>9004.1752941176455</v>
      </c>
      <c r="AG244" s="434">
        <v>16599.028289696114</v>
      </c>
      <c r="AH244" s="434">
        <v>16670.873930206275</v>
      </c>
      <c r="AI244" s="434">
        <v>10647.619047619048</v>
      </c>
      <c r="AJ244" s="434">
        <v>12669.940731070281</v>
      </c>
      <c r="AK244" s="434">
        <v>13801.220313125235</v>
      </c>
      <c r="AL244" s="434">
        <v>9657.2479999999996</v>
      </c>
      <c r="AM244" s="434">
        <v>4134.3782608695656</v>
      </c>
      <c r="AN244" s="434">
        <v>6208.5396899224806</v>
      </c>
      <c r="AO244" s="434">
        <v>122</v>
      </c>
      <c r="AP244" s="434">
        <v>132.02000000000001</v>
      </c>
      <c r="AQ244" s="434">
        <v>243.40367333333342</v>
      </c>
      <c r="AR244" s="434">
        <v>246.23049700000021</v>
      </c>
      <c r="AS244" s="434">
        <v>154.66666666666666</v>
      </c>
      <c r="AT244" s="434">
        <v>189.79876666666672</v>
      </c>
      <c r="AU244" s="434">
        <v>201.98291666666677</v>
      </c>
      <c r="AV244" s="434">
        <v>146.84</v>
      </c>
      <c r="AW244" s="434">
        <v>56.3</v>
      </c>
      <c r="AX244" s="435">
        <v>84.066666666666663</v>
      </c>
      <c r="AY244" s="126"/>
      <c r="AZ244" s="126"/>
      <c r="BA244" s="126"/>
      <c r="BB244" s="55"/>
      <c r="BC244" s="55"/>
      <c r="BD244" s="55"/>
      <c r="BE244" s="55"/>
    </row>
    <row r="245" spans="2:63" ht="24.95" customHeight="1">
      <c r="B245" s="116"/>
      <c r="C245" s="118"/>
      <c r="D245" s="118"/>
      <c r="E245" s="118"/>
      <c r="F245" s="118"/>
      <c r="G245" s="118"/>
      <c r="H245" s="118"/>
      <c r="I245" s="431"/>
      <c r="J245" s="431"/>
      <c r="K245" s="431"/>
      <c r="L245" s="431"/>
      <c r="Z245" s="440"/>
      <c r="AA245" s="425"/>
      <c r="AB245" s="425"/>
      <c r="AC245" s="425"/>
      <c r="AD245" s="425"/>
      <c r="AE245" s="425"/>
      <c r="AF245" s="425"/>
      <c r="AG245" s="425"/>
      <c r="AH245" s="425"/>
      <c r="AI245" s="425"/>
      <c r="AJ245" s="425"/>
      <c r="AK245" s="425"/>
      <c r="AL245" s="425"/>
      <c r="AM245" s="425"/>
      <c r="AN245" s="425"/>
      <c r="AO245" s="425"/>
      <c r="AP245" s="425"/>
      <c r="AQ245" s="425"/>
      <c r="AR245" s="425"/>
      <c r="AS245" s="425"/>
      <c r="AT245" s="425"/>
      <c r="AU245" s="425"/>
      <c r="AV245" s="425"/>
      <c r="AW245" s="425"/>
      <c r="AX245" s="427"/>
      <c r="AY245" s="116"/>
      <c r="AZ245" s="116"/>
      <c r="BA245" s="116"/>
    </row>
    <row r="246" spans="2:63" ht="24.95" customHeight="1">
      <c r="B246" s="146" t="str">
        <f>B229</f>
        <v>Span</v>
      </c>
      <c r="C246" s="92" t="str">
        <f>AO229</f>
        <v>HS20</v>
      </c>
      <c r="D246" s="92" t="str">
        <f t="shared" ref="D246:L261" si="46">AP229</f>
        <v>SU2</v>
      </c>
      <c r="E246" s="92" t="str">
        <f t="shared" si="46"/>
        <v>SU3</v>
      </c>
      <c r="F246" s="92" t="str">
        <f t="shared" si="46"/>
        <v>SU4</v>
      </c>
      <c r="G246" s="92" t="str">
        <f t="shared" si="46"/>
        <v>C3</v>
      </c>
      <c r="H246" s="92" t="str">
        <f t="shared" si="46"/>
        <v>C4</v>
      </c>
      <c r="I246" s="92" t="str">
        <f t="shared" si="46"/>
        <v>C5</v>
      </c>
      <c r="J246" s="92" t="str">
        <f t="shared" si="46"/>
        <v>ST5</v>
      </c>
      <c r="K246" s="92" t="str">
        <f t="shared" si="46"/>
        <v>EV2</v>
      </c>
      <c r="L246" s="92" t="str">
        <f t="shared" si="46"/>
        <v>EV3</v>
      </c>
      <c r="M246" s="430"/>
      <c r="N246" s="430"/>
      <c r="Z246" s="439" t="s">
        <v>498</v>
      </c>
      <c r="AA246" s="434"/>
      <c r="AB246" s="434"/>
      <c r="AC246" s="434"/>
      <c r="AD246" s="434"/>
      <c r="AE246" s="434"/>
      <c r="AF246" s="434"/>
      <c r="AG246" s="434"/>
      <c r="AH246" s="434"/>
      <c r="AI246" s="434"/>
      <c r="AJ246" s="434"/>
      <c r="AK246" s="434"/>
      <c r="AL246" s="434"/>
      <c r="AM246" s="434"/>
      <c r="AN246" s="434"/>
      <c r="AO246" s="434"/>
      <c r="AP246" s="434"/>
      <c r="AQ246" s="434"/>
      <c r="AR246" s="434"/>
      <c r="AS246" s="434"/>
      <c r="AT246" s="434"/>
      <c r="AU246" s="434"/>
      <c r="AV246" s="434"/>
      <c r="AW246" s="434"/>
      <c r="AX246" s="435"/>
      <c r="AY246" s="116"/>
      <c r="AZ246" s="126"/>
      <c r="BA246" s="126"/>
      <c r="BB246" s="55"/>
      <c r="BC246" s="55"/>
      <c r="BD246" s="55"/>
      <c r="BE246" s="55"/>
      <c r="BF246" s="55"/>
      <c r="BG246" s="55"/>
      <c r="BH246" s="55"/>
      <c r="BI246" s="55"/>
    </row>
    <row r="247" spans="2:63" ht="24.95" customHeight="1">
      <c r="B247" s="146" t="str">
        <f t="shared" ref="B247:B261" si="47">B230</f>
        <v>(ft)</v>
      </c>
      <c r="C247" s="92" t="str">
        <f t="shared" ref="C247:C261" si="48">AO230</f>
        <v>(kip)</v>
      </c>
      <c r="D247" s="92" t="str">
        <f t="shared" si="46"/>
        <v>(kip)</v>
      </c>
      <c r="E247" s="92" t="str">
        <f t="shared" si="46"/>
        <v>(kip)</v>
      </c>
      <c r="F247" s="92" t="str">
        <f t="shared" si="46"/>
        <v>(kip)</v>
      </c>
      <c r="G247" s="92" t="str">
        <f t="shared" si="46"/>
        <v>(kip)</v>
      </c>
      <c r="H247" s="92" t="str">
        <f t="shared" si="46"/>
        <v>(kip)</v>
      </c>
      <c r="I247" s="92" t="str">
        <f t="shared" si="46"/>
        <v>(kip)</v>
      </c>
      <c r="J247" s="92" t="str">
        <f t="shared" si="46"/>
        <v>(kip)</v>
      </c>
      <c r="K247" s="92" t="str">
        <f t="shared" si="46"/>
        <v>(kip)</v>
      </c>
      <c r="L247" s="92" t="str">
        <f t="shared" si="46"/>
        <v>(kip)</v>
      </c>
      <c r="M247" s="430"/>
      <c r="N247" s="430"/>
      <c r="Z247" s="439" t="s">
        <v>207</v>
      </c>
      <c r="AA247" s="434">
        <v>1</v>
      </c>
      <c r="AB247" s="434">
        <v>2</v>
      </c>
      <c r="AC247" s="434">
        <v>3</v>
      </c>
      <c r="AD247" s="434">
        <v>4</v>
      </c>
      <c r="AE247" s="434">
        <v>5</v>
      </c>
      <c r="AF247" s="434">
        <v>6</v>
      </c>
      <c r="AG247" s="434">
        <v>7</v>
      </c>
      <c r="AH247" s="434">
        <v>8</v>
      </c>
      <c r="AI247" s="434">
        <v>9</v>
      </c>
      <c r="AJ247" s="434">
        <v>10</v>
      </c>
      <c r="AK247" s="434" t="s">
        <v>200</v>
      </c>
      <c r="AL247" s="434" t="s">
        <v>200</v>
      </c>
      <c r="AM247" s="434"/>
      <c r="AN247" s="434"/>
      <c r="AO247" s="434"/>
      <c r="AP247" s="434"/>
      <c r="AQ247" s="434"/>
      <c r="AR247" s="434"/>
      <c r="AS247" s="434"/>
      <c r="AT247" s="434"/>
      <c r="AU247" s="434"/>
      <c r="AV247" s="434"/>
      <c r="AW247" s="434"/>
      <c r="AX247" s="435"/>
      <c r="AY247" s="116"/>
      <c r="AZ247" s="126"/>
      <c r="BA247" s="126"/>
      <c r="BB247" s="55"/>
      <c r="BC247" s="55"/>
      <c r="BD247" s="55"/>
      <c r="BE247" s="55"/>
      <c r="BF247" s="55"/>
      <c r="BG247" s="55"/>
      <c r="BH247" s="55"/>
      <c r="BI247" s="55"/>
    </row>
    <row r="248" spans="2:63" ht="24.95" customHeight="1">
      <c r="B248" s="146">
        <f t="shared" si="47"/>
        <v>5</v>
      </c>
      <c r="C248" s="92">
        <f t="shared" si="48"/>
        <v>32</v>
      </c>
      <c r="D248" s="92">
        <f t="shared" si="46"/>
        <v>22</v>
      </c>
      <c r="E248" s="92">
        <f t="shared" si="46"/>
        <v>25.665199999999999</v>
      </c>
      <c r="F248" s="92">
        <f t="shared" si="46"/>
        <v>21.815420000000007</v>
      </c>
      <c r="G248" s="92">
        <f t="shared" si="46"/>
        <v>22</v>
      </c>
      <c r="H248" s="92">
        <f t="shared" si="46"/>
        <v>25.665199999999999</v>
      </c>
      <c r="I248" s="92">
        <f t="shared" si="46"/>
        <v>23.332000000000001</v>
      </c>
      <c r="J248" s="92">
        <f t="shared" si="46"/>
        <v>21.6</v>
      </c>
      <c r="K248" s="92">
        <f t="shared" si="46"/>
        <v>33.5</v>
      </c>
      <c r="L248" s="92">
        <f t="shared" si="46"/>
        <v>37.200000000000003</v>
      </c>
      <c r="M248" s="430"/>
      <c r="N248" s="430"/>
      <c r="Z248" s="439" t="s">
        <v>201</v>
      </c>
      <c r="AA248" s="434" t="s">
        <v>124</v>
      </c>
      <c r="AB248" s="434" t="s">
        <v>1</v>
      </c>
      <c r="AC248" s="434" t="s">
        <v>2</v>
      </c>
      <c r="AD248" s="434" t="s">
        <v>3</v>
      </c>
      <c r="AE248" s="434" t="s">
        <v>4</v>
      </c>
      <c r="AF248" s="434" t="s">
        <v>5</v>
      </c>
      <c r="AG248" s="434" t="s">
        <v>6</v>
      </c>
      <c r="AH248" s="434" t="s">
        <v>7</v>
      </c>
      <c r="AI248" s="434" t="s">
        <v>439</v>
      </c>
      <c r="AJ248" s="434" t="s">
        <v>440</v>
      </c>
      <c r="AK248" s="434" t="s">
        <v>205</v>
      </c>
      <c r="AL248" s="434" t="s">
        <v>206</v>
      </c>
      <c r="AM248" s="434"/>
      <c r="AN248" s="434"/>
      <c r="AO248" s="434"/>
      <c r="AP248" s="434"/>
      <c r="AQ248" s="434"/>
      <c r="AR248" s="434"/>
      <c r="AS248" s="434"/>
      <c r="AT248" s="434"/>
      <c r="AU248" s="434"/>
      <c r="AV248" s="434"/>
      <c r="AW248" s="434"/>
      <c r="AX248" s="435"/>
      <c r="AY248" s="116"/>
      <c r="AZ248" s="126"/>
      <c r="BA248" s="126"/>
      <c r="BB248" s="55"/>
      <c r="BC248" s="55"/>
      <c r="BD248" s="55"/>
      <c r="BE248" s="55"/>
      <c r="BF248" s="55"/>
      <c r="BG248" s="55"/>
      <c r="BH248" s="55"/>
      <c r="BI248" s="55"/>
    </row>
    <row r="249" spans="2:63" ht="24.95" customHeight="1">
      <c r="B249" s="146">
        <f t="shared" si="47"/>
        <v>10</v>
      </c>
      <c r="C249" s="92">
        <f t="shared" si="48"/>
        <v>32</v>
      </c>
      <c r="D249" s="92">
        <f t="shared" si="46"/>
        <v>22</v>
      </c>
      <c r="E249" s="92">
        <f t="shared" si="46"/>
        <v>34.832599999999999</v>
      </c>
      <c r="F249" s="92">
        <f t="shared" si="46"/>
        <v>32.723130000000005</v>
      </c>
      <c r="G249" s="92">
        <f t="shared" si="46"/>
        <v>22</v>
      </c>
      <c r="H249" s="92">
        <f t="shared" si="46"/>
        <v>34.832599999999999</v>
      </c>
      <c r="I249" s="92">
        <f t="shared" si="46"/>
        <v>31.666</v>
      </c>
      <c r="J249" s="92">
        <f t="shared" si="46"/>
        <v>28.799999999999997</v>
      </c>
      <c r="K249" s="92">
        <f t="shared" si="46"/>
        <v>33.5</v>
      </c>
      <c r="L249" s="92">
        <f t="shared" si="46"/>
        <v>49.599999999999994</v>
      </c>
      <c r="M249" s="430"/>
      <c r="N249" s="430"/>
      <c r="Z249" s="439">
        <v>4.9999999999999991</v>
      </c>
      <c r="AA249" s="434">
        <v>16</v>
      </c>
      <c r="AB249" s="434">
        <v>11.000000000000002</v>
      </c>
      <c r="AC249" s="434">
        <v>12.832599999999999</v>
      </c>
      <c r="AD249" s="434">
        <v>12.46542</v>
      </c>
      <c r="AE249" s="434">
        <v>11.000000000000002</v>
      </c>
      <c r="AF249" s="434">
        <v>12.832599999999999</v>
      </c>
      <c r="AG249" s="434">
        <v>11.666</v>
      </c>
      <c r="AH249" s="434">
        <v>10.8</v>
      </c>
      <c r="AI249" s="434">
        <v>16.75</v>
      </c>
      <c r="AJ249" s="434">
        <v>18.600000000000001</v>
      </c>
      <c r="AK249" s="434">
        <v>1</v>
      </c>
      <c r="AL249" s="434">
        <v>1</v>
      </c>
      <c r="AM249" s="434"/>
      <c r="AN249" s="434"/>
      <c r="AO249" s="434"/>
      <c r="AP249" s="434"/>
      <c r="AQ249" s="434"/>
      <c r="AR249" s="434"/>
      <c r="AS249" s="434"/>
      <c r="AT249" s="434"/>
      <c r="AU249" s="434"/>
      <c r="AV249" s="434"/>
      <c r="AW249" s="434"/>
      <c r="AX249" s="435"/>
      <c r="AY249" s="116"/>
      <c r="AZ249" s="126"/>
      <c r="BA249" s="126"/>
      <c r="BB249" s="55"/>
      <c r="BC249" s="55"/>
      <c r="BD249" s="55"/>
      <c r="BE249" s="55"/>
      <c r="BF249" s="55"/>
      <c r="BG249" s="55"/>
      <c r="BH249" s="55"/>
      <c r="BI249" s="55"/>
    </row>
    <row r="250" spans="2:63" ht="24.95" customHeight="1">
      <c r="B250" s="146">
        <f t="shared" si="47"/>
        <v>15</v>
      </c>
      <c r="C250" s="92">
        <f t="shared" si="48"/>
        <v>34.133333333333333</v>
      </c>
      <c r="D250" s="92">
        <f t="shared" si="46"/>
        <v>23.6</v>
      </c>
      <c r="E250" s="92">
        <f t="shared" si="46"/>
        <v>37.888400000000004</v>
      </c>
      <c r="F250" s="92">
        <f t="shared" si="46"/>
        <v>40.515420000000006</v>
      </c>
      <c r="G250" s="92">
        <f t="shared" si="46"/>
        <v>26</v>
      </c>
      <c r="H250" s="92">
        <f t="shared" si="46"/>
        <v>37.888400000000004</v>
      </c>
      <c r="I250" s="92">
        <f t="shared" si="46"/>
        <v>34.999333333333333</v>
      </c>
      <c r="J250" s="92">
        <f t="shared" si="46"/>
        <v>31.2</v>
      </c>
      <c r="K250" s="92">
        <f t="shared" si="46"/>
        <v>33.5</v>
      </c>
      <c r="L250" s="92">
        <f t="shared" si="46"/>
        <v>53.733333333333334</v>
      </c>
      <c r="M250" s="430"/>
      <c r="N250" s="430"/>
      <c r="Z250" s="439">
        <v>9.9999999999999982</v>
      </c>
      <c r="AA250" s="434">
        <v>16.2</v>
      </c>
      <c r="AB250" s="434">
        <v>11.000000000000002</v>
      </c>
      <c r="AC250" s="434">
        <v>17.4163</v>
      </c>
      <c r="AD250" s="434">
        <v>20.257709999999999</v>
      </c>
      <c r="AE250" s="434">
        <v>11.000000000000002</v>
      </c>
      <c r="AF250" s="434">
        <v>17.4163</v>
      </c>
      <c r="AG250" s="434">
        <v>15.833</v>
      </c>
      <c r="AH250" s="434">
        <v>14.399999999999999</v>
      </c>
      <c r="AI250" s="434">
        <v>16.75</v>
      </c>
      <c r="AJ250" s="434">
        <v>24.799999999999997</v>
      </c>
      <c r="AK250" s="434">
        <v>1</v>
      </c>
      <c r="AL250" s="434">
        <v>1</v>
      </c>
      <c r="AM250" s="434"/>
      <c r="AN250" s="434"/>
      <c r="AO250" s="434"/>
      <c r="AP250" s="434"/>
      <c r="AQ250" s="434"/>
      <c r="AR250" s="434"/>
      <c r="AS250" s="434"/>
      <c r="AT250" s="434"/>
      <c r="AU250" s="434"/>
      <c r="AV250" s="434"/>
      <c r="AW250" s="434"/>
      <c r="AX250" s="435"/>
      <c r="AY250" s="116"/>
      <c r="AZ250" s="126"/>
      <c r="BA250" s="126"/>
      <c r="BB250" s="55"/>
      <c r="BC250" s="55"/>
      <c r="BD250" s="55"/>
      <c r="BE250" s="55"/>
      <c r="BF250" s="55"/>
      <c r="BG250" s="55"/>
      <c r="BH250" s="55"/>
      <c r="BI250" s="55"/>
    </row>
    <row r="251" spans="2:63" ht="24.95" customHeight="1">
      <c r="B251" s="146">
        <f t="shared" si="47"/>
        <v>20</v>
      </c>
      <c r="C251" s="92">
        <f t="shared" si="48"/>
        <v>41.6</v>
      </c>
      <c r="D251" s="92">
        <f t="shared" si="46"/>
        <v>26.2</v>
      </c>
      <c r="E251" s="92">
        <f t="shared" si="46"/>
        <v>44.732599999999998</v>
      </c>
      <c r="F251" s="92">
        <f t="shared" si="46"/>
        <v>46.14837</v>
      </c>
      <c r="G251" s="92">
        <f t="shared" si="46"/>
        <v>28</v>
      </c>
      <c r="H251" s="92">
        <f t="shared" si="46"/>
        <v>39.4163</v>
      </c>
      <c r="I251" s="92">
        <f t="shared" si="46"/>
        <v>38.749499999999998</v>
      </c>
      <c r="J251" s="92">
        <f t="shared" si="46"/>
        <v>36</v>
      </c>
      <c r="K251" s="92">
        <f t="shared" si="46"/>
        <v>39.5</v>
      </c>
      <c r="L251" s="92">
        <f t="shared" si="46"/>
        <v>57</v>
      </c>
      <c r="M251" s="430"/>
      <c r="N251" s="430"/>
      <c r="Z251" s="439">
        <v>14.999999999999998</v>
      </c>
      <c r="AA251" s="434">
        <v>17.8</v>
      </c>
      <c r="AB251" s="434">
        <v>11.8</v>
      </c>
      <c r="AC251" s="434">
        <v>21.877533333333332</v>
      </c>
      <c r="AD251" s="434">
        <v>23.627053333333336</v>
      </c>
      <c r="AE251" s="434">
        <v>13</v>
      </c>
      <c r="AF251" s="434">
        <v>18.944200000000002</v>
      </c>
      <c r="AG251" s="434">
        <v>18.888666666666669</v>
      </c>
      <c r="AH251" s="434">
        <v>17.399999999999999</v>
      </c>
      <c r="AI251" s="434">
        <v>16.75</v>
      </c>
      <c r="AJ251" s="434">
        <v>26.866666666666667</v>
      </c>
      <c r="AK251" s="434">
        <v>1</v>
      </c>
      <c r="AL251" s="434">
        <v>1</v>
      </c>
      <c r="AM251" s="434"/>
      <c r="AN251" s="434"/>
      <c r="AO251" s="434"/>
      <c r="AP251" s="434"/>
      <c r="AQ251" s="434"/>
      <c r="AR251" s="434"/>
      <c r="AS251" s="434"/>
      <c r="AT251" s="434"/>
      <c r="AU251" s="434"/>
      <c r="AV251" s="434"/>
      <c r="AW251" s="434"/>
      <c r="AX251" s="435"/>
      <c r="AY251" s="116"/>
      <c r="AZ251" s="126"/>
      <c r="BA251" s="126"/>
      <c r="BB251" s="55"/>
      <c r="BC251" s="55"/>
      <c r="BD251" s="55"/>
      <c r="BE251" s="55"/>
      <c r="BF251" s="55"/>
      <c r="BG251" s="55"/>
      <c r="BH251" s="55"/>
      <c r="BI251" s="55"/>
    </row>
    <row r="252" spans="2:63" ht="24.95" customHeight="1">
      <c r="B252" s="146">
        <f t="shared" si="47"/>
        <v>30</v>
      </c>
      <c r="C252" s="92">
        <f t="shared" si="48"/>
        <v>49.6</v>
      </c>
      <c r="D252" s="92">
        <f t="shared" si="46"/>
        <v>28.8</v>
      </c>
      <c r="E252" s="92">
        <f t="shared" si="46"/>
        <v>51.821733333333334</v>
      </c>
      <c r="F252" s="92">
        <f t="shared" si="46"/>
        <v>54.098913333333343</v>
      </c>
      <c r="G252" s="92">
        <f t="shared" si="46"/>
        <v>30</v>
      </c>
      <c r="H252" s="92">
        <f t="shared" si="46"/>
        <v>43.877533333333332</v>
      </c>
      <c r="I252" s="92">
        <f t="shared" si="46"/>
        <v>43.304499999999997</v>
      </c>
      <c r="J252" s="92">
        <f t="shared" si="46"/>
        <v>42</v>
      </c>
      <c r="K252" s="92">
        <f t="shared" si="46"/>
        <v>45.5</v>
      </c>
      <c r="L252" s="92">
        <f t="shared" si="46"/>
        <v>66.666666666666657</v>
      </c>
      <c r="M252" s="430"/>
      <c r="N252" s="430"/>
      <c r="Z252" s="439">
        <v>19.999999999999996</v>
      </c>
      <c r="AA252" s="434">
        <v>22.000000000000004</v>
      </c>
      <c r="AB252" s="434">
        <v>13.100000000000001</v>
      </c>
      <c r="AC252" s="434">
        <v>24.658149999999999</v>
      </c>
      <c r="AD252" s="434">
        <v>26.470289999999999</v>
      </c>
      <c r="AE252" s="434">
        <v>14</v>
      </c>
      <c r="AF252" s="434">
        <v>19.70815</v>
      </c>
      <c r="AG252" s="434">
        <v>20.416499999999999</v>
      </c>
      <c r="AH252" s="434">
        <v>19.8</v>
      </c>
      <c r="AI252" s="434">
        <v>19.75</v>
      </c>
      <c r="AJ252" s="434">
        <v>30.899999999999995</v>
      </c>
      <c r="AK252" s="434">
        <v>1</v>
      </c>
      <c r="AL252" s="434">
        <v>1</v>
      </c>
      <c r="AM252" s="434"/>
      <c r="AN252" s="434"/>
      <c r="AO252" s="434"/>
      <c r="AP252" s="434"/>
      <c r="AQ252" s="434"/>
      <c r="AR252" s="434"/>
      <c r="AS252" s="434"/>
      <c r="AT252" s="434"/>
      <c r="AU252" s="434"/>
      <c r="AV252" s="434"/>
      <c r="AW252" s="434"/>
      <c r="AX252" s="435"/>
      <c r="AY252" s="116"/>
      <c r="AZ252" s="126"/>
      <c r="BA252" s="126"/>
      <c r="BB252" s="55"/>
      <c r="BC252" s="55"/>
      <c r="BD252" s="55"/>
      <c r="BE252" s="55"/>
      <c r="BF252" s="55"/>
      <c r="BG252" s="305"/>
      <c r="BH252" s="305"/>
      <c r="BI252" s="305"/>
    </row>
    <row r="253" spans="2:63" ht="24.95" customHeight="1">
      <c r="B253" s="146">
        <f t="shared" si="47"/>
        <v>40</v>
      </c>
      <c r="C253" s="92">
        <f t="shared" si="48"/>
        <v>55.2</v>
      </c>
      <c r="D253" s="92">
        <f t="shared" si="46"/>
        <v>30.1</v>
      </c>
      <c r="E253" s="92">
        <f t="shared" si="46"/>
        <v>55.366299999999995</v>
      </c>
      <c r="F253" s="92">
        <f t="shared" si="46"/>
        <v>58.074185</v>
      </c>
      <c r="G253" s="92">
        <f t="shared" si="46"/>
        <v>36</v>
      </c>
      <c r="H253" s="92">
        <f t="shared" si="46"/>
        <v>50.138149999999996</v>
      </c>
      <c r="I253" s="92">
        <f t="shared" si="46"/>
        <v>49.978375</v>
      </c>
      <c r="J253" s="92">
        <f t="shared" si="46"/>
        <v>45</v>
      </c>
      <c r="K253" s="92">
        <f t="shared" si="46"/>
        <v>48.5</v>
      </c>
      <c r="L253" s="92">
        <f t="shared" si="46"/>
        <v>71.5</v>
      </c>
      <c r="M253" s="430"/>
      <c r="N253" s="430"/>
      <c r="Z253" s="439">
        <v>24.999999999999996</v>
      </c>
      <c r="AA253" s="434">
        <v>24.8</v>
      </c>
      <c r="AB253" s="434">
        <v>13.879999999999999</v>
      </c>
      <c r="AC253" s="434">
        <v>26.326519999999999</v>
      </c>
      <c r="AD253" s="434">
        <v>28.176231999999999</v>
      </c>
      <c r="AE253" s="434">
        <v>16.799999999999997</v>
      </c>
      <c r="AF253" s="434">
        <v>21.56</v>
      </c>
      <c r="AG253" s="434">
        <v>23.649499999999996</v>
      </c>
      <c r="AH253" s="434">
        <v>21.24</v>
      </c>
      <c r="AI253" s="434">
        <v>21.55</v>
      </c>
      <c r="AJ253" s="434">
        <v>33.32</v>
      </c>
      <c r="AK253" s="434">
        <v>1</v>
      </c>
      <c r="AL253" s="434">
        <v>1</v>
      </c>
      <c r="AM253" s="434"/>
      <c r="AN253" s="434"/>
      <c r="AO253" s="434"/>
      <c r="AP253" s="434"/>
      <c r="AQ253" s="434"/>
      <c r="AR253" s="434"/>
      <c r="AS253" s="434"/>
      <c r="AT253" s="434"/>
      <c r="AU253" s="434"/>
      <c r="AV253" s="434"/>
      <c r="AW253" s="434"/>
      <c r="AX253" s="435"/>
      <c r="AY253" s="116"/>
      <c r="AZ253" s="126"/>
      <c r="BA253" s="126"/>
      <c r="BB253" s="55"/>
      <c r="BC253" s="55"/>
      <c r="BD253" s="55"/>
      <c r="BE253" s="55"/>
      <c r="BF253" s="55"/>
      <c r="BG253" s="130"/>
      <c r="BH253" s="130"/>
      <c r="BI253" s="130"/>
    </row>
    <row r="254" spans="2:63" ht="24.95" customHeight="1">
      <c r="B254" s="146">
        <f t="shared" si="47"/>
        <v>60</v>
      </c>
      <c r="C254" s="92">
        <f t="shared" si="48"/>
        <v>60.8</v>
      </c>
      <c r="D254" s="92">
        <f t="shared" si="46"/>
        <v>31.4</v>
      </c>
      <c r="E254" s="92">
        <f t="shared" si="46"/>
        <v>58.910866666666664</v>
      </c>
      <c r="F254" s="92">
        <f t="shared" si="46"/>
        <v>62.049456666666671</v>
      </c>
      <c r="G254" s="92">
        <f t="shared" si="46"/>
        <v>42.666666666666664</v>
      </c>
      <c r="H254" s="92">
        <f t="shared" si="46"/>
        <v>57.858766666666668</v>
      </c>
      <c r="I254" s="92">
        <f t="shared" si="46"/>
        <v>57.013083333333327</v>
      </c>
      <c r="J254" s="92">
        <f t="shared" si="46"/>
        <v>54</v>
      </c>
      <c r="K254" s="92">
        <f t="shared" si="46"/>
        <v>51.5</v>
      </c>
      <c r="L254" s="92">
        <f t="shared" si="46"/>
        <v>76.333333333333329</v>
      </c>
      <c r="M254" s="430"/>
      <c r="N254" s="430"/>
      <c r="Z254" s="439">
        <v>29.999999999999996</v>
      </c>
      <c r="AA254" s="434">
        <v>26.666666666666664</v>
      </c>
      <c r="AB254" s="434">
        <v>14.4</v>
      </c>
      <c r="AC254" s="434">
        <v>27.438766666666666</v>
      </c>
      <c r="AD254" s="434">
        <v>29.313526666666668</v>
      </c>
      <c r="AE254" s="434">
        <v>18.666666666666664</v>
      </c>
      <c r="AF254" s="434">
        <v>23.466666666666665</v>
      </c>
      <c r="AG254" s="434">
        <v>26.374583333333334</v>
      </c>
      <c r="AH254" s="434">
        <v>22.200000000000003</v>
      </c>
      <c r="AI254" s="434">
        <v>22.75</v>
      </c>
      <c r="AJ254" s="434">
        <v>34.933333333333337</v>
      </c>
      <c r="AK254" s="434">
        <v>1</v>
      </c>
      <c r="AL254" s="434">
        <v>1</v>
      </c>
      <c r="AM254" s="434"/>
      <c r="AN254" s="434"/>
      <c r="AO254" s="434"/>
      <c r="AP254" s="434"/>
      <c r="AQ254" s="434"/>
      <c r="AR254" s="434"/>
      <c r="AS254" s="434"/>
      <c r="AT254" s="434"/>
      <c r="AU254" s="434"/>
      <c r="AV254" s="434"/>
      <c r="AW254" s="434"/>
      <c r="AX254" s="435"/>
      <c r="AY254" s="116"/>
      <c r="AZ254" s="126"/>
      <c r="BA254" s="126"/>
      <c r="BB254" s="55"/>
      <c r="BC254" s="55"/>
      <c r="BD254" s="55"/>
      <c r="BE254" s="55"/>
      <c r="BF254" s="55"/>
      <c r="BG254" s="305"/>
      <c r="BH254" s="305"/>
      <c r="BI254" s="305"/>
    </row>
    <row r="255" spans="2:63" ht="24.95" customHeight="1">
      <c r="B255" s="146">
        <f t="shared" si="47"/>
        <v>80</v>
      </c>
      <c r="C255" s="92">
        <f t="shared" si="48"/>
        <v>63.599999999999994</v>
      </c>
      <c r="D255" s="92">
        <f t="shared" si="46"/>
        <v>32.049999999999997</v>
      </c>
      <c r="E255" s="92">
        <f t="shared" si="46"/>
        <v>60.683149999999998</v>
      </c>
      <c r="F255" s="92">
        <f t="shared" si="46"/>
        <v>64.0370925</v>
      </c>
      <c r="G255" s="92">
        <f t="shared" si="46"/>
        <v>46</v>
      </c>
      <c r="H255" s="92">
        <f t="shared" si="46"/>
        <v>61.719075000000004</v>
      </c>
      <c r="I255" s="92">
        <f t="shared" si="46"/>
        <v>62.759812499999995</v>
      </c>
      <c r="J255" s="92">
        <f t="shared" si="46"/>
        <v>58.5</v>
      </c>
      <c r="K255" s="92">
        <f t="shared" si="46"/>
        <v>53</v>
      </c>
      <c r="L255" s="92">
        <f t="shared" si="46"/>
        <v>78.75</v>
      </c>
      <c r="M255" s="430"/>
      <c r="N255" s="430"/>
      <c r="Z255" s="439">
        <v>35</v>
      </c>
      <c r="AA255" s="434">
        <v>28</v>
      </c>
      <c r="AB255" s="434">
        <v>14.771428571428574</v>
      </c>
      <c r="AC255" s="434">
        <v>28.233228571428569</v>
      </c>
      <c r="AD255" s="434">
        <v>30.125880000000002</v>
      </c>
      <c r="AE255" s="434">
        <v>20</v>
      </c>
      <c r="AF255" s="434">
        <v>25.158844285714288</v>
      </c>
      <c r="AG255" s="434">
        <v>28.321071428571429</v>
      </c>
      <c r="AH255" s="434">
        <v>23.342857142857145</v>
      </c>
      <c r="AI255" s="434">
        <v>23.607142857142858</v>
      </c>
      <c r="AJ255" s="434">
        <v>36.085714285714289</v>
      </c>
      <c r="AK255" s="434">
        <v>1</v>
      </c>
      <c r="AL255" s="434">
        <v>1</v>
      </c>
      <c r="AM255" s="434"/>
      <c r="AN255" s="434"/>
      <c r="AO255" s="434"/>
      <c r="AP255" s="434"/>
      <c r="AQ255" s="434"/>
      <c r="AR255" s="434"/>
      <c r="AS255" s="434"/>
      <c r="AT255" s="434"/>
      <c r="AU255" s="434"/>
      <c r="AV255" s="434"/>
      <c r="AW255" s="434"/>
      <c r="AX255" s="435"/>
      <c r="AY255" s="116"/>
      <c r="AZ255" s="126"/>
      <c r="BA255" s="126"/>
      <c r="BB255" s="55"/>
      <c r="BC255" s="55"/>
      <c r="BD255" s="55"/>
      <c r="BE255" s="55"/>
      <c r="BF255" s="55"/>
      <c r="BG255" s="55"/>
      <c r="BH255" s="55"/>
      <c r="BI255" s="55"/>
    </row>
    <row r="256" spans="2:63" ht="24.95" customHeight="1">
      <c r="B256" s="146">
        <f t="shared" si="47"/>
        <v>100</v>
      </c>
      <c r="C256" s="92">
        <f t="shared" si="48"/>
        <v>65.28</v>
      </c>
      <c r="D256" s="92">
        <f t="shared" si="46"/>
        <v>32.44</v>
      </c>
      <c r="E256" s="92">
        <f t="shared" si="46"/>
        <v>61.746520000000004</v>
      </c>
      <c r="F256" s="92">
        <f t="shared" si="46"/>
        <v>65.229674000000003</v>
      </c>
      <c r="G256" s="92">
        <f t="shared" si="46"/>
        <v>48</v>
      </c>
      <c r="H256" s="92">
        <f t="shared" si="46"/>
        <v>64.035259999999994</v>
      </c>
      <c r="I256" s="92">
        <f t="shared" si="46"/>
        <v>66.207849999999993</v>
      </c>
      <c r="J256" s="92">
        <f t="shared" si="46"/>
        <v>61.2</v>
      </c>
      <c r="K256" s="92">
        <f t="shared" si="46"/>
        <v>53.9</v>
      </c>
      <c r="L256" s="92">
        <f t="shared" si="46"/>
        <v>80.2</v>
      </c>
      <c r="M256" s="430"/>
      <c r="N256" s="430"/>
      <c r="Z256" s="439">
        <v>39.999999999999993</v>
      </c>
      <c r="AA256" s="434">
        <v>29</v>
      </c>
      <c r="AB256" s="434">
        <v>15.05</v>
      </c>
      <c r="AC256" s="434">
        <v>28.829075000000003</v>
      </c>
      <c r="AD256" s="434">
        <v>30.735144999999999</v>
      </c>
      <c r="AE256" s="434">
        <v>21</v>
      </c>
      <c r="AF256" s="434">
        <v>26.59523875</v>
      </c>
      <c r="AG256" s="434">
        <v>29.7809375</v>
      </c>
      <c r="AH256" s="434">
        <v>25.2</v>
      </c>
      <c r="AI256" s="434">
        <v>24.25</v>
      </c>
      <c r="AJ256" s="434">
        <v>36.950000000000003</v>
      </c>
      <c r="AK256" s="434">
        <v>1</v>
      </c>
      <c r="AL256" s="434">
        <v>1</v>
      </c>
      <c r="AM256" s="434"/>
      <c r="AN256" s="434"/>
      <c r="AO256" s="434"/>
      <c r="AP256" s="434"/>
      <c r="AQ256" s="434"/>
      <c r="AR256" s="434"/>
      <c r="AS256" s="434"/>
      <c r="AT256" s="434"/>
      <c r="AU256" s="434"/>
      <c r="AV256" s="434"/>
      <c r="AW256" s="434"/>
      <c r="AX256" s="435"/>
      <c r="AY256" s="116"/>
      <c r="AZ256" s="126"/>
      <c r="BA256" s="126"/>
      <c r="BB256" s="55"/>
      <c r="BC256" s="55"/>
      <c r="BD256" s="55"/>
      <c r="BE256" s="55"/>
      <c r="BF256" s="55"/>
      <c r="BG256" s="55"/>
      <c r="BH256" s="55"/>
      <c r="BI256" s="55"/>
    </row>
    <row r="257" spans="2:259" ht="24.95" customHeight="1">
      <c r="B257" s="146">
        <f t="shared" si="47"/>
        <v>150</v>
      </c>
      <c r="C257" s="92">
        <f t="shared" si="48"/>
        <v>74</v>
      </c>
      <c r="D257" s="92">
        <f t="shared" si="46"/>
        <v>32.96</v>
      </c>
      <c r="E257" s="92">
        <f t="shared" si="46"/>
        <v>63.16434666666666</v>
      </c>
      <c r="F257" s="92">
        <f t="shared" si="46"/>
        <v>66.819782666666669</v>
      </c>
      <c r="G257" s="92">
        <f t="shared" si="46"/>
        <v>50.666666666666671</v>
      </c>
      <c r="H257" s="92">
        <f t="shared" si="46"/>
        <v>67.123506666666671</v>
      </c>
      <c r="I257" s="92">
        <f t="shared" si="46"/>
        <v>70.805233333333334</v>
      </c>
      <c r="J257" s="92">
        <f t="shared" si="46"/>
        <v>64.8</v>
      </c>
      <c r="K257" s="92">
        <f t="shared" si="46"/>
        <v>55.1</v>
      </c>
      <c r="L257" s="92">
        <f t="shared" si="46"/>
        <v>82.13333333333334</v>
      </c>
      <c r="M257" s="430"/>
      <c r="N257" s="430"/>
      <c r="Z257" s="439">
        <v>45</v>
      </c>
      <c r="AA257" s="434">
        <v>29.777777777777779</v>
      </c>
      <c r="AB257" s="434">
        <v>15.266666666666664</v>
      </c>
      <c r="AC257" s="434">
        <v>29.292511111111111</v>
      </c>
      <c r="AD257" s="434">
        <v>31.209017777777778</v>
      </c>
      <c r="AE257" s="434">
        <v>21.777777777777779</v>
      </c>
      <c r="AF257" s="434">
        <v>27.712434444444447</v>
      </c>
      <c r="AG257" s="434">
        <v>30.916388888888886</v>
      </c>
      <c r="AH257" s="434">
        <v>26.844444444444441</v>
      </c>
      <c r="AI257" s="434">
        <v>24.75</v>
      </c>
      <c r="AJ257" s="434">
        <v>37.62222222222222</v>
      </c>
      <c r="AK257" s="434">
        <v>1</v>
      </c>
      <c r="AL257" s="434">
        <v>1</v>
      </c>
      <c r="AM257" s="434"/>
      <c r="AN257" s="434"/>
      <c r="AO257" s="434"/>
      <c r="AP257" s="434"/>
      <c r="AQ257" s="434"/>
      <c r="AR257" s="434"/>
      <c r="AS257" s="434"/>
      <c r="AT257" s="434"/>
      <c r="AU257" s="434"/>
      <c r="AV257" s="434"/>
      <c r="AW257" s="434"/>
      <c r="AX257" s="435"/>
      <c r="AY257" s="116"/>
      <c r="AZ257" s="126"/>
      <c r="BA257" s="126"/>
      <c r="BB257" s="55"/>
      <c r="BC257" s="55"/>
      <c r="BD257" s="55"/>
      <c r="BE257" s="55"/>
      <c r="BF257" s="55"/>
      <c r="BG257" s="55"/>
      <c r="BH257" s="55"/>
      <c r="BI257" s="55"/>
    </row>
    <row r="258" spans="2:259" ht="24.95" customHeight="1">
      <c r="B258" s="146">
        <f t="shared" si="47"/>
        <v>200</v>
      </c>
      <c r="C258" s="92">
        <f t="shared" si="48"/>
        <v>90</v>
      </c>
      <c r="D258" s="92">
        <f t="shared" si="46"/>
        <v>33.22</v>
      </c>
      <c r="E258" s="92">
        <f t="shared" si="46"/>
        <v>63.873260000000002</v>
      </c>
      <c r="F258" s="92">
        <f t="shared" si="46"/>
        <v>67.614836999999994</v>
      </c>
      <c r="G258" s="92">
        <f t="shared" si="46"/>
        <v>52</v>
      </c>
      <c r="H258" s="92">
        <f t="shared" si="46"/>
        <v>68.667630000000003</v>
      </c>
      <c r="I258" s="92">
        <f t="shared" si="46"/>
        <v>73.103925000000004</v>
      </c>
      <c r="J258" s="92">
        <f t="shared" si="46"/>
        <v>68.319999999999993</v>
      </c>
      <c r="K258" s="92">
        <f t="shared" si="46"/>
        <v>55.7</v>
      </c>
      <c r="L258" s="92">
        <f t="shared" si="46"/>
        <v>83.1</v>
      </c>
      <c r="M258" s="430"/>
      <c r="N258" s="430"/>
      <c r="Z258" s="439">
        <v>49.999999999999993</v>
      </c>
      <c r="AA258" s="434">
        <v>30.400000000000002</v>
      </c>
      <c r="AB258" s="434">
        <v>15.440000000000001</v>
      </c>
      <c r="AC258" s="434">
        <v>29.663260000000001</v>
      </c>
      <c r="AD258" s="434">
        <v>31.588116000000003</v>
      </c>
      <c r="AE258" s="434">
        <v>22.400000000000002</v>
      </c>
      <c r="AF258" s="434">
        <v>28.606191000000003</v>
      </c>
      <c r="AG258" s="434">
        <v>31.824749999999998</v>
      </c>
      <c r="AH258" s="434">
        <v>28.16</v>
      </c>
      <c r="AI258" s="434">
        <v>25.15</v>
      </c>
      <c r="AJ258" s="434">
        <v>38.159999999999997</v>
      </c>
      <c r="AK258" s="434">
        <v>1</v>
      </c>
      <c r="AL258" s="434">
        <v>1</v>
      </c>
      <c r="AM258" s="434"/>
      <c r="AN258" s="434"/>
      <c r="AO258" s="434"/>
      <c r="AP258" s="434"/>
      <c r="AQ258" s="434"/>
      <c r="AR258" s="434"/>
      <c r="AS258" s="434"/>
      <c r="AT258" s="434"/>
      <c r="AU258" s="434"/>
      <c r="AV258" s="434"/>
      <c r="AW258" s="434"/>
      <c r="AX258" s="435"/>
      <c r="AY258" s="116"/>
      <c r="AZ258" s="126"/>
      <c r="BA258" s="126"/>
      <c r="BB258" s="55"/>
      <c r="BC258" s="55"/>
      <c r="BD258" s="55"/>
      <c r="BE258" s="55"/>
      <c r="BF258" s="55"/>
      <c r="BG258" s="55"/>
      <c r="BH258" s="55"/>
      <c r="BI258" s="55"/>
    </row>
    <row r="259" spans="2:259" ht="24.95" customHeight="1">
      <c r="B259" s="466">
        <f t="shared" si="47"/>
        <v>200.1</v>
      </c>
      <c r="C259" s="467">
        <f t="shared" si="48"/>
        <v>90.031999999999996</v>
      </c>
      <c r="D259" s="467">
        <f t="shared" si="46"/>
        <v>93.038480759620185</v>
      </c>
      <c r="E259" s="467">
        <f t="shared" si="46"/>
        <v>170.39500249875061</v>
      </c>
      <c r="F259" s="467">
        <f t="shared" si="46"/>
        <v>172.4241204397801</v>
      </c>
      <c r="G259" s="467">
        <f t="shared" si="46"/>
        <v>107.85207396301848</v>
      </c>
      <c r="H259" s="467">
        <f t="shared" si="46"/>
        <v>133.7099850074963</v>
      </c>
      <c r="I259" s="467">
        <f t="shared" si="46"/>
        <v>140.6450524737632</v>
      </c>
      <c r="J259" s="467">
        <f t="shared" si="46"/>
        <v>105.56521739130434</v>
      </c>
      <c r="K259" s="467">
        <f t="shared" si="46"/>
        <v>55.700899550224889</v>
      </c>
      <c r="L259" s="467">
        <f t="shared" si="46"/>
        <v>83.101449275362313</v>
      </c>
      <c r="M259" s="430"/>
      <c r="N259" s="430"/>
      <c r="Z259" s="439">
        <v>59.999999999999993</v>
      </c>
      <c r="AA259" s="434">
        <v>32.199999999999996</v>
      </c>
      <c r="AB259" s="434">
        <v>15.7</v>
      </c>
      <c r="AC259" s="434">
        <v>30.219383333333337</v>
      </c>
      <c r="AD259" s="434">
        <v>32.15676333333333</v>
      </c>
      <c r="AE259" s="434">
        <v>23.333333333333332</v>
      </c>
      <c r="AF259" s="434">
        <v>29.946825833333328</v>
      </c>
      <c r="AG259" s="434">
        <v>33.187291666666667</v>
      </c>
      <c r="AH259" s="434">
        <v>30.133333333333329</v>
      </c>
      <c r="AI259" s="434">
        <v>25.75</v>
      </c>
      <c r="AJ259" s="434">
        <v>38.966666666666669</v>
      </c>
      <c r="AK259" s="434">
        <v>1</v>
      </c>
      <c r="AL259" s="434">
        <v>1</v>
      </c>
      <c r="AM259" s="434"/>
      <c r="AN259" s="434"/>
      <c r="AO259" s="434"/>
      <c r="AP259" s="434"/>
      <c r="AQ259" s="434"/>
      <c r="AR259" s="434"/>
      <c r="AS259" s="434"/>
      <c r="AT259" s="434"/>
      <c r="AU259" s="434"/>
      <c r="AV259" s="434"/>
      <c r="AW259" s="434"/>
      <c r="AX259" s="435"/>
      <c r="AY259" s="116"/>
      <c r="AZ259" s="126"/>
      <c r="BA259" s="126"/>
      <c r="BB259" s="55"/>
      <c r="BC259" s="55"/>
      <c r="BD259" s="55"/>
      <c r="BE259" s="55"/>
      <c r="BF259" s="55"/>
      <c r="BG259" s="55"/>
      <c r="BH259" s="55"/>
      <c r="BI259" s="55"/>
    </row>
    <row r="260" spans="2:259" ht="24.95" customHeight="1" thickBot="1">
      <c r="B260" s="466">
        <f t="shared" si="47"/>
        <v>250</v>
      </c>
      <c r="C260" s="467">
        <f t="shared" si="48"/>
        <v>106</v>
      </c>
      <c r="D260" s="467">
        <f t="shared" si="46"/>
        <v>112.536</v>
      </c>
      <c r="E260" s="467">
        <f t="shared" si="46"/>
        <v>206.93032800000006</v>
      </c>
      <c r="F260" s="467">
        <f t="shared" si="46"/>
        <v>209.32535120000014</v>
      </c>
      <c r="G260" s="467">
        <f t="shared" si="46"/>
        <v>131.44</v>
      </c>
      <c r="H260" s="467">
        <f t="shared" si="46"/>
        <v>162.26921600000006</v>
      </c>
      <c r="I260" s="467">
        <f t="shared" si="46"/>
        <v>171.66424000000009</v>
      </c>
      <c r="J260" s="467">
        <f t="shared" si="46"/>
        <v>127.648</v>
      </c>
      <c r="K260" s="467">
        <f t="shared" si="46"/>
        <v>56.06</v>
      </c>
      <c r="L260" s="467">
        <f t="shared" si="46"/>
        <v>83.68</v>
      </c>
      <c r="M260" s="430"/>
      <c r="N260" s="430"/>
      <c r="Z260" s="441">
        <v>70</v>
      </c>
      <c r="AA260" s="436">
        <v>35.4</v>
      </c>
      <c r="AB260" s="436">
        <v>15.885714285714284</v>
      </c>
      <c r="AC260" s="436">
        <v>30.616614285714284</v>
      </c>
      <c r="AD260" s="436">
        <v>32.562939999999998</v>
      </c>
      <c r="AE260" s="436">
        <v>24</v>
      </c>
      <c r="AF260" s="436">
        <v>30.904422142857136</v>
      </c>
      <c r="AG260" s="436">
        <v>34.160535714285714</v>
      </c>
      <c r="AH260" s="436">
        <v>31.542857142857144</v>
      </c>
      <c r="AI260" s="436">
        <v>26.178571428571431</v>
      </c>
      <c r="AJ260" s="436">
        <v>39.542857142857144</v>
      </c>
      <c r="AK260" s="436">
        <v>1</v>
      </c>
      <c r="AL260" s="436">
        <v>1</v>
      </c>
      <c r="AM260" s="436"/>
      <c r="AN260" s="436"/>
      <c r="AO260" s="436"/>
      <c r="AP260" s="436"/>
      <c r="AQ260" s="436"/>
      <c r="AR260" s="436"/>
      <c r="AS260" s="436"/>
      <c r="AT260" s="436"/>
      <c r="AU260" s="436"/>
      <c r="AV260" s="436"/>
      <c r="AW260" s="436"/>
      <c r="AX260" s="437"/>
      <c r="AY260" s="116"/>
      <c r="AZ260" s="126"/>
      <c r="BA260" s="126"/>
      <c r="BB260" s="55"/>
      <c r="BC260" s="55"/>
      <c r="BD260" s="55"/>
      <c r="BE260" s="55"/>
      <c r="BF260" s="55"/>
      <c r="BG260" s="55"/>
      <c r="BH260" s="55"/>
      <c r="BI260" s="55"/>
    </row>
    <row r="261" spans="2:259" ht="24.95" customHeight="1">
      <c r="B261" s="466">
        <f t="shared" si="47"/>
        <v>300</v>
      </c>
      <c r="C261" s="467">
        <f t="shared" si="48"/>
        <v>122</v>
      </c>
      <c r="D261" s="467">
        <f t="shared" si="46"/>
        <v>132.02000000000001</v>
      </c>
      <c r="E261" s="467">
        <f t="shared" si="46"/>
        <v>243.40367333333342</v>
      </c>
      <c r="F261" s="467">
        <f t="shared" si="46"/>
        <v>246.23049700000021</v>
      </c>
      <c r="G261" s="467">
        <f t="shared" si="46"/>
        <v>154.66666666666666</v>
      </c>
      <c r="H261" s="467">
        <f t="shared" si="46"/>
        <v>189.79876666666672</v>
      </c>
      <c r="I261" s="467">
        <f t="shared" si="46"/>
        <v>201.98291666666677</v>
      </c>
      <c r="J261" s="467">
        <f t="shared" si="46"/>
        <v>146.84</v>
      </c>
      <c r="K261" s="467">
        <f t="shared" si="46"/>
        <v>56.3</v>
      </c>
      <c r="L261" s="467">
        <f t="shared" si="46"/>
        <v>84.066666666666663</v>
      </c>
      <c r="M261" s="430"/>
      <c r="N261" s="430"/>
      <c r="AZ261" s="55"/>
      <c r="BA261" s="55"/>
      <c r="BB261" s="55"/>
      <c r="BC261" s="55"/>
      <c r="BD261" s="55"/>
      <c r="BE261" s="55"/>
      <c r="BF261" s="55"/>
      <c r="BG261" s="55"/>
      <c r="BH261" s="55"/>
      <c r="BI261" s="55"/>
    </row>
    <row r="262" spans="2:259" ht="24.95" customHeight="1">
      <c r="B262" s="116"/>
      <c r="C262" s="116"/>
      <c r="D262" s="117"/>
      <c r="E262" s="116"/>
      <c r="F262" s="118"/>
      <c r="G262" s="116"/>
      <c r="H262" s="116"/>
      <c r="AZ262" s="55"/>
      <c r="BA262" s="55"/>
      <c r="BB262" s="55"/>
      <c r="BC262" s="55"/>
      <c r="BD262" s="55"/>
      <c r="BE262" s="55"/>
      <c r="BF262" s="55"/>
      <c r="BG262" s="55"/>
      <c r="BH262" s="55"/>
      <c r="BI262" s="55"/>
    </row>
    <row r="263" spans="2:259" ht="24.95" customHeight="1">
      <c r="B263" s="116"/>
      <c r="C263" s="116"/>
      <c r="D263" s="117"/>
      <c r="E263" s="116"/>
      <c r="F263" s="118"/>
      <c r="G263" s="116"/>
      <c r="H263" s="116"/>
      <c r="AZ263" s="55"/>
      <c r="BA263" s="55"/>
      <c r="BB263" s="55"/>
      <c r="BC263" s="55"/>
      <c r="BD263" s="55"/>
      <c r="BE263" s="55"/>
      <c r="BF263" s="55"/>
      <c r="BG263" s="55"/>
      <c r="BH263" s="55"/>
      <c r="BI263" s="55"/>
    </row>
    <row r="264" spans="2:259" ht="24.95" customHeight="1">
      <c r="B264" s="116"/>
      <c r="C264" s="116"/>
      <c r="D264" s="117"/>
      <c r="E264" s="116"/>
      <c r="F264" s="118"/>
      <c r="G264" s="116"/>
      <c r="H264" s="116"/>
      <c r="AZ264" s="55"/>
      <c r="BA264" s="55"/>
      <c r="BB264" s="55"/>
      <c r="BC264" s="55"/>
      <c r="BD264" s="55"/>
      <c r="BE264" s="55"/>
      <c r="BF264" s="55"/>
      <c r="BG264" s="55"/>
      <c r="BH264" s="55"/>
      <c r="BI264" s="55"/>
    </row>
    <row r="265" spans="2:259" ht="24.95" customHeight="1">
      <c r="B265" s="116"/>
      <c r="C265" s="116"/>
      <c r="D265" s="117"/>
      <c r="E265" s="116"/>
      <c r="F265" s="118"/>
      <c r="G265" s="116"/>
      <c r="H265" s="116"/>
      <c r="AZ265" s="55"/>
      <c r="BA265" s="55"/>
      <c r="BB265" s="55"/>
      <c r="BC265" s="55"/>
      <c r="BD265" s="55"/>
      <c r="BE265" s="55"/>
      <c r="BF265" s="55"/>
      <c r="BG265" s="55"/>
      <c r="BH265" s="55"/>
      <c r="BI265" s="55"/>
    </row>
    <row r="266" spans="2:259" ht="24.95" customHeight="1">
      <c r="B266" s="116"/>
      <c r="C266" s="116"/>
      <c r="D266" s="117"/>
      <c r="E266" s="116"/>
      <c r="F266" s="118"/>
      <c r="G266" s="116"/>
      <c r="H266" s="116"/>
      <c r="AZ266" s="55"/>
      <c r="BA266" s="55"/>
      <c r="BB266" s="55"/>
      <c r="BC266" s="55"/>
      <c r="BD266" s="55"/>
      <c r="BE266" s="55"/>
      <c r="BF266" s="55"/>
      <c r="BG266" s="55"/>
      <c r="BH266" s="55"/>
      <c r="BI266" s="55"/>
    </row>
    <row r="267" spans="2:259" ht="24.95" customHeight="1">
      <c r="B267" s="128" t="s">
        <v>242</v>
      </c>
      <c r="C267" s="128"/>
      <c r="D267" s="128"/>
      <c r="E267" s="128"/>
      <c r="F267" s="128"/>
      <c r="V267" s="55"/>
      <c r="AZ267" s="55"/>
      <c r="BA267" s="55"/>
      <c r="BB267" s="55"/>
      <c r="BC267" s="55"/>
      <c r="BD267" s="55"/>
      <c r="BE267" s="55"/>
      <c r="BF267" s="55"/>
      <c r="BG267" s="55"/>
      <c r="BH267" s="55"/>
      <c r="BI267" s="55"/>
    </row>
    <row r="268" spans="2:259" ht="2.1" customHeight="1" thickBot="1">
      <c r="B268" s="114"/>
      <c r="C268" s="114"/>
      <c r="D268" s="114"/>
      <c r="E268" s="114"/>
      <c r="F268" s="114"/>
      <c r="AZ268" s="55"/>
      <c r="BA268" s="55"/>
      <c r="BB268" s="55"/>
      <c r="BC268" s="55"/>
      <c r="BD268" s="55"/>
      <c r="BE268" s="55"/>
      <c r="BF268" s="55"/>
      <c r="BG268" s="55"/>
      <c r="BH268" s="55"/>
      <c r="BI268" s="55"/>
    </row>
    <row r="269" spans="2:259" ht="24.95" customHeight="1" thickBot="1">
      <c r="B269" s="122" t="s">
        <v>199</v>
      </c>
      <c r="C269" s="133" t="s">
        <v>208</v>
      </c>
      <c r="D269" s="133" t="s">
        <v>208</v>
      </c>
      <c r="E269" s="134" t="s">
        <v>209</v>
      </c>
      <c r="F269" s="126"/>
      <c r="G269" s="751" t="s">
        <v>298</v>
      </c>
      <c r="H269" s="751"/>
      <c r="I269" s="751"/>
      <c r="J269" s="751"/>
      <c r="K269" s="751"/>
      <c r="L269" s="751"/>
      <c r="Z269" s="290" t="s">
        <v>293</v>
      </c>
      <c r="AA269" s="291"/>
      <c r="AB269" s="291"/>
      <c r="AC269" s="291"/>
      <c r="AD269" s="291"/>
      <c r="AE269" s="291"/>
      <c r="AF269" s="291"/>
      <c r="AG269" s="291"/>
      <c r="AH269" s="291"/>
      <c r="AI269" s="291"/>
      <c r="AJ269" s="291"/>
      <c r="AK269" s="291"/>
      <c r="AL269" s="291"/>
      <c r="AM269" s="291"/>
      <c r="AN269" s="291"/>
      <c r="AO269" s="291"/>
      <c r="AP269" s="291"/>
      <c r="AQ269" s="291"/>
      <c r="AR269" s="291"/>
      <c r="AS269" s="291"/>
      <c r="AT269" s="291"/>
      <c r="AU269" s="291"/>
      <c r="AV269" s="291"/>
      <c r="AW269" s="291"/>
      <c r="AX269" s="291"/>
      <c r="AY269" s="291"/>
      <c r="AZ269" s="291"/>
      <c r="BA269" s="292" t="s">
        <v>296</v>
      </c>
      <c r="BB269" s="293"/>
      <c r="BC269" s="293"/>
      <c r="BD269" s="293"/>
      <c r="BE269" s="293"/>
      <c r="BF269" s="293"/>
      <c r="BG269" s="293"/>
      <c r="BH269" s="293"/>
      <c r="BI269" s="293"/>
      <c r="BJ269" s="293"/>
      <c r="BK269" s="293"/>
      <c r="BL269" s="293"/>
      <c r="BM269" s="293"/>
      <c r="BN269" s="293"/>
      <c r="BO269" s="293"/>
      <c r="BP269" s="293"/>
      <c r="BQ269" s="293"/>
      <c r="BR269" s="293"/>
      <c r="BS269" s="293"/>
      <c r="BT269" s="293"/>
      <c r="BU269" s="293"/>
      <c r="BV269" s="293"/>
      <c r="BW269" s="293"/>
      <c r="BX269" s="293"/>
      <c r="BY269" s="293"/>
      <c r="BZ269" s="293"/>
      <c r="CA269" s="293"/>
      <c r="CB269" s="288" t="s">
        <v>297</v>
      </c>
      <c r="CC269" s="289"/>
      <c r="CD269" s="289"/>
      <c r="CE269" s="289"/>
      <c r="CF269" s="289"/>
      <c r="CG269" s="289"/>
      <c r="CH269" s="289"/>
      <c r="CI269" s="289"/>
      <c r="CJ269" s="289"/>
      <c r="CK269" s="289"/>
      <c r="CL269" s="289"/>
      <c r="CM269" s="289"/>
      <c r="CN269" s="289"/>
      <c r="CO269" s="289"/>
      <c r="CP269" s="289"/>
      <c r="CQ269" s="289"/>
      <c r="CR269" s="289"/>
      <c r="CS269" s="289"/>
      <c r="CT269" s="289"/>
      <c r="CU269" s="289"/>
      <c r="CV269" s="289"/>
      <c r="CW269" s="289"/>
      <c r="CX269" s="289"/>
      <c r="CY269" s="289"/>
      <c r="CZ269" s="289"/>
      <c r="DA269" s="289"/>
      <c r="DB269" s="289"/>
    </row>
    <row r="270" spans="2:259" ht="24.95" customHeight="1">
      <c r="B270" s="123" t="s">
        <v>210</v>
      </c>
      <c r="C270" s="124" t="str">
        <f>G270</f>
        <v>HL93</v>
      </c>
      <c r="D270" s="124" t="str">
        <f>I270</f>
        <v>FL120</v>
      </c>
      <c r="E270" s="125" t="str">
        <f>K270</f>
        <v>HS20</v>
      </c>
      <c r="F270" s="113"/>
      <c r="G270" s="746" t="s">
        <v>8</v>
      </c>
      <c r="H270" s="747"/>
      <c r="I270" s="748" t="s">
        <v>102</v>
      </c>
      <c r="J270" s="749"/>
      <c r="K270" s="747" t="s">
        <v>124</v>
      </c>
      <c r="L270" s="750"/>
      <c r="Z270" s="279" t="s">
        <v>215</v>
      </c>
      <c r="AA270" s="280" t="s">
        <v>274</v>
      </c>
      <c r="AB270" s="280" t="s">
        <v>277</v>
      </c>
      <c r="AC270" s="280" t="s">
        <v>274</v>
      </c>
      <c r="AD270" s="281" t="s">
        <v>275</v>
      </c>
      <c r="AE270" s="282" t="s">
        <v>8</v>
      </c>
      <c r="AF270" s="280" t="s">
        <v>280</v>
      </c>
      <c r="AG270" s="280" t="s">
        <v>281</v>
      </c>
      <c r="AH270" s="280" t="s">
        <v>282</v>
      </c>
      <c r="AI270" s="280" t="s">
        <v>202</v>
      </c>
      <c r="AJ270" s="280" t="s">
        <v>203</v>
      </c>
      <c r="AK270" s="280" t="s">
        <v>204</v>
      </c>
      <c r="AL270" s="280" t="s">
        <v>292</v>
      </c>
      <c r="AM270" s="280" t="s">
        <v>283</v>
      </c>
      <c r="AN270" s="280" t="s">
        <v>284</v>
      </c>
      <c r="AO270" s="281" t="s">
        <v>285</v>
      </c>
      <c r="AP270" s="282" t="s">
        <v>8</v>
      </c>
      <c r="AQ270" s="280" t="s">
        <v>280</v>
      </c>
      <c r="AR270" s="280" t="s">
        <v>281</v>
      </c>
      <c r="AS270" s="280" t="s">
        <v>282</v>
      </c>
      <c r="AT270" s="280" t="s">
        <v>202</v>
      </c>
      <c r="AU270" s="280" t="s">
        <v>203</v>
      </c>
      <c r="AV270" s="280" t="s">
        <v>204</v>
      </c>
      <c r="AW270" s="280" t="s">
        <v>292</v>
      </c>
      <c r="AX270" s="280" t="s">
        <v>283</v>
      </c>
      <c r="AY270" s="280" t="s">
        <v>284</v>
      </c>
      <c r="AZ270" s="283" t="s">
        <v>285</v>
      </c>
      <c r="BA270" s="279" t="s">
        <v>215</v>
      </c>
      <c r="BB270" s="280" t="s">
        <v>274</v>
      </c>
      <c r="BC270" s="280" t="s">
        <v>277</v>
      </c>
      <c r="BD270" s="280" t="s">
        <v>274</v>
      </c>
      <c r="BE270" s="281" t="s">
        <v>275</v>
      </c>
      <c r="BF270" s="282" t="s">
        <v>102</v>
      </c>
      <c r="BG270" s="280" t="s">
        <v>280</v>
      </c>
      <c r="BH270" s="280" t="s">
        <v>281</v>
      </c>
      <c r="BI270" s="280" t="s">
        <v>282</v>
      </c>
      <c r="BJ270" s="280" t="s">
        <v>202</v>
      </c>
      <c r="BK270" s="280" t="s">
        <v>203</v>
      </c>
      <c r="BL270" s="280" t="s">
        <v>204</v>
      </c>
      <c r="BM270" s="280" t="s">
        <v>292</v>
      </c>
      <c r="BN270" s="280" t="s">
        <v>283</v>
      </c>
      <c r="BO270" s="280" t="s">
        <v>284</v>
      </c>
      <c r="BP270" s="281" t="s">
        <v>285</v>
      </c>
      <c r="BQ270" s="282" t="s">
        <v>102</v>
      </c>
      <c r="BR270" s="280" t="s">
        <v>280</v>
      </c>
      <c r="BS270" s="280" t="s">
        <v>281</v>
      </c>
      <c r="BT270" s="280" t="s">
        <v>282</v>
      </c>
      <c r="BU270" s="280" t="s">
        <v>202</v>
      </c>
      <c r="BV270" s="280" t="s">
        <v>203</v>
      </c>
      <c r="BW270" s="280" t="s">
        <v>204</v>
      </c>
      <c r="BX270" s="280" t="s">
        <v>292</v>
      </c>
      <c r="BY270" s="280" t="s">
        <v>283</v>
      </c>
      <c r="BZ270" s="280" t="s">
        <v>284</v>
      </c>
      <c r="CA270" s="283" t="s">
        <v>285</v>
      </c>
      <c r="CB270" s="279" t="s">
        <v>215</v>
      </c>
      <c r="CC270" s="280" t="s">
        <v>274</v>
      </c>
      <c r="CD270" s="280" t="s">
        <v>277</v>
      </c>
      <c r="CE270" s="280" t="s">
        <v>274</v>
      </c>
      <c r="CF270" s="281" t="s">
        <v>275</v>
      </c>
      <c r="CG270" s="282" t="s">
        <v>124</v>
      </c>
      <c r="CH270" s="280" t="s">
        <v>280</v>
      </c>
      <c r="CI270" s="280" t="s">
        <v>281</v>
      </c>
      <c r="CJ270" s="280" t="s">
        <v>282</v>
      </c>
      <c r="CK270" s="280" t="s">
        <v>202</v>
      </c>
      <c r="CL270" s="280" t="s">
        <v>203</v>
      </c>
      <c r="CM270" s="280" t="s">
        <v>204</v>
      </c>
      <c r="CN270" s="280" t="s">
        <v>292</v>
      </c>
      <c r="CO270" s="280" t="s">
        <v>283</v>
      </c>
      <c r="CP270" s="280" t="s">
        <v>284</v>
      </c>
      <c r="CQ270" s="281" t="s">
        <v>285</v>
      </c>
      <c r="CR270" s="282" t="s">
        <v>124</v>
      </c>
      <c r="CS270" s="280" t="s">
        <v>280</v>
      </c>
      <c r="CT270" s="280" t="s">
        <v>281</v>
      </c>
      <c r="CU270" s="280" t="s">
        <v>282</v>
      </c>
      <c r="CV270" s="280" t="s">
        <v>202</v>
      </c>
      <c r="CW270" s="280" t="s">
        <v>203</v>
      </c>
      <c r="CX270" s="280" t="s">
        <v>204</v>
      </c>
      <c r="CY270" s="280" t="s">
        <v>292</v>
      </c>
      <c r="CZ270" s="280" t="s">
        <v>283</v>
      </c>
      <c r="DA270" s="280" t="s">
        <v>284</v>
      </c>
      <c r="DB270" s="283" t="s">
        <v>285</v>
      </c>
      <c r="DC270" s="55"/>
      <c r="DD270" s="55"/>
      <c r="DE270" s="55"/>
      <c r="DF270" s="55"/>
      <c r="DG270" s="55"/>
      <c r="DH270" s="55"/>
      <c r="DI270" s="55"/>
      <c r="DJ270" s="55"/>
      <c r="DK270" s="55"/>
      <c r="DL270" s="55"/>
      <c r="DM270" s="55"/>
      <c r="DN270" s="55"/>
      <c r="DO270" s="55"/>
      <c r="DP270" s="55"/>
      <c r="DQ270" s="55"/>
      <c r="DR270" s="55"/>
      <c r="DS270" s="55"/>
      <c r="DT270" s="55"/>
      <c r="DU270" s="55"/>
      <c r="DV270" s="55"/>
      <c r="DW270" s="55"/>
      <c r="DX270" s="55"/>
      <c r="DY270" s="55"/>
      <c r="DZ270" s="55"/>
      <c r="EA270" s="55"/>
      <c r="EB270" s="55"/>
      <c r="EC270" s="55"/>
      <c r="ED270" s="55"/>
      <c r="EE270" s="55"/>
      <c r="EF270" s="55"/>
      <c r="EG270" s="55"/>
      <c r="EH270" s="55"/>
      <c r="EI270" s="55"/>
      <c r="EJ270" s="55"/>
      <c r="EK270" s="55"/>
      <c r="EL270" s="55"/>
      <c r="EM270" s="55"/>
      <c r="EN270" s="55"/>
      <c r="EO270" s="55"/>
      <c r="EP270" s="55"/>
      <c r="EQ270" s="55"/>
      <c r="ER270" s="55"/>
      <c r="ES270" s="55"/>
      <c r="ET270" s="55"/>
      <c r="EU270" s="55"/>
      <c r="EV270" s="55"/>
      <c r="EW270" s="55"/>
      <c r="EX270" s="55"/>
      <c r="EY270" s="55"/>
      <c r="EZ270" s="55"/>
      <c r="FA270" s="55"/>
      <c r="FB270" s="55"/>
      <c r="FC270" s="55"/>
      <c r="FD270" s="55"/>
      <c r="FE270" s="55"/>
      <c r="FF270" s="55"/>
      <c r="FG270" s="55"/>
      <c r="FH270" s="55"/>
      <c r="FI270" s="55"/>
      <c r="FJ270" s="55"/>
      <c r="FK270" s="55"/>
      <c r="FL270" s="55"/>
      <c r="FM270" s="55"/>
      <c r="FN270" s="55"/>
      <c r="FO270" s="55"/>
      <c r="FP270" s="55"/>
      <c r="FQ270" s="55"/>
      <c r="FR270" s="55"/>
      <c r="FS270" s="55"/>
      <c r="FT270" s="55"/>
      <c r="FU270" s="55"/>
      <c r="FV270" s="55"/>
      <c r="FW270" s="55"/>
      <c r="FX270" s="55"/>
      <c r="FY270" s="55"/>
      <c r="FZ270" s="55"/>
      <c r="GA270" s="55"/>
      <c r="GB270" s="55"/>
      <c r="GC270" s="55"/>
      <c r="GD270" s="55"/>
      <c r="GE270" s="55"/>
      <c r="GF270" s="55"/>
      <c r="GG270" s="55"/>
      <c r="GH270" s="55"/>
      <c r="GI270" s="55"/>
      <c r="GJ270" s="55"/>
      <c r="GK270" s="55"/>
      <c r="GL270" s="55"/>
      <c r="GM270" s="55"/>
      <c r="GN270" s="55"/>
      <c r="GO270" s="55"/>
      <c r="GP270" s="55"/>
      <c r="GQ270" s="55"/>
      <c r="GR270" s="55"/>
      <c r="GS270" s="55"/>
      <c r="GT270" s="55"/>
      <c r="GU270" s="55"/>
      <c r="GV270" s="55"/>
      <c r="GW270" s="55"/>
      <c r="GX270" s="55"/>
      <c r="GY270" s="55"/>
      <c r="GZ270" s="55"/>
      <c r="HA270" s="55"/>
      <c r="HB270" s="55"/>
      <c r="HC270" s="55"/>
      <c r="HD270" s="55"/>
      <c r="HE270" s="55"/>
      <c r="HF270" s="55"/>
      <c r="HG270" s="55"/>
      <c r="HH270" s="55"/>
      <c r="HI270" s="55"/>
      <c r="HJ270" s="55"/>
      <c r="HK270" s="55"/>
      <c r="HL270" s="55"/>
      <c r="HM270" s="55"/>
      <c r="HN270" s="55"/>
      <c r="HO270" s="55"/>
      <c r="HP270" s="55"/>
      <c r="HQ270" s="55"/>
      <c r="HR270" s="55"/>
      <c r="HS270" s="55"/>
      <c r="HT270" s="55"/>
      <c r="HU270" s="55"/>
      <c r="HV270" s="55"/>
      <c r="HW270" s="55"/>
      <c r="HX270" s="55"/>
      <c r="HY270" s="55"/>
      <c r="HZ270" s="55"/>
      <c r="IA270" s="55"/>
      <c r="IB270" s="55"/>
      <c r="IC270" s="55"/>
      <c r="ID270" s="55"/>
      <c r="IE270" s="55"/>
      <c r="IF270" s="55"/>
      <c r="IG270" s="55"/>
      <c r="IH270" s="55"/>
      <c r="II270" s="55"/>
      <c r="IJ270" s="55"/>
      <c r="IK270" s="55"/>
      <c r="IL270" s="55"/>
      <c r="IM270" s="55"/>
      <c r="IN270" s="55"/>
      <c r="IO270" s="55"/>
      <c r="IP270" s="55"/>
      <c r="IQ270" s="55"/>
      <c r="IR270" s="55"/>
      <c r="IS270" s="55"/>
      <c r="IT270" s="55"/>
      <c r="IU270" s="55"/>
      <c r="IV270" s="55"/>
      <c r="IW270" s="55"/>
      <c r="IX270" s="55"/>
      <c r="IY270" s="55"/>
    </row>
    <row r="271" spans="2:259" ht="24.95" customHeight="1">
      <c r="B271" s="120" t="s">
        <v>198</v>
      </c>
      <c r="C271" s="119" t="s">
        <v>211</v>
      </c>
      <c r="D271" s="119" t="s">
        <v>211</v>
      </c>
      <c r="E271" s="121" t="s">
        <v>211</v>
      </c>
      <c r="F271" s="113"/>
      <c r="G271" s="261" t="s">
        <v>294</v>
      </c>
      <c r="H271" s="116" t="s">
        <v>295</v>
      </c>
      <c r="I271" s="299" t="s">
        <v>294</v>
      </c>
      <c r="J271" s="300" t="s">
        <v>295</v>
      </c>
      <c r="K271" s="116" t="s">
        <v>294</v>
      </c>
      <c r="L271" s="262" t="s">
        <v>295</v>
      </c>
      <c r="Z271" s="271" t="s">
        <v>198</v>
      </c>
      <c r="AA271" s="115" t="s">
        <v>276</v>
      </c>
      <c r="AB271" s="115" t="s">
        <v>276</v>
      </c>
      <c r="AC271" s="115" t="s">
        <v>206</v>
      </c>
      <c r="AD271" s="274" t="s">
        <v>206</v>
      </c>
      <c r="AE271" s="277" t="s">
        <v>123</v>
      </c>
      <c r="AF271" s="115" t="s">
        <v>123</v>
      </c>
      <c r="AG271" s="115" t="s">
        <v>123</v>
      </c>
      <c r="AH271" s="115" t="s">
        <v>123</v>
      </c>
      <c r="AI271" s="115" t="s">
        <v>123</v>
      </c>
      <c r="AJ271" s="115" t="s">
        <v>123</v>
      </c>
      <c r="AK271" s="115" t="s">
        <v>123</v>
      </c>
      <c r="AL271" s="115" t="s">
        <v>123</v>
      </c>
      <c r="AM271" s="115" t="s">
        <v>123</v>
      </c>
      <c r="AN271" s="115" t="s">
        <v>123</v>
      </c>
      <c r="AO271" s="274" t="s">
        <v>123</v>
      </c>
      <c r="AP271" s="277" t="s">
        <v>216</v>
      </c>
      <c r="AQ271" s="115" t="s">
        <v>216</v>
      </c>
      <c r="AR271" s="115" t="s">
        <v>216</v>
      </c>
      <c r="AS271" s="267" t="s">
        <v>216</v>
      </c>
      <c r="AT271" s="267" t="s">
        <v>216</v>
      </c>
      <c r="AU271" s="115" t="s">
        <v>216</v>
      </c>
      <c r="AV271" s="115" t="s">
        <v>216</v>
      </c>
      <c r="AW271" s="115" t="s">
        <v>216</v>
      </c>
      <c r="AX271" s="115" t="s">
        <v>216</v>
      </c>
      <c r="AY271" s="115" t="s">
        <v>216</v>
      </c>
      <c r="AZ271" s="284" t="s">
        <v>216</v>
      </c>
      <c r="BA271" s="271" t="s">
        <v>198</v>
      </c>
      <c r="BB271" s="115" t="s">
        <v>276</v>
      </c>
      <c r="BC271" s="115" t="s">
        <v>276</v>
      </c>
      <c r="BD271" s="115" t="s">
        <v>206</v>
      </c>
      <c r="BE271" s="274" t="s">
        <v>206</v>
      </c>
      <c r="BF271" s="277" t="s">
        <v>123</v>
      </c>
      <c r="BG271" s="115" t="s">
        <v>123</v>
      </c>
      <c r="BH271" s="115" t="s">
        <v>123</v>
      </c>
      <c r="BI271" s="115" t="s">
        <v>123</v>
      </c>
      <c r="BJ271" s="115" t="s">
        <v>123</v>
      </c>
      <c r="BK271" s="115" t="s">
        <v>123</v>
      </c>
      <c r="BL271" s="115" t="s">
        <v>123</v>
      </c>
      <c r="BM271" s="115" t="s">
        <v>123</v>
      </c>
      <c r="BN271" s="115" t="s">
        <v>123</v>
      </c>
      <c r="BO271" s="115" t="s">
        <v>123</v>
      </c>
      <c r="BP271" s="274" t="s">
        <v>123</v>
      </c>
      <c r="BQ271" s="277" t="s">
        <v>216</v>
      </c>
      <c r="BR271" s="115" t="s">
        <v>216</v>
      </c>
      <c r="BS271" s="115" t="s">
        <v>216</v>
      </c>
      <c r="BT271" s="267" t="s">
        <v>216</v>
      </c>
      <c r="BU271" s="267" t="s">
        <v>216</v>
      </c>
      <c r="BV271" s="115" t="s">
        <v>216</v>
      </c>
      <c r="BW271" s="115" t="s">
        <v>216</v>
      </c>
      <c r="BX271" s="115" t="s">
        <v>216</v>
      </c>
      <c r="BY271" s="115" t="s">
        <v>216</v>
      </c>
      <c r="BZ271" s="115" t="s">
        <v>216</v>
      </c>
      <c r="CA271" s="284" t="s">
        <v>216</v>
      </c>
      <c r="CB271" s="271" t="s">
        <v>198</v>
      </c>
      <c r="CC271" s="115" t="s">
        <v>276</v>
      </c>
      <c r="CD271" s="115" t="s">
        <v>276</v>
      </c>
      <c r="CE271" s="115" t="s">
        <v>206</v>
      </c>
      <c r="CF271" s="274" t="s">
        <v>206</v>
      </c>
      <c r="CG271" s="277" t="s">
        <v>123</v>
      </c>
      <c r="CH271" s="115" t="s">
        <v>123</v>
      </c>
      <c r="CI271" s="115" t="s">
        <v>123</v>
      </c>
      <c r="CJ271" s="115" t="s">
        <v>123</v>
      </c>
      <c r="CK271" s="115" t="s">
        <v>123</v>
      </c>
      <c r="CL271" s="115" t="s">
        <v>123</v>
      </c>
      <c r="CM271" s="115" t="s">
        <v>123</v>
      </c>
      <c r="CN271" s="115" t="s">
        <v>123</v>
      </c>
      <c r="CO271" s="115" t="s">
        <v>123</v>
      </c>
      <c r="CP271" s="115" t="s">
        <v>123</v>
      </c>
      <c r="CQ271" s="274" t="s">
        <v>123</v>
      </c>
      <c r="CR271" s="277" t="s">
        <v>216</v>
      </c>
      <c r="CS271" s="115" t="s">
        <v>216</v>
      </c>
      <c r="CT271" s="115" t="s">
        <v>216</v>
      </c>
      <c r="CU271" s="267" t="s">
        <v>216</v>
      </c>
      <c r="CV271" s="267" t="s">
        <v>216</v>
      </c>
      <c r="CW271" s="115" t="s">
        <v>216</v>
      </c>
      <c r="CX271" s="115" t="s">
        <v>216</v>
      </c>
      <c r="CY271" s="115" t="s">
        <v>216</v>
      </c>
      <c r="CZ271" s="115" t="s">
        <v>216</v>
      </c>
      <c r="DA271" s="115" t="s">
        <v>216</v>
      </c>
      <c r="DB271" s="284" t="s">
        <v>216</v>
      </c>
      <c r="DC271" s="55"/>
      <c r="DD271" s="55"/>
      <c r="DE271" s="55"/>
      <c r="DF271" s="55"/>
      <c r="DG271" s="55"/>
      <c r="DH271" s="55"/>
      <c r="DI271" s="55"/>
      <c r="DJ271" s="55"/>
      <c r="DK271" s="55"/>
      <c r="DL271" s="55"/>
      <c r="DM271" s="55"/>
      <c r="DN271" s="55"/>
      <c r="DO271" s="55"/>
      <c r="DP271" s="55"/>
      <c r="DQ271" s="55"/>
      <c r="DR271" s="55"/>
      <c r="DS271" s="55"/>
      <c r="DT271" s="55"/>
      <c r="DU271" s="55"/>
      <c r="DV271" s="55"/>
      <c r="DW271" s="55"/>
      <c r="DX271" s="55"/>
      <c r="DY271" s="55"/>
      <c r="DZ271" s="55"/>
      <c r="EA271" s="55"/>
      <c r="EB271" s="55"/>
      <c r="EC271" s="55"/>
      <c r="ED271" s="55"/>
      <c r="EE271" s="55"/>
      <c r="EF271" s="55"/>
      <c r="EG271" s="55"/>
      <c r="EH271" s="55"/>
      <c r="EI271" s="55"/>
      <c r="EJ271" s="55"/>
      <c r="EK271" s="55"/>
      <c r="EL271" s="55"/>
      <c r="EM271" s="55"/>
      <c r="EN271" s="55"/>
      <c r="EO271" s="55"/>
      <c r="EP271" s="55"/>
      <c r="EQ271" s="55"/>
      <c r="ER271" s="55"/>
      <c r="ES271" s="55"/>
      <c r="ET271" s="55"/>
      <c r="EU271" s="55"/>
      <c r="EV271" s="55"/>
      <c r="EW271" s="55"/>
      <c r="EX271" s="55"/>
      <c r="EY271" s="55"/>
      <c r="EZ271" s="55"/>
      <c r="FA271" s="55"/>
      <c r="FB271" s="55"/>
      <c r="FC271" s="55"/>
      <c r="FD271" s="55"/>
      <c r="FE271" s="55"/>
      <c r="FF271" s="55"/>
      <c r="FG271" s="55"/>
      <c r="FH271" s="55"/>
      <c r="FI271" s="55"/>
      <c r="FJ271" s="55"/>
      <c r="FK271" s="55"/>
      <c r="FL271" s="55"/>
      <c r="FM271" s="55"/>
      <c r="FN271" s="55"/>
      <c r="FO271" s="55"/>
      <c r="FP271" s="55"/>
      <c r="FQ271" s="55"/>
      <c r="FR271" s="55"/>
      <c r="FS271" s="55"/>
      <c r="FT271" s="55"/>
      <c r="FU271" s="55"/>
      <c r="FV271" s="55"/>
      <c r="FW271" s="55"/>
      <c r="FX271" s="55"/>
      <c r="FY271" s="55"/>
      <c r="FZ271" s="55"/>
      <c r="GA271" s="55"/>
      <c r="GB271" s="55"/>
      <c r="GC271" s="55"/>
      <c r="GD271" s="55"/>
      <c r="GE271" s="55"/>
      <c r="GF271" s="55"/>
      <c r="GG271" s="55"/>
      <c r="GH271" s="55"/>
      <c r="GI271" s="55"/>
      <c r="GJ271" s="55"/>
      <c r="GK271" s="55"/>
      <c r="GL271" s="55"/>
      <c r="GM271" s="55"/>
      <c r="GN271" s="55"/>
      <c r="GO271" s="55"/>
      <c r="GP271" s="55"/>
      <c r="GQ271" s="55"/>
      <c r="GR271" s="55"/>
      <c r="GS271" s="55"/>
      <c r="GT271" s="55"/>
      <c r="GU271" s="55"/>
      <c r="GV271" s="55"/>
      <c r="GW271" s="55"/>
      <c r="GX271" s="55"/>
      <c r="GY271" s="55"/>
      <c r="GZ271" s="55"/>
      <c r="HA271" s="55"/>
      <c r="HB271" s="55"/>
      <c r="HC271" s="55"/>
      <c r="HD271" s="55"/>
      <c r="HE271" s="55"/>
      <c r="HF271" s="55"/>
      <c r="HG271" s="55"/>
      <c r="HH271" s="55"/>
      <c r="HI271" s="55"/>
      <c r="HJ271" s="55"/>
      <c r="HK271" s="55"/>
      <c r="HL271" s="55"/>
      <c r="HM271" s="55"/>
      <c r="HN271" s="55"/>
      <c r="HO271" s="55"/>
      <c r="HP271" s="55"/>
      <c r="HQ271" s="55"/>
      <c r="HR271" s="55"/>
      <c r="HS271" s="55"/>
      <c r="HT271" s="55"/>
      <c r="HU271" s="55"/>
      <c r="HV271" s="55"/>
      <c r="HW271" s="55"/>
      <c r="HX271" s="55"/>
      <c r="HY271" s="55"/>
      <c r="HZ271" s="55"/>
      <c r="IA271" s="55"/>
      <c r="IB271" s="55"/>
      <c r="IC271" s="55"/>
      <c r="ID271" s="55"/>
      <c r="IE271" s="55"/>
      <c r="IF271" s="55"/>
      <c r="IG271" s="55"/>
      <c r="IH271" s="55"/>
      <c r="II271" s="55"/>
      <c r="IJ271" s="55"/>
      <c r="IK271" s="55"/>
      <c r="IL271" s="55"/>
      <c r="IM271" s="55"/>
      <c r="IN271" s="55"/>
      <c r="IO271" s="55"/>
      <c r="IP271" s="55"/>
      <c r="IQ271" s="55"/>
      <c r="IR271" s="55"/>
      <c r="IS271" s="55"/>
      <c r="IT271" s="55"/>
      <c r="IU271" s="55"/>
      <c r="IV271" s="55"/>
      <c r="IW271" s="55"/>
      <c r="IX271" s="55"/>
      <c r="IY271" s="55"/>
    </row>
    <row r="272" spans="2:259" ht="24.95" customHeight="1">
      <c r="B272" s="123">
        <f t="shared" ref="B272:B285" si="49">Z272</f>
        <v>5</v>
      </c>
      <c r="C272" s="331">
        <f>MAX(G272,H272)</f>
        <v>1.0932744565217389</v>
      </c>
      <c r="D272" s="331">
        <f>MAX(I272,J272)</f>
        <v>0.68062925393283702</v>
      </c>
      <c r="E272" s="332">
        <f>MAX(K272,L272)</f>
        <v>1.1343749999999999</v>
      </c>
      <c r="F272" s="112"/>
      <c r="G272" s="294">
        <f t="shared" ref="G272:G285" si="50">MAX(AF272:AO272)/AE272</f>
        <v>0.99388586956521741</v>
      </c>
      <c r="H272" s="130">
        <f t="shared" ref="H272:H285" si="51">MAX(AQ272:AZ272)/AP272</f>
        <v>1.0932744565217389</v>
      </c>
      <c r="I272" s="301">
        <f t="shared" ref="I272:I285" si="52">MAX(BG272:BP272)/BF272</f>
        <v>0.61875386721167014</v>
      </c>
      <c r="J272" s="302">
        <f t="shared" ref="J272:J285" si="53">MAX(BR272:CA272)/BQ272</f>
        <v>0.68062925393283702</v>
      </c>
      <c r="K272" s="130">
        <f t="shared" ref="K272:K285" si="54">MAX(CH272:CQ272)/CG272</f>
        <v>1.03125</v>
      </c>
      <c r="L272" s="295">
        <f t="shared" ref="L272:L285" si="55">MAX(CS272:DB272)/CR272</f>
        <v>1.1343749999999999</v>
      </c>
      <c r="Z272" s="271">
        <v>5</v>
      </c>
      <c r="AA272" s="131">
        <v>1.33</v>
      </c>
      <c r="AB272" s="131">
        <v>1.33</v>
      </c>
      <c r="AC272" s="131">
        <v>1</v>
      </c>
      <c r="AD272" s="276">
        <v>1</v>
      </c>
      <c r="AE272" s="278">
        <v>55.2</v>
      </c>
      <c r="AF272" s="132">
        <v>45.71875</v>
      </c>
      <c r="AG272" s="132">
        <v>54.862500000000004</v>
      </c>
      <c r="AH272" s="132">
        <v>38.403750000000002</v>
      </c>
      <c r="AI272" s="132">
        <v>33.25</v>
      </c>
      <c r="AJ272" s="132">
        <v>36.575000000000003</v>
      </c>
      <c r="AK272" s="132">
        <v>36.575000000000003</v>
      </c>
      <c r="AL272" s="132">
        <v>28.262500000000003</v>
      </c>
      <c r="AM272" s="132">
        <v>36.575000000000003</v>
      </c>
      <c r="AN272" s="132">
        <v>21.945</v>
      </c>
      <c r="AO272" s="275">
        <v>45.286499999999997</v>
      </c>
      <c r="AP272" s="278">
        <v>44.160000000000004</v>
      </c>
      <c r="AQ272" s="132">
        <v>40.232500000000002</v>
      </c>
      <c r="AR272" s="132">
        <v>48.278999999999996</v>
      </c>
      <c r="AS272" s="132">
        <v>36.867600000000003</v>
      </c>
      <c r="AT272" s="132">
        <v>31.92</v>
      </c>
      <c r="AU272" s="132">
        <v>35.112000000000002</v>
      </c>
      <c r="AV272" s="132">
        <v>35.112000000000002</v>
      </c>
      <c r="AW272" s="132">
        <v>27.131999999999998</v>
      </c>
      <c r="AX272" s="132">
        <v>35.112000000000002</v>
      </c>
      <c r="AY272" s="132">
        <v>19.311600000000002</v>
      </c>
      <c r="AZ272" s="268">
        <v>39.852119999999999</v>
      </c>
      <c r="BA272" s="271">
        <v>5</v>
      </c>
      <c r="BB272" s="131">
        <v>1.33</v>
      </c>
      <c r="BC272" s="131">
        <v>1.33</v>
      </c>
      <c r="BD272" s="131">
        <v>1</v>
      </c>
      <c r="BE272" s="276">
        <v>1</v>
      </c>
      <c r="BF272" s="278">
        <v>88.666112499999997</v>
      </c>
      <c r="BG272" s="132">
        <v>45.71875</v>
      </c>
      <c r="BH272" s="132">
        <v>54.862500000000004</v>
      </c>
      <c r="BI272" s="132">
        <v>38.403750000000002</v>
      </c>
      <c r="BJ272" s="132">
        <v>33.25</v>
      </c>
      <c r="BK272" s="132">
        <v>36.575000000000003</v>
      </c>
      <c r="BL272" s="132">
        <v>36.575000000000003</v>
      </c>
      <c r="BM272" s="132">
        <v>28.262500000000003</v>
      </c>
      <c r="BN272" s="132">
        <v>36.575000000000003</v>
      </c>
      <c r="BO272" s="132">
        <v>21.945</v>
      </c>
      <c r="BP272" s="275">
        <v>45.286499999999997</v>
      </c>
      <c r="BQ272" s="278">
        <v>70.93289</v>
      </c>
      <c r="BR272" s="132">
        <v>40.232500000000002</v>
      </c>
      <c r="BS272" s="132">
        <v>48.278999999999996</v>
      </c>
      <c r="BT272" s="132">
        <v>36.867600000000003</v>
      </c>
      <c r="BU272" s="132">
        <v>31.92</v>
      </c>
      <c r="BV272" s="132">
        <v>35.112000000000002</v>
      </c>
      <c r="BW272" s="132">
        <v>35.112000000000002</v>
      </c>
      <c r="BX272" s="132">
        <v>27.131999999999998</v>
      </c>
      <c r="BY272" s="132">
        <v>35.112000000000002</v>
      </c>
      <c r="BZ272" s="132">
        <v>19.311600000000002</v>
      </c>
      <c r="CA272" s="268">
        <v>39.852119999999999</v>
      </c>
      <c r="CB272" s="271">
        <v>5</v>
      </c>
      <c r="CC272" s="131">
        <v>1</v>
      </c>
      <c r="CD272" s="131">
        <v>1</v>
      </c>
      <c r="CE272" s="131">
        <v>1</v>
      </c>
      <c r="CF272" s="276">
        <v>1</v>
      </c>
      <c r="CG272" s="278">
        <v>40</v>
      </c>
      <c r="CH272" s="132">
        <v>34.375</v>
      </c>
      <c r="CI272" s="132">
        <v>41.25</v>
      </c>
      <c r="CJ272" s="132">
        <v>28.875</v>
      </c>
      <c r="CK272" s="132">
        <v>25</v>
      </c>
      <c r="CL272" s="132">
        <v>27.5</v>
      </c>
      <c r="CM272" s="132">
        <v>27.5</v>
      </c>
      <c r="CN272" s="132">
        <v>21.25</v>
      </c>
      <c r="CO272" s="132">
        <v>27.5</v>
      </c>
      <c r="CP272" s="132">
        <v>16.5</v>
      </c>
      <c r="CQ272" s="275">
        <v>34.049999999999997</v>
      </c>
      <c r="CR272" s="278">
        <v>32</v>
      </c>
      <c r="CS272" s="132">
        <v>30.25</v>
      </c>
      <c r="CT272" s="132">
        <v>36.299999999999997</v>
      </c>
      <c r="CU272" s="132">
        <v>27.720000000000002</v>
      </c>
      <c r="CV272" s="132">
        <v>24</v>
      </c>
      <c r="CW272" s="132">
        <v>26.4</v>
      </c>
      <c r="CX272" s="132">
        <v>26.4</v>
      </c>
      <c r="CY272" s="132">
        <v>20.399999999999999</v>
      </c>
      <c r="CZ272" s="132">
        <v>26.4</v>
      </c>
      <c r="DA272" s="132">
        <v>14.52</v>
      </c>
      <c r="DB272" s="268">
        <v>29.963999999999999</v>
      </c>
      <c r="DC272" s="55"/>
      <c r="DD272" s="55"/>
      <c r="DE272" s="55"/>
      <c r="DF272" s="55"/>
      <c r="DG272" s="55"/>
      <c r="DH272" s="55"/>
      <c r="DI272" s="55"/>
      <c r="DJ272" s="55"/>
      <c r="DK272" s="55"/>
      <c r="DL272" s="55"/>
      <c r="DM272" s="55"/>
      <c r="DN272" s="55"/>
      <c r="DO272" s="55"/>
      <c r="DP272" s="55"/>
      <c r="DQ272" s="55"/>
      <c r="DR272" s="55"/>
      <c r="DS272" s="55"/>
      <c r="DT272" s="55"/>
      <c r="DU272" s="55"/>
      <c r="DV272" s="55"/>
      <c r="DW272" s="55"/>
      <c r="DX272" s="55"/>
      <c r="DY272" s="55"/>
      <c r="DZ272" s="55"/>
      <c r="EA272" s="55"/>
      <c r="EB272" s="55"/>
      <c r="EC272" s="55"/>
      <c r="ED272" s="55"/>
      <c r="EE272" s="55"/>
      <c r="EF272" s="55"/>
      <c r="EG272" s="55"/>
      <c r="EH272" s="55"/>
      <c r="EI272" s="55"/>
      <c r="EJ272" s="55"/>
      <c r="EK272" s="55"/>
      <c r="EL272" s="55"/>
      <c r="EM272" s="55"/>
      <c r="EN272" s="55"/>
      <c r="EO272" s="55"/>
      <c r="EP272" s="55"/>
      <c r="EQ272" s="55"/>
      <c r="ER272" s="55"/>
      <c r="ES272" s="55"/>
      <c r="ET272" s="55"/>
      <c r="EU272" s="55"/>
      <c r="EV272" s="55"/>
      <c r="EW272" s="55"/>
      <c r="EX272" s="55"/>
      <c r="EY272" s="55"/>
      <c r="EZ272" s="55"/>
      <c r="FA272" s="55"/>
      <c r="FB272" s="55"/>
      <c r="FC272" s="55"/>
      <c r="FD272" s="55"/>
      <c r="FE272" s="55"/>
      <c r="FF272" s="55"/>
      <c r="FG272" s="55"/>
      <c r="FH272" s="55"/>
      <c r="FI272" s="55"/>
      <c r="FJ272" s="55"/>
      <c r="FK272" s="55"/>
      <c r="FL272" s="55"/>
      <c r="FM272" s="55"/>
      <c r="FN272" s="55"/>
      <c r="FO272" s="55"/>
      <c r="FP272" s="55"/>
      <c r="FQ272" s="55"/>
      <c r="FR272" s="55"/>
      <c r="FS272" s="55"/>
      <c r="FT272" s="55"/>
      <c r="FU272" s="55"/>
      <c r="FV272" s="55"/>
      <c r="FW272" s="55"/>
      <c r="FX272" s="55"/>
      <c r="FY272" s="55"/>
      <c r="FZ272" s="55"/>
      <c r="GA272" s="55"/>
      <c r="GB272" s="55"/>
      <c r="GC272" s="55"/>
      <c r="GD272" s="55"/>
      <c r="GE272" s="55"/>
      <c r="GF272" s="55"/>
      <c r="GG272" s="55"/>
      <c r="GH272" s="55"/>
      <c r="GI272" s="55"/>
      <c r="GJ272" s="55"/>
      <c r="GK272" s="55"/>
      <c r="GL272" s="55"/>
      <c r="GM272" s="55"/>
      <c r="GN272" s="55"/>
      <c r="GO272" s="55"/>
      <c r="GP272" s="55"/>
      <c r="GQ272" s="55"/>
      <c r="GR272" s="55"/>
      <c r="GS272" s="55"/>
      <c r="GT272" s="55"/>
      <c r="GU272" s="55"/>
      <c r="GV272" s="55"/>
      <c r="GW272" s="55"/>
      <c r="GX272" s="55"/>
      <c r="GY272" s="55"/>
      <c r="GZ272" s="55"/>
      <c r="HA272" s="55"/>
      <c r="HB272" s="55"/>
      <c r="HC272" s="55"/>
      <c r="HD272" s="55"/>
      <c r="HE272" s="55"/>
      <c r="HF272" s="55"/>
      <c r="HG272" s="55"/>
      <c r="HH272" s="55"/>
      <c r="HI272" s="55"/>
      <c r="HJ272" s="55"/>
      <c r="HK272" s="55"/>
      <c r="HL272" s="55"/>
      <c r="HM272" s="55"/>
      <c r="HN272" s="55"/>
      <c r="HO272" s="55"/>
      <c r="HP272" s="55"/>
      <c r="HQ272" s="55"/>
      <c r="HR272" s="55"/>
      <c r="HS272" s="55"/>
      <c r="HT272" s="55"/>
      <c r="HU272" s="55"/>
      <c r="HV272" s="55"/>
      <c r="HW272" s="55"/>
      <c r="HX272" s="55"/>
      <c r="HY272" s="55"/>
      <c r="HZ272" s="55"/>
      <c r="IA272" s="55"/>
      <c r="IB272" s="55"/>
      <c r="IC272" s="55"/>
      <c r="ID272" s="55"/>
      <c r="IE272" s="55"/>
      <c r="IF272" s="55"/>
      <c r="IG272" s="55"/>
      <c r="IH272" s="55"/>
      <c r="II272" s="55"/>
      <c r="IJ272" s="55"/>
      <c r="IK272" s="55"/>
      <c r="IL272" s="55"/>
      <c r="IM272" s="55"/>
      <c r="IN272" s="55"/>
      <c r="IO272" s="55"/>
      <c r="IP272" s="55"/>
      <c r="IQ272" s="55"/>
      <c r="IR272" s="55"/>
      <c r="IS272" s="55"/>
      <c r="IT272" s="55"/>
      <c r="IU272" s="55"/>
      <c r="IV272" s="55"/>
      <c r="IW272" s="55"/>
      <c r="IX272" s="55"/>
      <c r="IY272" s="55"/>
    </row>
    <row r="273" spans="2:259" ht="24.95" customHeight="1">
      <c r="B273" s="123">
        <f t="shared" si="49"/>
        <v>10</v>
      </c>
      <c r="C273" s="331">
        <f t="shared" ref="C273:C285" si="56">MAX(G273,H273)</f>
        <v>1.2061968085106385</v>
      </c>
      <c r="D273" s="331">
        <f t="shared" ref="D273:D285" si="57">MAX(I273,J273)</f>
        <v>0.95906849417808882</v>
      </c>
      <c r="E273" s="332">
        <f t="shared" ref="E273:E285" si="58">MAX(K273,L273)</f>
        <v>1.5984375000000002</v>
      </c>
      <c r="F273" s="112"/>
      <c r="G273" s="294">
        <f t="shared" si="50"/>
        <v>1.1521604567307693</v>
      </c>
      <c r="H273" s="130">
        <f t="shared" si="51"/>
        <v>1.2061968085106385</v>
      </c>
      <c r="I273" s="301">
        <f t="shared" si="52"/>
        <v>0.74327808298801878</v>
      </c>
      <c r="J273" s="302">
        <f t="shared" si="53"/>
        <v>0.95906849417808882</v>
      </c>
      <c r="K273" s="130">
        <f t="shared" si="54"/>
        <v>1.2387890625</v>
      </c>
      <c r="L273" s="295">
        <f t="shared" si="55"/>
        <v>1.5984375000000002</v>
      </c>
      <c r="Z273" s="271">
        <v>10</v>
      </c>
      <c r="AA273" s="131">
        <v>1.33</v>
      </c>
      <c r="AB273" s="131">
        <v>1.33</v>
      </c>
      <c r="AC273" s="131">
        <v>1</v>
      </c>
      <c r="AD273" s="276">
        <v>1</v>
      </c>
      <c r="AE273" s="278">
        <v>114.4</v>
      </c>
      <c r="AF273" s="132">
        <v>109.839296875</v>
      </c>
      <c r="AG273" s="132">
        <v>131.80715625000002</v>
      </c>
      <c r="AH273" s="132">
        <v>107.5305</v>
      </c>
      <c r="AI273" s="132">
        <v>93.100000000000009</v>
      </c>
      <c r="AJ273" s="132">
        <v>102.41000000000001</v>
      </c>
      <c r="AK273" s="132">
        <v>93.632000000000019</v>
      </c>
      <c r="AL273" s="132">
        <v>72.352000000000018</v>
      </c>
      <c r="AM273" s="132">
        <v>93.632000000000019</v>
      </c>
      <c r="AN273" s="132">
        <v>52.722862500000012</v>
      </c>
      <c r="AO273" s="275">
        <v>108.80081625000001</v>
      </c>
      <c r="AP273" s="278">
        <v>56.400000000000006</v>
      </c>
      <c r="AQ273" s="132">
        <v>56.691250000000004</v>
      </c>
      <c r="AR273" s="132">
        <v>68.029500000000013</v>
      </c>
      <c r="AS273" s="132">
        <v>55.301400000000001</v>
      </c>
      <c r="AT273" s="132">
        <v>47.88</v>
      </c>
      <c r="AU273" s="132">
        <v>52.668000000000006</v>
      </c>
      <c r="AV273" s="132">
        <v>46.81600000000001</v>
      </c>
      <c r="AW273" s="132">
        <v>36.176000000000002</v>
      </c>
      <c r="AX273" s="132">
        <v>46.81600000000001</v>
      </c>
      <c r="AY273" s="132">
        <v>28.967400000000001</v>
      </c>
      <c r="AZ273" s="268">
        <v>56.155260000000006</v>
      </c>
      <c r="BA273" s="271">
        <v>10</v>
      </c>
      <c r="BB273" s="131">
        <v>1.33</v>
      </c>
      <c r="BC273" s="131">
        <v>1.33</v>
      </c>
      <c r="BD273" s="131">
        <v>1</v>
      </c>
      <c r="BE273" s="276">
        <v>1</v>
      </c>
      <c r="BF273" s="278">
        <v>177.33222499999999</v>
      </c>
      <c r="BG273" s="132">
        <v>109.839296875</v>
      </c>
      <c r="BH273" s="132">
        <v>131.80715625000002</v>
      </c>
      <c r="BI273" s="132">
        <v>107.5305</v>
      </c>
      <c r="BJ273" s="132">
        <v>93.100000000000009</v>
      </c>
      <c r="BK273" s="132">
        <v>102.41000000000001</v>
      </c>
      <c r="BL273" s="132">
        <v>93.632000000000019</v>
      </c>
      <c r="BM273" s="132">
        <v>72.352000000000018</v>
      </c>
      <c r="BN273" s="132">
        <v>93.632000000000019</v>
      </c>
      <c r="BO273" s="132">
        <v>52.722862500000012</v>
      </c>
      <c r="BP273" s="275">
        <v>108.80081625000001</v>
      </c>
      <c r="BQ273" s="278">
        <v>70.93289</v>
      </c>
      <c r="BR273" s="132">
        <v>56.691250000000004</v>
      </c>
      <c r="BS273" s="132">
        <v>68.029500000000013</v>
      </c>
      <c r="BT273" s="132">
        <v>55.301400000000001</v>
      </c>
      <c r="BU273" s="132">
        <v>47.88</v>
      </c>
      <c r="BV273" s="132">
        <v>52.668000000000006</v>
      </c>
      <c r="BW273" s="132">
        <v>46.81600000000001</v>
      </c>
      <c r="BX273" s="132">
        <v>36.176000000000002</v>
      </c>
      <c r="BY273" s="132">
        <v>46.81600000000001</v>
      </c>
      <c r="BZ273" s="132">
        <v>28.967400000000001</v>
      </c>
      <c r="CA273" s="268">
        <v>56.155260000000006</v>
      </c>
      <c r="CB273" s="271">
        <v>10</v>
      </c>
      <c r="CC273" s="131">
        <v>1</v>
      </c>
      <c r="CD273" s="131">
        <v>1</v>
      </c>
      <c r="CE273" s="131">
        <v>1</v>
      </c>
      <c r="CF273" s="276">
        <v>1</v>
      </c>
      <c r="CG273" s="278">
        <v>80</v>
      </c>
      <c r="CH273" s="132">
        <v>82.5859375</v>
      </c>
      <c r="CI273" s="132">
        <v>99.103125000000006</v>
      </c>
      <c r="CJ273" s="132">
        <v>80.849999999999994</v>
      </c>
      <c r="CK273" s="132">
        <v>70</v>
      </c>
      <c r="CL273" s="132">
        <v>77</v>
      </c>
      <c r="CM273" s="132">
        <v>70.400000000000006</v>
      </c>
      <c r="CN273" s="132">
        <v>54.400000000000006</v>
      </c>
      <c r="CO273" s="132">
        <v>70.400000000000006</v>
      </c>
      <c r="CP273" s="132">
        <v>39.641250000000007</v>
      </c>
      <c r="CQ273" s="275">
        <v>81.805125000000004</v>
      </c>
      <c r="CR273" s="278">
        <v>32</v>
      </c>
      <c r="CS273" s="132">
        <v>42.625</v>
      </c>
      <c r="CT273" s="132">
        <v>51.150000000000006</v>
      </c>
      <c r="CU273" s="132">
        <v>41.58</v>
      </c>
      <c r="CV273" s="132">
        <v>36</v>
      </c>
      <c r="CW273" s="132">
        <v>39.6</v>
      </c>
      <c r="CX273" s="132">
        <v>35.200000000000003</v>
      </c>
      <c r="CY273" s="132">
        <v>27.2</v>
      </c>
      <c r="CZ273" s="132">
        <v>35.200000000000003</v>
      </c>
      <c r="DA273" s="132">
        <v>21.78</v>
      </c>
      <c r="DB273" s="268">
        <v>42.222000000000001</v>
      </c>
      <c r="DC273" s="55"/>
      <c r="DD273" s="55"/>
      <c r="DE273" s="55"/>
      <c r="DF273" s="55"/>
      <c r="DG273" s="55"/>
      <c r="DH273" s="55"/>
      <c r="DI273" s="55"/>
      <c r="DJ273" s="55"/>
      <c r="DK273" s="55"/>
      <c r="DL273" s="55"/>
      <c r="DM273" s="55"/>
      <c r="DN273" s="55"/>
      <c r="DO273" s="55"/>
      <c r="DP273" s="55"/>
      <c r="DQ273" s="55"/>
      <c r="DR273" s="55"/>
      <c r="DS273" s="55"/>
      <c r="DT273" s="55"/>
      <c r="DU273" s="55"/>
      <c r="DV273" s="55"/>
      <c r="DW273" s="55"/>
      <c r="DX273" s="55"/>
      <c r="DY273" s="55"/>
      <c r="DZ273" s="55"/>
      <c r="EA273" s="55"/>
      <c r="EB273" s="55"/>
      <c r="EC273" s="55"/>
      <c r="ED273" s="55"/>
      <c r="EE273" s="55"/>
      <c r="EF273" s="55"/>
      <c r="EG273" s="55"/>
      <c r="EH273" s="55"/>
      <c r="EI273" s="55"/>
      <c r="EJ273" s="55"/>
      <c r="EK273" s="55"/>
      <c r="EL273" s="55"/>
      <c r="EM273" s="55"/>
      <c r="EN273" s="55"/>
      <c r="EO273" s="55"/>
      <c r="EP273" s="55"/>
      <c r="EQ273" s="55"/>
      <c r="ER273" s="55"/>
      <c r="ES273" s="55"/>
      <c r="ET273" s="55"/>
      <c r="EU273" s="55"/>
      <c r="EV273" s="55"/>
      <c r="EW273" s="55"/>
      <c r="EX273" s="55"/>
      <c r="EY273" s="55"/>
      <c r="EZ273" s="55"/>
      <c r="FA273" s="55"/>
      <c r="FB273" s="55"/>
      <c r="FC273" s="55"/>
      <c r="FD273" s="55"/>
      <c r="FE273" s="55"/>
      <c r="FF273" s="55"/>
      <c r="FG273" s="55"/>
      <c r="FH273" s="55"/>
      <c r="FI273" s="55"/>
      <c r="FJ273" s="55"/>
      <c r="FK273" s="55"/>
      <c r="FL273" s="55"/>
      <c r="FM273" s="55"/>
      <c r="FN273" s="55"/>
      <c r="FO273" s="55"/>
      <c r="FP273" s="55"/>
      <c r="FQ273" s="55"/>
      <c r="FR273" s="55"/>
      <c r="FS273" s="55"/>
      <c r="FT273" s="55"/>
      <c r="FU273" s="55"/>
      <c r="FV273" s="55"/>
      <c r="FW273" s="55"/>
      <c r="FX273" s="55"/>
      <c r="FY273" s="55"/>
      <c r="FZ273" s="55"/>
      <c r="GA273" s="55"/>
      <c r="GB273" s="55"/>
      <c r="GC273" s="55"/>
      <c r="GD273" s="55"/>
      <c r="GE273" s="55"/>
      <c r="GF273" s="55"/>
      <c r="GG273" s="55"/>
      <c r="GH273" s="55"/>
      <c r="GI273" s="55"/>
      <c r="GJ273" s="55"/>
      <c r="GK273" s="55"/>
      <c r="GL273" s="55"/>
      <c r="GM273" s="55"/>
      <c r="GN273" s="55"/>
      <c r="GO273" s="55"/>
      <c r="GP273" s="55"/>
      <c r="GQ273" s="55"/>
      <c r="GR273" s="55"/>
      <c r="GS273" s="55"/>
      <c r="GT273" s="55"/>
      <c r="GU273" s="55"/>
      <c r="GV273" s="55"/>
      <c r="GW273" s="55"/>
      <c r="GX273" s="55"/>
      <c r="GY273" s="55"/>
      <c r="GZ273" s="55"/>
      <c r="HA273" s="55"/>
      <c r="HB273" s="55"/>
      <c r="HC273" s="55"/>
      <c r="HD273" s="55"/>
      <c r="HE273" s="55"/>
      <c r="HF273" s="55"/>
      <c r="HG273" s="55"/>
      <c r="HH273" s="55"/>
      <c r="HI273" s="55"/>
      <c r="HJ273" s="55"/>
      <c r="HK273" s="55"/>
      <c r="HL273" s="55"/>
      <c r="HM273" s="55"/>
      <c r="HN273" s="55"/>
      <c r="HO273" s="55"/>
      <c r="HP273" s="55"/>
      <c r="HQ273" s="55"/>
      <c r="HR273" s="55"/>
      <c r="HS273" s="55"/>
      <c r="HT273" s="55"/>
      <c r="HU273" s="55"/>
      <c r="HV273" s="55"/>
      <c r="HW273" s="55"/>
      <c r="HX273" s="55"/>
      <c r="HY273" s="55"/>
      <c r="HZ273" s="55"/>
      <c r="IA273" s="55"/>
      <c r="IB273" s="55"/>
      <c r="IC273" s="55"/>
      <c r="ID273" s="55"/>
      <c r="IE273" s="55"/>
      <c r="IF273" s="55"/>
      <c r="IG273" s="55"/>
      <c r="IH273" s="55"/>
      <c r="II273" s="55"/>
      <c r="IJ273" s="55"/>
      <c r="IK273" s="55"/>
      <c r="IL273" s="55"/>
      <c r="IM273" s="55"/>
      <c r="IN273" s="55"/>
      <c r="IO273" s="55"/>
      <c r="IP273" s="55"/>
      <c r="IQ273" s="55"/>
      <c r="IR273" s="55"/>
      <c r="IS273" s="55"/>
      <c r="IT273" s="55"/>
      <c r="IU273" s="55"/>
      <c r="IV273" s="55"/>
      <c r="IW273" s="55"/>
      <c r="IX273" s="55"/>
      <c r="IY273" s="55"/>
    </row>
    <row r="274" spans="2:259" ht="24.95" customHeight="1">
      <c r="B274" s="123">
        <f t="shared" si="49"/>
        <v>15</v>
      </c>
      <c r="C274" s="331">
        <f t="shared" si="56"/>
        <v>1.1950827549386012</v>
      </c>
      <c r="D274" s="331">
        <f t="shared" si="57"/>
        <v>0.98613897586859922</v>
      </c>
      <c r="E274" s="332">
        <f t="shared" si="58"/>
        <v>1.6435546874999998</v>
      </c>
      <c r="F274" s="112"/>
      <c r="G274" s="294">
        <f t="shared" si="50"/>
        <v>1.1600852700969664</v>
      </c>
      <c r="H274" s="130">
        <f t="shared" si="51"/>
        <v>1.1950827549386012</v>
      </c>
      <c r="I274" s="301">
        <f t="shared" si="52"/>
        <v>0.89409933812086351</v>
      </c>
      <c r="J274" s="302">
        <f t="shared" si="53"/>
        <v>0.98613897586859922</v>
      </c>
      <c r="K274" s="130">
        <f t="shared" si="54"/>
        <v>1.4901562499999998</v>
      </c>
      <c r="L274" s="295">
        <f t="shared" si="55"/>
        <v>1.6435546874999998</v>
      </c>
      <c r="Z274" s="271">
        <v>15</v>
      </c>
      <c r="AA274" s="131">
        <v>1.33</v>
      </c>
      <c r="AB274" s="131">
        <v>1.33</v>
      </c>
      <c r="AC274" s="131">
        <v>1</v>
      </c>
      <c r="AD274" s="276">
        <v>1</v>
      </c>
      <c r="AE274" s="278">
        <v>205.00987611033193</v>
      </c>
      <c r="AF274" s="132">
        <v>198.19078125000001</v>
      </c>
      <c r="AG274" s="132">
        <v>237.82893750000005</v>
      </c>
      <c r="AH274" s="132">
        <v>222.74175000000005</v>
      </c>
      <c r="AI274" s="132">
        <v>192.84999999999997</v>
      </c>
      <c r="AJ274" s="132">
        <v>212.13500000000002</v>
      </c>
      <c r="AK274" s="132">
        <v>173.565</v>
      </c>
      <c r="AL274" s="132">
        <v>127.36966666666669</v>
      </c>
      <c r="AM274" s="132">
        <v>164.83133333333333</v>
      </c>
      <c r="AN274" s="132">
        <v>118.503</v>
      </c>
      <c r="AO274" s="275">
        <v>196.31697750000001</v>
      </c>
      <c r="AP274" s="278">
        <v>62.43333333333333</v>
      </c>
      <c r="AQ274" s="132">
        <v>62.177500000000002</v>
      </c>
      <c r="AR274" s="132">
        <v>74.613</v>
      </c>
      <c r="AS274" s="132">
        <v>67.590600000000009</v>
      </c>
      <c r="AT274" s="132">
        <v>58.52</v>
      </c>
      <c r="AU274" s="132">
        <v>64.372</v>
      </c>
      <c r="AV274" s="132">
        <v>52.668000000000006</v>
      </c>
      <c r="AW274" s="132">
        <v>40.698</v>
      </c>
      <c r="AX274" s="132">
        <v>52.667999999999992</v>
      </c>
      <c r="AY274" s="132">
        <v>36.867600000000003</v>
      </c>
      <c r="AZ274" s="268">
        <v>61.589639999999996</v>
      </c>
      <c r="BA274" s="271">
        <v>15</v>
      </c>
      <c r="BB274" s="131">
        <v>1.33</v>
      </c>
      <c r="BC274" s="131">
        <v>1.33</v>
      </c>
      <c r="BD274" s="131">
        <v>1</v>
      </c>
      <c r="BE274" s="276">
        <v>1</v>
      </c>
      <c r="BF274" s="278">
        <v>265.99833749999999</v>
      </c>
      <c r="BG274" s="132">
        <v>198.19078125000001</v>
      </c>
      <c r="BH274" s="132">
        <v>237.82893750000005</v>
      </c>
      <c r="BI274" s="132">
        <v>222.74175000000005</v>
      </c>
      <c r="BJ274" s="132">
        <v>192.84999999999997</v>
      </c>
      <c r="BK274" s="132">
        <v>212.13500000000002</v>
      </c>
      <c r="BL274" s="132">
        <v>173.565</v>
      </c>
      <c r="BM274" s="132">
        <v>127.36966666666669</v>
      </c>
      <c r="BN274" s="132">
        <v>164.83133333333333</v>
      </c>
      <c r="BO274" s="132">
        <v>118.503</v>
      </c>
      <c r="BP274" s="275">
        <v>196.31697750000001</v>
      </c>
      <c r="BQ274" s="278">
        <v>75.661749333333333</v>
      </c>
      <c r="BR274" s="132">
        <v>62.177500000000002</v>
      </c>
      <c r="BS274" s="132">
        <v>74.613</v>
      </c>
      <c r="BT274" s="132">
        <v>67.590600000000009</v>
      </c>
      <c r="BU274" s="132">
        <v>58.52</v>
      </c>
      <c r="BV274" s="132">
        <v>64.372</v>
      </c>
      <c r="BW274" s="132">
        <v>52.668000000000006</v>
      </c>
      <c r="BX274" s="132">
        <v>40.698</v>
      </c>
      <c r="BY274" s="132">
        <v>52.667999999999992</v>
      </c>
      <c r="BZ274" s="132">
        <v>36.867600000000003</v>
      </c>
      <c r="CA274" s="268">
        <v>61.589639999999996</v>
      </c>
      <c r="CB274" s="271">
        <v>15</v>
      </c>
      <c r="CC274" s="131">
        <v>1</v>
      </c>
      <c r="CD274" s="131">
        <v>1</v>
      </c>
      <c r="CE274" s="131">
        <v>1</v>
      </c>
      <c r="CF274" s="276">
        <v>1</v>
      </c>
      <c r="CG274" s="278">
        <v>120</v>
      </c>
      <c r="CH274" s="132">
        <v>149.015625</v>
      </c>
      <c r="CI274" s="132">
        <v>178.81874999999999</v>
      </c>
      <c r="CJ274" s="132">
        <v>167.47500000000002</v>
      </c>
      <c r="CK274" s="132">
        <v>145</v>
      </c>
      <c r="CL274" s="132">
        <v>159.5</v>
      </c>
      <c r="CM274" s="132">
        <v>130.5</v>
      </c>
      <c r="CN274" s="132">
        <v>95.76666666666668</v>
      </c>
      <c r="CO274" s="132">
        <v>123.93333333333334</v>
      </c>
      <c r="CP274" s="132">
        <v>89.1</v>
      </c>
      <c r="CQ274" s="275">
        <v>147.60675000000001</v>
      </c>
      <c r="CR274" s="278">
        <v>34.133333333333333</v>
      </c>
      <c r="CS274" s="132">
        <v>46.75</v>
      </c>
      <c r="CT274" s="132">
        <v>56.099999999999994</v>
      </c>
      <c r="CU274" s="132">
        <v>50.820000000000007</v>
      </c>
      <c r="CV274" s="132">
        <v>44</v>
      </c>
      <c r="CW274" s="132">
        <v>48.4</v>
      </c>
      <c r="CX274" s="132">
        <v>39.6</v>
      </c>
      <c r="CY274" s="132">
        <v>30.599999999999998</v>
      </c>
      <c r="CZ274" s="132">
        <v>39.599999999999994</v>
      </c>
      <c r="DA274" s="132">
        <v>27.72</v>
      </c>
      <c r="DB274" s="268">
        <v>46.307999999999993</v>
      </c>
      <c r="DC274" s="55"/>
      <c r="DD274" s="55"/>
      <c r="DE274" s="55"/>
      <c r="DF274" s="55"/>
      <c r="DG274" s="55"/>
      <c r="DH274" s="55"/>
      <c r="DI274" s="55"/>
      <c r="DJ274" s="55"/>
      <c r="DK274" s="55"/>
      <c r="DL274" s="55"/>
      <c r="DM274" s="55"/>
      <c r="DN274" s="55"/>
      <c r="DO274" s="55"/>
      <c r="DP274" s="55"/>
      <c r="DQ274" s="55"/>
      <c r="DR274" s="55"/>
      <c r="DS274" s="55"/>
      <c r="DT274" s="55"/>
      <c r="DU274" s="55"/>
      <c r="DV274" s="55"/>
      <c r="DW274" s="55"/>
      <c r="DX274" s="55"/>
      <c r="DY274" s="55"/>
      <c r="DZ274" s="55"/>
      <c r="EA274" s="55"/>
      <c r="EB274" s="55"/>
      <c r="EC274" s="55"/>
      <c r="ED274" s="55"/>
      <c r="EE274" s="55"/>
      <c r="EF274" s="55"/>
      <c r="EG274" s="55"/>
      <c r="EH274" s="55"/>
      <c r="EI274" s="55"/>
      <c r="EJ274" s="55"/>
      <c r="EK274" s="55"/>
      <c r="EL274" s="55"/>
      <c r="EM274" s="55"/>
      <c r="EN274" s="55"/>
      <c r="EO274" s="55"/>
      <c r="EP274" s="55"/>
      <c r="EQ274" s="55"/>
      <c r="ER274" s="55"/>
      <c r="ES274" s="55"/>
      <c r="ET274" s="55"/>
      <c r="EU274" s="55"/>
      <c r="EV274" s="55"/>
      <c r="EW274" s="55"/>
      <c r="EX274" s="55"/>
      <c r="EY274" s="55"/>
      <c r="EZ274" s="55"/>
      <c r="FA274" s="55"/>
      <c r="FB274" s="55"/>
      <c r="FC274" s="55"/>
      <c r="FD274" s="55"/>
      <c r="FE274" s="55"/>
      <c r="FF274" s="55"/>
      <c r="FG274" s="55"/>
      <c r="FH274" s="55"/>
      <c r="FI274" s="55"/>
      <c r="FJ274" s="55"/>
      <c r="FK274" s="55"/>
      <c r="FL274" s="55"/>
      <c r="FM274" s="55"/>
      <c r="FN274" s="55"/>
      <c r="FO274" s="55"/>
      <c r="FP274" s="55"/>
      <c r="FQ274" s="55"/>
      <c r="FR274" s="55"/>
      <c r="FS274" s="55"/>
      <c r="FT274" s="55"/>
      <c r="FU274" s="55"/>
      <c r="FV274" s="55"/>
      <c r="FW274" s="55"/>
      <c r="FX274" s="55"/>
      <c r="FY274" s="55"/>
      <c r="FZ274" s="55"/>
      <c r="GA274" s="55"/>
      <c r="GB274" s="55"/>
      <c r="GC274" s="55"/>
      <c r="GD274" s="55"/>
      <c r="GE274" s="55"/>
      <c r="GF274" s="55"/>
      <c r="GG274" s="55"/>
      <c r="GH274" s="55"/>
      <c r="GI274" s="55"/>
      <c r="GJ274" s="55"/>
      <c r="GK274" s="55"/>
      <c r="GL274" s="55"/>
      <c r="GM274" s="55"/>
      <c r="GN274" s="55"/>
      <c r="GO274" s="55"/>
      <c r="GP274" s="55"/>
      <c r="GQ274" s="55"/>
      <c r="GR274" s="55"/>
      <c r="GS274" s="55"/>
      <c r="GT274" s="55"/>
      <c r="GU274" s="55"/>
      <c r="GV274" s="55"/>
      <c r="GW274" s="55"/>
      <c r="GX274" s="55"/>
      <c r="GY274" s="55"/>
      <c r="GZ274" s="55"/>
      <c r="HA274" s="55"/>
      <c r="HB274" s="55"/>
      <c r="HC274" s="55"/>
      <c r="HD274" s="55"/>
      <c r="HE274" s="55"/>
      <c r="HF274" s="55"/>
      <c r="HG274" s="55"/>
      <c r="HH274" s="55"/>
      <c r="HI274" s="55"/>
      <c r="HJ274" s="55"/>
      <c r="HK274" s="55"/>
      <c r="HL274" s="55"/>
      <c r="HM274" s="55"/>
      <c r="HN274" s="55"/>
      <c r="HO274" s="55"/>
      <c r="HP274" s="55"/>
      <c r="HQ274" s="55"/>
      <c r="HR274" s="55"/>
      <c r="HS274" s="55"/>
      <c r="HT274" s="55"/>
      <c r="HU274" s="55"/>
      <c r="HV274" s="55"/>
      <c r="HW274" s="55"/>
      <c r="HX274" s="55"/>
      <c r="HY274" s="55"/>
      <c r="HZ274" s="55"/>
      <c r="IA274" s="55"/>
      <c r="IB274" s="55"/>
      <c r="IC274" s="55"/>
      <c r="ID274" s="55"/>
      <c r="IE274" s="55"/>
      <c r="IF274" s="55"/>
      <c r="IG274" s="55"/>
      <c r="IH274" s="55"/>
      <c r="II274" s="55"/>
      <c r="IJ274" s="55"/>
      <c r="IK274" s="55"/>
      <c r="IL274" s="55"/>
      <c r="IM274" s="55"/>
      <c r="IN274" s="55"/>
      <c r="IO274" s="55"/>
      <c r="IP274" s="55"/>
      <c r="IQ274" s="55"/>
      <c r="IR274" s="55"/>
      <c r="IS274" s="55"/>
      <c r="IT274" s="55"/>
      <c r="IU274" s="55"/>
      <c r="IV274" s="55"/>
      <c r="IW274" s="55"/>
      <c r="IX274" s="55"/>
      <c r="IY274" s="55"/>
    </row>
    <row r="275" spans="2:259" ht="24.95" customHeight="1">
      <c r="B275" s="123">
        <f t="shared" si="49"/>
        <v>20</v>
      </c>
      <c r="C275" s="331">
        <f t="shared" si="56"/>
        <v>1.2414169811320754</v>
      </c>
      <c r="D275" s="331">
        <f t="shared" si="57"/>
        <v>0.97473070144188412</v>
      </c>
      <c r="E275" s="332">
        <f t="shared" si="58"/>
        <v>1.624541015625</v>
      </c>
      <c r="F275" s="112"/>
      <c r="G275" s="294">
        <f t="shared" si="50"/>
        <v>1.1483864593093627</v>
      </c>
      <c r="H275" s="130">
        <f t="shared" si="51"/>
        <v>1.2414169811320754</v>
      </c>
      <c r="I275" s="301">
        <f t="shared" si="52"/>
        <v>0.97473070144188412</v>
      </c>
      <c r="J275" s="302">
        <f t="shared" si="53"/>
        <v>0.89189259355947903</v>
      </c>
      <c r="K275" s="130">
        <f t="shared" si="54"/>
        <v>1.624541015625</v>
      </c>
      <c r="L275" s="295">
        <f t="shared" si="55"/>
        <v>1.4864783653846152</v>
      </c>
      <c r="Z275" s="271">
        <v>20</v>
      </c>
      <c r="AA275" s="131">
        <v>1.33</v>
      </c>
      <c r="AB275" s="131">
        <v>1.33</v>
      </c>
      <c r="AC275" s="131">
        <v>1</v>
      </c>
      <c r="AD275" s="276">
        <v>1</v>
      </c>
      <c r="AE275" s="278">
        <v>301.0330932784637</v>
      </c>
      <c r="AF275" s="132">
        <v>288.08527343750001</v>
      </c>
      <c r="AG275" s="132">
        <v>345.70232812500001</v>
      </c>
      <c r="AH275" s="132">
        <v>337.95300000000003</v>
      </c>
      <c r="AI275" s="132">
        <v>292.59999999999997</v>
      </c>
      <c r="AJ275" s="132">
        <v>321.86</v>
      </c>
      <c r="AK275" s="132">
        <v>263.34000000000003</v>
      </c>
      <c r="AL275" s="132">
        <v>184.27150000000003</v>
      </c>
      <c r="AM275" s="132">
        <v>238.46900000000002</v>
      </c>
      <c r="AN275" s="132">
        <v>184.33799999999999</v>
      </c>
      <c r="AO275" s="275">
        <v>285.36155812499999</v>
      </c>
      <c r="AP275" s="278">
        <v>66.25</v>
      </c>
      <c r="AQ275" s="132">
        <v>69.908124999999998</v>
      </c>
      <c r="AR275" s="132">
        <v>82.243875000000003</v>
      </c>
      <c r="AS275" s="132">
        <v>78.204000000000008</v>
      </c>
      <c r="AT275" s="132">
        <v>63.84</v>
      </c>
      <c r="AU275" s="132">
        <v>70.224000000000004</v>
      </c>
      <c r="AV275" s="132">
        <v>57.45600000000001</v>
      </c>
      <c r="AW275" s="132">
        <v>49.742000000000012</v>
      </c>
      <c r="AX275" s="132">
        <v>64.372000000000014</v>
      </c>
      <c r="AY275" s="132">
        <v>40.817700000000002</v>
      </c>
      <c r="AZ275" s="268">
        <v>64.306830000000005</v>
      </c>
      <c r="BA275" s="271">
        <v>20</v>
      </c>
      <c r="BB275" s="131">
        <v>1.33</v>
      </c>
      <c r="BC275" s="131">
        <v>1.33</v>
      </c>
      <c r="BD275" s="131">
        <v>1</v>
      </c>
      <c r="BE275" s="276">
        <v>1</v>
      </c>
      <c r="BF275" s="278">
        <v>354.66444999999999</v>
      </c>
      <c r="BG275" s="132">
        <v>288.08527343750001</v>
      </c>
      <c r="BH275" s="132">
        <v>345.70232812500001</v>
      </c>
      <c r="BI275" s="132">
        <v>337.95300000000003</v>
      </c>
      <c r="BJ275" s="132">
        <v>292.59999999999997</v>
      </c>
      <c r="BK275" s="132">
        <v>321.86</v>
      </c>
      <c r="BL275" s="132">
        <v>263.34000000000003</v>
      </c>
      <c r="BM275" s="132">
        <v>184.27150000000003</v>
      </c>
      <c r="BN275" s="132">
        <v>238.46900000000002</v>
      </c>
      <c r="BO275" s="132">
        <v>184.33799999999999</v>
      </c>
      <c r="BP275" s="275">
        <v>285.36155812499999</v>
      </c>
      <c r="BQ275" s="278">
        <v>92.212756999999996</v>
      </c>
      <c r="BR275" s="132">
        <v>69.908124999999998</v>
      </c>
      <c r="BS275" s="132">
        <v>82.243875000000003</v>
      </c>
      <c r="BT275" s="132">
        <v>78.204000000000008</v>
      </c>
      <c r="BU275" s="132">
        <v>63.84</v>
      </c>
      <c r="BV275" s="132">
        <v>70.224000000000004</v>
      </c>
      <c r="BW275" s="132">
        <v>57.45600000000001</v>
      </c>
      <c r="BX275" s="132">
        <v>49.742000000000012</v>
      </c>
      <c r="BY275" s="132">
        <v>64.372000000000014</v>
      </c>
      <c r="BZ275" s="132">
        <v>40.817700000000002</v>
      </c>
      <c r="CA275" s="268">
        <v>64.306830000000005</v>
      </c>
      <c r="CB275" s="271">
        <v>20</v>
      </c>
      <c r="CC275" s="131">
        <v>1</v>
      </c>
      <c r="CD275" s="131">
        <v>1</v>
      </c>
      <c r="CE275" s="131">
        <v>1</v>
      </c>
      <c r="CF275" s="276">
        <v>1</v>
      </c>
      <c r="CG275" s="278">
        <v>160</v>
      </c>
      <c r="CH275" s="132">
        <v>216.60546875</v>
      </c>
      <c r="CI275" s="132">
        <v>259.92656249999999</v>
      </c>
      <c r="CJ275" s="132">
        <v>254.10000000000002</v>
      </c>
      <c r="CK275" s="132">
        <v>220</v>
      </c>
      <c r="CL275" s="132">
        <v>242</v>
      </c>
      <c r="CM275" s="132">
        <v>198</v>
      </c>
      <c r="CN275" s="132">
        <v>138.55000000000001</v>
      </c>
      <c r="CO275" s="132">
        <v>179.3</v>
      </c>
      <c r="CP275" s="132">
        <v>138.6</v>
      </c>
      <c r="CQ275" s="275">
        <v>214.55756249999999</v>
      </c>
      <c r="CR275" s="278">
        <v>41.6</v>
      </c>
      <c r="CS275" s="132">
        <v>52.5625</v>
      </c>
      <c r="CT275" s="132">
        <v>61.837499999999999</v>
      </c>
      <c r="CU275" s="132">
        <v>58.800000000000004</v>
      </c>
      <c r="CV275" s="132">
        <v>48</v>
      </c>
      <c r="CW275" s="132">
        <v>52.8</v>
      </c>
      <c r="CX275" s="132">
        <v>43.2</v>
      </c>
      <c r="CY275" s="132">
        <v>37.400000000000006</v>
      </c>
      <c r="CZ275" s="132">
        <v>48.400000000000006</v>
      </c>
      <c r="DA275" s="132">
        <v>30.69</v>
      </c>
      <c r="DB275" s="268">
        <v>48.350999999999999</v>
      </c>
      <c r="DC275" s="55"/>
      <c r="DD275" s="55"/>
      <c r="DE275" s="55"/>
      <c r="DF275" s="55"/>
      <c r="DG275" s="55"/>
      <c r="DH275" s="55"/>
      <c r="DI275" s="55"/>
      <c r="DJ275" s="55"/>
      <c r="DK275" s="55"/>
      <c r="DL275" s="55"/>
      <c r="DM275" s="55"/>
      <c r="DN275" s="55"/>
      <c r="DO275" s="55"/>
      <c r="DP275" s="55"/>
      <c r="DQ275" s="55"/>
      <c r="DR275" s="55"/>
      <c r="DS275" s="55"/>
      <c r="DT275" s="55"/>
      <c r="DU275" s="55"/>
      <c r="DV275" s="55"/>
      <c r="DW275" s="55"/>
      <c r="DX275" s="55"/>
      <c r="DY275" s="55"/>
      <c r="DZ275" s="55"/>
      <c r="EA275" s="55"/>
      <c r="EB275" s="55"/>
      <c r="EC275" s="55"/>
      <c r="ED275" s="55"/>
      <c r="EE275" s="55"/>
      <c r="EF275" s="55"/>
      <c r="EG275" s="55"/>
      <c r="EH275" s="55"/>
      <c r="EI275" s="55"/>
      <c r="EJ275" s="55"/>
      <c r="EK275" s="55"/>
      <c r="EL275" s="55"/>
      <c r="EM275" s="55"/>
      <c r="EN275" s="55"/>
      <c r="EO275" s="55"/>
      <c r="EP275" s="55"/>
      <c r="EQ275" s="55"/>
      <c r="ER275" s="55"/>
      <c r="ES275" s="55"/>
      <c r="ET275" s="55"/>
      <c r="EU275" s="55"/>
      <c r="EV275" s="55"/>
      <c r="EW275" s="55"/>
      <c r="EX275" s="55"/>
      <c r="EY275" s="55"/>
      <c r="EZ275" s="55"/>
      <c r="FA275" s="55"/>
      <c r="FB275" s="55"/>
      <c r="FC275" s="55"/>
      <c r="FD275" s="55"/>
      <c r="FE275" s="55"/>
      <c r="FF275" s="55"/>
      <c r="FG275" s="55"/>
      <c r="FH275" s="55"/>
      <c r="FI275" s="55"/>
      <c r="FJ275" s="55"/>
      <c r="FK275" s="55"/>
      <c r="FL275" s="55"/>
      <c r="FM275" s="55"/>
      <c r="FN275" s="55"/>
      <c r="FO275" s="55"/>
      <c r="FP275" s="55"/>
      <c r="FQ275" s="55"/>
      <c r="FR275" s="55"/>
      <c r="FS275" s="55"/>
      <c r="FT275" s="55"/>
      <c r="FU275" s="55"/>
      <c r="FV275" s="55"/>
      <c r="FW275" s="55"/>
      <c r="FX275" s="55"/>
      <c r="FY275" s="55"/>
      <c r="FZ275" s="55"/>
      <c r="GA275" s="55"/>
      <c r="GB275" s="55"/>
      <c r="GC275" s="55"/>
      <c r="GD275" s="55"/>
      <c r="GE275" s="55"/>
      <c r="GF275" s="55"/>
      <c r="GG275" s="55"/>
      <c r="GH275" s="55"/>
      <c r="GI275" s="55"/>
      <c r="GJ275" s="55"/>
      <c r="GK275" s="55"/>
      <c r="GL275" s="55"/>
      <c r="GM275" s="55"/>
      <c r="GN275" s="55"/>
      <c r="GO275" s="55"/>
      <c r="GP275" s="55"/>
      <c r="GQ275" s="55"/>
      <c r="GR275" s="55"/>
      <c r="GS275" s="55"/>
      <c r="GT275" s="55"/>
      <c r="GU275" s="55"/>
      <c r="GV275" s="55"/>
      <c r="GW275" s="55"/>
      <c r="GX275" s="55"/>
      <c r="GY275" s="55"/>
      <c r="GZ275" s="55"/>
      <c r="HA275" s="55"/>
      <c r="HB275" s="55"/>
      <c r="HC275" s="55"/>
      <c r="HD275" s="55"/>
      <c r="HE275" s="55"/>
      <c r="HF275" s="55"/>
      <c r="HG275" s="55"/>
      <c r="HH275" s="55"/>
      <c r="HI275" s="55"/>
      <c r="HJ275" s="55"/>
      <c r="HK275" s="55"/>
      <c r="HL275" s="55"/>
      <c r="HM275" s="55"/>
      <c r="HN275" s="55"/>
      <c r="HO275" s="55"/>
      <c r="HP275" s="55"/>
      <c r="HQ275" s="55"/>
      <c r="HR275" s="55"/>
      <c r="HS275" s="55"/>
      <c r="HT275" s="55"/>
      <c r="HU275" s="55"/>
      <c r="HV275" s="55"/>
      <c r="HW275" s="55"/>
      <c r="HX275" s="55"/>
      <c r="HY275" s="55"/>
      <c r="HZ275" s="55"/>
      <c r="IA275" s="55"/>
      <c r="IB275" s="55"/>
      <c r="IC275" s="55"/>
      <c r="ID275" s="55"/>
      <c r="IE275" s="55"/>
      <c r="IF275" s="55"/>
      <c r="IG275" s="55"/>
      <c r="IH275" s="55"/>
      <c r="II275" s="55"/>
      <c r="IJ275" s="55"/>
      <c r="IK275" s="55"/>
      <c r="IL275" s="55"/>
      <c r="IM275" s="55"/>
      <c r="IN275" s="55"/>
      <c r="IO275" s="55"/>
      <c r="IP275" s="55"/>
      <c r="IQ275" s="55"/>
      <c r="IR275" s="55"/>
      <c r="IS275" s="55"/>
      <c r="IT275" s="55"/>
      <c r="IU275" s="55"/>
      <c r="IV275" s="55"/>
      <c r="IW275" s="55"/>
      <c r="IX275" s="55"/>
      <c r="IY275" s="55"/>
    </row>
    <row r="276" spans="2:259" ht="24.95" customHeight="1">
      <c r="B276" s="123">
        <f t="shared" si="49"/>
        <v>30</v>
      </c>
      <c r="C276" s="331">
        <f t="shared" si="56"/>
        <v>1.2936031124285414</v>
      </c>
      <c r="D276" s="331">
        <f t="shared" si="57"/>
        <v>0.9898147874766372</v>
      </c>
      <c r="E276" s="332">
        <f t="shared" si="58"/>
        <v>1.6496810018903592</v>
      </c>
      <c r="F276" s="112"/>
      <c r="G276" s="294">
        <f t="shared" si="50"/>
        <v>1.2229114095835587</v>
      </c>
      <c r="H276" s="130">
        <f t="shared" si="51"/>
        <v>1.2936031124285414</v>
      </c>
      <c r="I276" s="301">
        <f t="shared" si="52"/>
        <v>0.9898147874766372</v>
      </c>
      <c r="J276" s="302">
        <f t="shared" si="53"/>
        <v>0.8891186394750934</v>
      </c>
      <c r="K276" s="130">
        <f t="shared" si="54"/>
        <v>1.6496810018903592</v>
      </c>
      <c r="L276" s="295">
        <f t="shared" si="55"/>
        <v>1.4818548387096773</v>
      </c>
      <c r="Z276" s="271">
        <v>30</v>
      </c>
      <c r="AA276" s="131">
        <v>1.33</v>
      </c>
      <c r="AB276" s="131">
        <v>1.33</v>
      </c>
      <c r="AC276" s="131">
        <v>1</v>
      </c>
      <c r="AD276" s="276">
        <v>1</v>
      </c>
      <c r="AE276" s="278">
        <v>506.18703460359183</v>
      </c>
      <c r="AF276" s="132">
        <v>517.17050000000006</v>
      </c>
      <c r="AG276" s="132">
        <v>599.8303572916667</v>
      </c>
      <c r="AH276" s="132">
        <v>619.02190000000007</v>
      </c>
      <c r="AI276" s="132">
        <v>492.09999999999997</v>
      </c>
      <c r="AJ276" s="132">
        <v>541.31000000000006</v>
      </c>
      <c r="AK276" s="132">
        <v>442.88999999999993</v>
      </c>
      <c r="AL276" s="132">
        <v>380.60166666666669</v>
      </c>
      <c r="AM276" s="132">
        <v>492.54333333333335</v>
      </c>
      <c r="AN276" s="132">
        <v>316.00800000000004</v>
      </c>
      <c r="AO276" s="275">
        <v>464.97913875000006</v>
      </c>
      <c r="AP276" s="278">
        <v>75.567999999999998</v>
      </c>
      <c r="AQ276" s="132">
        <v>83.87866666666666</v>
      </c>
      <c r="AR276" s="132">
        <v>96.945916666666676</v>
      </c>
      <c r="AS276" s="132">
        <v>97.75500000000001</v>
      </c>
      <c r="AT276" s="132">
        <v>74.48</v>
      </c>
      <c r="AU276" s="132">
        <v>81.041333333333341</v>
      </c>
      <c r="AV276" s="132">
        <v>76.164666666666676</v>
      </c>
      <c r="AW276" s="132">
        <v>63.308000000000007</v>
      </c>
      <c r="AX276" s="132">
        <v>81.927999999999997</v>
      </c>
      <c r="AY276" s="132">
        <v>44.767800000000001</v>
      </c>
      <c r="AZ276" s="268">
        <v>68.094670000000008</v>
      </c>
      <c r="BA276" s="271">
        <v>30</v>
      </c>
      <c r="BB276" s="131">
        <v>1.33</v>
      </c>
      <c r="BC276" s="131">
        <v>1.33</v>
      </c>
      <c r="BD276" s="131">
        <v>1</v>
      </c>
      <c r="BE276" s="276">
        <v>1</v>
      </c>
      <c r="BF276" s="278">
        <v>625.39164683333343</v>
      </c>
      <c r="BG276" s="132">
        <v>517.17050000000006</v>
      </c>
      <c r="BH276" s="132">
        <v>599.8303572916667</v>
      </c>
      <c r="BI276" s="132">
        <v>619.02190000000007</v>
      </c>
      <c r="BJ276" s="132">
        <v>492.09999999999997</v>
      </c>
      <c r="BK276" s="132">
        <v>541.31000000000006</v>
      </c>
      <c r="BL276" s="132">
        <v>442.88999999999993</v>
      </c>
      <c r="BM276" s="132">
        <v>380.60166666666669</v>
      </c>
      <c r="BN276" s="132">
        <v>492.54333333333335</v>
      </c>
      <c r="BO276" s="132">
        <v>316.00800000000004</v>
      </c>
      <c r="BP276" s="275">
        <v>464.97913875000006</v>
      </c>
      <c r="BQ276" s="278">
        <v>109.94595733333334</v>
      </c>
      <c r="BR276" s="132">
        <v>83.87866666666666</v>
      </c>
      <c r="BS276" s="132">
        <v>96.945916666666676</v>
      </c>
      <c r="BT276" s="132">
        <v>97.75500000000001</v>
      </c>
      <c r="BU276" s="132">
        <v>74.48</v>
      </c>
      <c r="BV276" s="132">
        <v>81.041333333333341</v>
      </c>
      <c r="BW276" s="132">
        <v>76.164666666666676</v>
      </c>
      <c r="BX276" s="132">
        <v>63.308000000000007</v>
      </c>
      <c r="BY276" s="132">
        <v>81.927999999999997</v>
      </c>
      <c r="BZ276" s="132">
        <v>44.767800000000001</v>
      </c>
      <c r="CA276" s="268">
        <v>68.094670000000008</v>
      </c>
      <c r="CB276" s="271">
        <v>30</v>
      </c>
      <c r="CC276" s="131">
        <v>1</v>
      </c>
      <c r="CD276" s="131">
        <v>1</v>
      </c>
      <c r="CE276" s="131">
        <v>1</v>
      </c>
      <c r="CF276" s="276">
        <v>1</v>
      </c>
      <c r="CG276" s="278">
        <v>282.13333333333333</v>
      </c>
      <c r="CH276" s="132">
        <v>388.85</v>
      </c>
      <c r="CI276" s="132">
        <v>451.00026864035084</v>
      </c>
      <c r="CJ276" s="132">
        <v>465.43</v>
      </c>
      <c r="CK276" s="132">
        <v>370</v>
      </c>
      <c r="CL276" s="132">
        <v>407</v>
      </c>
      <c r="CM276" s="132">
        <v>333</v>
      </c>
      <c r="CN276" s="132">
        <v>286.16666666666669</v>
      </c>
      <c r="CO276" s="132">
        <v>370.33333333333331</v>
      </c>
      <c r="CP276" s="132">
        <v>237.60000000000002</v>
      </c>
      <c r="CQ276" s="275">
        <v>349.60837500000002</v>
      </c>
      <c r="CR276" s="278">
        <v>49.6</v>
      </c>
      <c r="CS276" s="132">
        <v>63.066666666666663</v>
      </c>
      <c r="CT276" s="132">
        <v>72.891666666666666</v>
      </c>
      <c r="CU276" s="132">
        <v>73.5</v>
      </c>
      <c r="CV276" s="132">
        <v>56</v>
      </c>
      <c r="CW276" s="132">
        <v>60.933333333333337</v>
      </c>
      <c r="CX276" s="132">
        <v>57.266666666666666</v>
      </c>
      <c r="CY276" s="132">
        <v>47.6</v>
      </c>
      <c r="CZ276" s="132">
        <v>61.599999999999994</v>
      </c>
      <c r="DA276" s="132">
        <v>33.659999999999997</v>
      </c>
      <c r="DB276" s="268">
        <v>51.198999999999998</v>
      </c>
      <c r="DC276" s="55"/>
      <c r="DD276" s="55"/>
      <c r="DE276" s="55"/>
      <c r="DF276" s="55"/>
      <c r="DG276" s="55"/>
      <c r="DH276" s="55"/>
      <c r="DI276" s="55"/>
      <c r="DJ276" s="55"/>
      <c r="DK276" s="55"/>
      <c r="DL276" s="55"/>
      <c r="DM276" s="55"/>
      <c r="DN276" s="55"/>
      <c r="DO276" s="55"/>
      <c r="DP276" s="55"/>
      <c r="DQ276" s="55"/>
      <c r="DR276" s="55"/>
      <c r="DS276" s="55"/>
      <c r="DT276" s="55"/>
      <c r="DU276" s="55"/>
      <c r="DV276" s="55"/>
      <c r="DW276" s="55"/>
      <c r="DX276" s="55"/>
      <c r="DY276" s="55"/>
      <c r="DZ276" s="55"/>
      <c r="EA276" s="55"/>
      <c r="EB276" s="55"/>
      <c r="EC276" s="55"/>
      <c r="ED276" s="55"/>
      <c r="EE276" s="55"/>
      <c r="EF276" s="55"/>
      <c r="EG276" s="55"/>
      <c r="EH276" s="55"/>
      <c r="EI276" s="55"/>
      <c r="EJ276" s="55"/>
      <c r="EK276" s="55"/>
      <c r="EL276" s="55"/>
      <c r="EM276" s="55"/>
      <c r="EN276" s="55"/>
      <c r="EO276" s="55"/>
      <c r="EP276" s="55"/>
      <c r="EQ276" s="55"/>
      <c r="ER276" s="55"/>
      <c r="ES276" s="55"/>
      <c r="ET276" s="55"/>
      <c r="EU276" s="55"/>
      <c r="EV276" s="55"/>
      <c r="EW276" s="55"/>
      <c r="EX276" s="55"/>
      <c r="EY276" s="55"/>
      <c r="EZ276" s="55"/>
      <c r="FA276" s="55"/>
      <c r="FB276" s="55"/>
      <c r="FC276" s="55"/>
      <c r="FD276" s="55"/>
      <c r="FE276" s="55"/>
      <c r="FF276" s="55"/>
      <c r="FG276" s="55"/>
      <c r="FH276" s="55"/>
      <c r="FI276" s="55"/>
      <c r="FJ276" s="55"/>
      <c r="FK276" s="55"/>
      <c r="FL276" s="55"/>
      <c r="FM276" s="55"/>
      <c r="FN276" s="55"/>
      <c r="FO276" s="55"/>
      <c r="FP276" s="55"/>
      <c r="FQ276" s="55"/>
      <c r="FR276" s="55"/>
      <c r="FS276" s="55"/>
      <c r="FT276" s="55"/>
      <c r="FU276" s="55"/>
      <c r="FV276" s="55"/>
      <c r="FW276" s="55"/>
      <c r="FX276" s="55"/>
      <c r="FY276" s="55"/>
      <c r="FZ276" s="55"/>
      <c r="GA276" s="55"/>
      <c r="GB276" s="55"/>
      <c r="GC276" s="55"/>
      <c r="GD276" s="55"/>
      <c r="GE276" s="55"/>
      <c r="GF276" s="55"/>
      <c r="GG276" s="55"/>
      <c r="GH276" s="55"/>
      <c r="GI276" s="55"/>
      <c r="GJ276" s="55"/>
      <c r="GK276" s="55"/>
      <c r="GL276" s="55"/>
      <c r="GM276" s="55"/>
      <c r="GN276" s="55"/>
      <c r="GO276" s="55"/>
      <c r="GP276" s="55"/>
      <c r="GQ276" s="55"/>
      <c r="GR276" s="55"/>
      <c r="GS276" s="55"/>
      <c r="GT276" s="55"/>
      <c r="GU276" s="55"/>
      <c r="GV276" s="55"/>
      <c r="GW276" s="55"/>
      <c r="GX276" s="55"/>
      <c r="GY276" s="55"/>
      <c r="GZ276" s="55"/>
      <c r="HA276" s="55"/>
      <c r="HB276" s="55"/>
      <c r="HC276" s="55"/>
      <c r="HD276" s="55"/>
      <c r="HE276" s="55"/>
      <c r="HF276" s="55"/>
      <c r="HG276" s="55"/>
      <c r="HH276" s="55"/>
      <c r="HI276" s="55"/>
      <c r="HJ276" s="55"/>
      <c r="HK276" s="55"/>
      <c r="HL276" s="55"/>
      <c r="HM276" s="55"/>
      <c r="HN276" s="55"/>
      <c r="HO276" s="55"/>
      <c r="HP276" s="55"/>
      <c r="HQ276" s="55"/>
      <c r="HR276" s="55"/>
      <c r="HS276" s="55"/>
      <c r="HT276" s="55"/>
      <c r="HU276" s="55"/>
      <c r="HV276" s="55"/>
      <c r="HW276" s="55"/>
      <c r="HX276" s="55"/>
      <c r="HY276" s="55"/>
      <c r="HZ276" s="55"/>
      <c r="IA276" s="55"/>
      <c r="IB276" s="55"/>
      <c r="IC276" s="55"/>
      <c r="ID276" s="55"/>
      <c r="IE276" s="55"/>
      <c r="IF276" s="55"/>
      <c r="IG276" s="55"/>
      <c r="IH276" s="55"/>
      <c r="II276" s="55"/>
      <c r="IJ276" s="55"/>
      <c r="IK276" s="55"/>
      <c r="IL276" s="55"/>
      <c r="IM276" s="55"/>
      <c r="IN276" s="55"/>
      <c r="IO276" s="55"/>
      <c r="IP276" s="55"/>
      <c r="IQ276" s="55"/>
      <c r="IR276" s="55"/>
      <c r="IS276" s="55"/>
      <c r="IT276" s="55"/>
      <c r="IU276" s="55"/>
      <c r="IV276" s="55"/>
      <c r="IW276" s="55"/>
      <c r="IX276" s="55"/>
      <c r="IY276" s="55"/>
    </row>
    <row r="277" spans="2:259" ht="24.95" customHeight="1">
      <c r="B277" s="123">
        <f t="shared" si="49"/>
        <v>40</v>
      </c>
      <c r="C277" s="331">
        <f t="shared" si="56"/>
        <v>1.3203448570362191</v>
      </c>
      <c r="D277" s="331">
        <f t="shared" si="57"/>
        <v>0.96391508627809719</v>
      </c>
      <c r="E277" s="332">
        <f t="shared" si="58"/>
        <v>1.606514006224989</v>
      </c>
      <c r="F277" s="112"/>
      <c r="G277" s="294">
        <f t="shared" si="50"/>
        <v>1.3203448570362191</v>
      </c>
      <c r="H277" s="130">
        <f t="shared" si="51"/>
        <v>1.2472220933469425</v>
      </c>
      <c r="I277" s="301">
        <f t="shared" si="52"/>
        <v>0.96391508627809719</v>
      </c>
      <c r="J277" s="302">
        <f t="shared" si="53"/>
        <v>0.87881055681371667</v>
      </c>
      <c r="K277" s="130">
        <f t="shared" si="54"/>
        <v>1.606514006224989</v>
      </c>
      <c r="L277" s="295">
        <f t="shared" si="55"/>
        <v>1.464673913043478</v>
      </c>
      <c r="Z277" s="271">
        <v>40</v>
      </c>
      <c r="AA277" s="131">
        <v>1.33</v>
      </c>
      <c r="AB277" s="131">
        <v>1.33</v>
      </c>
      <c r="AC277" s="131">
        <v>1</v>
      </c>
      <c r="AD277" s="276">
        <v>1</v>
      </c>
      <c r="AE277" s="278">
        <v>727.89415195460288</v>
      </c>
      <c r="AF277" s="132">
        <v>804.83287500000006</v>
      </c>
      <c r="AG277" s="132">
        <v>914.08433046875007</v>
      </c>
      <c r="AH277" s="132">
        <v>961.07130000000006</v>
      </c>
      <c r="AI277" s="132">
        <v>727.77600000000007</v>
      </c>
      <c r="AJ277" s="132">
        <v>780.76839024390245</v>
      </c>
      <c r="AK277" s="132">
        <v>737.5813571428572</v>
      </c>
      <c r="AL277" s="132">
        <v>601.99125000000004</v>
      </c>
      <c r="AM277" s="132">
        <v>779.04750000000001</v>
      </c>
      <c r="AN277" s="132">
        <v>447.67800000000005</v>
      </c>
      <c r="AO277" s="275">
        <v>645.36092906250008</v>
      </c>
      <c r="AP277" s="278">
        <v>86.216000000000008</v>
      </c>
      <c r="AQ277" s="132">
        <v>92.168999999999997</v>
      </c>
      <c r="AR277" s="132">
        <v>104.29693750000001</v>
      </c>
      <c r="AS277" s="132">
        <v>107.5305</v>
      </c>
      <c r="AT277" s="132">
        <v>79.800000000000011</v>
      </c>
      <c r="AU277" s="132">
        <v>88.046000000000006</v>
      </c>
      <c r="AV277" s="132">
        <v>90.572999999999993</v>
      </c>
      <c r="AW277" s="132">
        <v>70.091000000000008</v>
      </c>
      <c r="AX277" s="132">
        <v>90.706000000000003</v>
      </c>
      <c r="AY277" s="132">
        <v>50.004674999999999</v>
      </c>
      <c r="AZ277" s="268">
        <v>71.479852499999993</v>
      </c>
      <c r="BA277" s="271">
        <v>40</v>
      </c>
      <c r="BB277" s="131">
        <v>1.33</v>
      </c>
      <c r="BC277" s="131">
        <v>1.33</v>
      </c>
      <c r="BD277" s="131">
        <v>1</v>
      </c>
      <c r="BE277" s="276">
        <v>1</v>
      </c>
      <c r="BF277" s="278">
        <v>997.04975436261964</v>
      </c>
      <c r="BG277" s="132">
        <v>804.83287500000006</v>
      </c>
      <c r="BH277" s="132">
        <v>914.08433046875007</v>
      </c>
      <c r="BI277" s="132">
        <v>961.07130000000006</v>
      </c>
      <c r="BJ277" s="132">
        <v>727.77600000000007</v>
      </c>
      <c r="BK277" s="132">
        <v>780.76839024390245</v>
      </c>
      <c r="BL277" s="132">
        <v>737.5813571428572</v>
      </c>
      <c r="BM277" s="132">
        <v>601.99125000000004</v>
      </c>
      <c r="BN277" s="132">
        <v>779.04750000000001</v>
      </c>
      <c r="BO277" s="132">
        <v>447.67800000000005</v>
      </c>
      <c r="BP277" s="275">
        <v>645.36092906250008</v>
      </c>
      <c r="BQ277" s="278">
        <v>122.35913549999999</v>
      </c>
      <c r="BR277" s="132">
        <v>92.168999999999997</v>
      </c>
      <c r="BS277" s="132">
        <v>104.29693750000001</v>
      </c>
      <c r="BT277" s="132">
        <v>107.5305</v>
      </c>
      <c r="BU277" s="132">
        <v>79.800000000000011</v>
      </c>
      <c r="BV277" s="132">
        <v>88.046000000000006</v>
      </c>
      <c r="BW277" s="132">
        <v>90.572999999999993</v>
      </c>
      <c r="BX277" s="132">
        <v>70.091000000000008</v>
      </c>
      <c r="BY277" s="132">
        <v>90.706000000000003</v>
      </c>
      <c r="BZ277" s="132">
        <v>50.004674999999999</v>
      </c>
      <c r="CA277" s="268">
        <v>71.479852499999993</v>
      </c>
      <c r="CB277" s="271">
        <v>40</v>
      </c>
      <c r="CC277" s="131">
        <v>1</v>
      </c>
      <c r="CD277" s="131">
        <v>1</v>
      </c>
      <c r="CE277" s="131">
        <v>1</v>
      </c>
      <c r="CF277" s="276">
        <v>1</v>
      </c>
      <c r="CG277" s="278">
        <v>449.8</v>
      </c>
      <c r="CH277" s="132">
        <v>605.13750000000005</v>
      </c>
      <c r="CI277" s="132">
        <v>687.28145148026317</v>
      </c>
      <c r="CJ277" s="132">
        <v>722.61</v>
      </c>
      <c r="CK277" s="132">
        <v>547.19999999999993</v>
      </c>
      <c r="CL277" s="132">
        <v>587.04390243902435</v>
      </c>
      <c r="CM277" s="132">
        <v>554.57244897959185</v>
      </c>
      <c r="CN277" s="132">
        <v>452.625</v>
      </c>
      <c r="CO277" s="132">
        <v>585.75</v>
      </c>
      <c r="CP277" s="132">
        <v>336.6</v>
      </c>
      <c r="CQ277" s="275">
        <v>485.23378124999999</v>
      </c>
      <c r="CR277" s="278">
        <v>55.2</v>
      </c>
      <c r="CS277" s="132">
        <v>69.3</v>
      </c>
      <c r="CT277" s="132">
        <v>78.418750000000003</v>
      </c>
      <c r="CU277" s="132">
        <v>80.849999999999994</v>
      </c>
      <c r="CV277" s="132">
        <v>60</v>
      </c>
      <c r="CW277" s="132">
        <v>66.2</v>
      </c>
      <c r="CX277" s="132">
        <v>68.099999999999994</v>
      </c>
      <c r="CY277" s="132">
        <v>52.7</v>
      </c>
      <c r="CZ277" s="132">
        <v>68.2</v>
      </c>
      <c r="DA277" s="132">
        <v>37.597499999999997</v>
      </c>
      <c r="DB277" s="268">
        <v>53.744249999999994</v>
      </c>
      <c r="DC277" s="55"/>
      <c r="DD277" s="55"/>
      <c r="DE277" s="55"/>
      <c r="DF277" s="55"/>
      <c r="DG277" s="55"/>
      <c r="DH277" s="55"/>
      <c r="DI277" s="55"/>
      <c r="DJ277" s="55"/>
      <c r="DK277" s="55"/>
      <c r="DL277" s="55"/>
      <c r="DM277" s="55"/>
      <c r="DN277" s="55"/>
      <c r="DO277" s="55"/>
      <c r="DP277" s="55"/>
      <c r="DQ277" s="55"/>
      <c r="DR277" s="55"/>
      <c r="DS277" s="55"/>
      <c r="DT277" s="55"/>
      <c r="DU277" s="55"/>
      <c r="DV277" s="55"/>
      <c r="DW277" s="55"/>
      <c r="DX277" s="55"/>
      <c r="DY277" s="55"/>
      <c r="DZ277" s="55"/>
      <c r="EA277" s="55"/>
      <c r="EB277" s="55"/>
      <c r="EC277" s="55"/>
      <c r="ED277" s="55"/>
      <c r="EE277" s="55"/>
      <c r="EF277" s="55"/>
      <c r="EG277" s="55"/>
      <c r="EH277" s="55"/>
      <c r="EI277" s="55"/>
      <c r="EJ277" s="55"/>
      <c r="EK277" s="55"/>
      <c r="EL277" s="55"/>
      <c r="EM277" s="55"/>
      <c r="EN277" s="55"/>
      <c r="EO277" s="55"/>
      <c r="EP277" s="55"/>
      <c r="EQ277" s="55"/>
      <c r="ER277" s="55"/>
      <c r="ES277" s="55"/>
      <c r="ET277" s="55"/>
      <c r="EU277" s="55"/>
      <c r="EV277" s="55"/>
      <c r="EW277" s="55"/>
      <c r="EX277" s="55"/>
      <c r="EY277" s="55"/>
      <c r="EZ277" s="55"/>
      <c r="FA277" s="55"/>
      <c r="FB277" s="55"/>
      <c r="FC277" s="55"/>
      <c r="FD277" s="55"/>
      <c r="FE277" s="55"/>
      <c r="FF277" s="55"/>
      <c r="FG277" s="55"/>
      <c r="FH277" s="55"/>
      <c r="FI277" s="55"/>
      <c r="FJ277" s="55"/>
      <c r="FK277" s="55"/>
      <c r="FL277" s="55"/>
      <c r="FM277" s="55"/>
      <c r="FN277" s="55"/>
      <c r="FO277" s="55"/>
      <c r="FP277" s="55"/>
      <c r="FQ277" s="55"/>
      <c r="FR277" s="55"/>
      <c r="FS277" s="55"/>
      <c r="FT277" s="55"/>
      <c r="FU277" s="55"/>
      <c r="FV277" s="55"/>
      <c r="FW277" s="55"/>
      <c r="FX277" s="55"/>
      <c r="FY277" s="55"/>
      <c r="FZ277" s="55"/>
      <c r="GA277" s="55"/>
      <c r="GB277" s="55"/>
      <c r="GC277" s="55"/>
      <c r="GD277" s="55"/>
      <c r="GE277" s="55"/>
      <c r="GF277" s="55"/>
      <c r="GG277" s="55"/>
      <c r="GH277" s="55"/>
      <c r="GI277" s="55"/>
      <c r="GJ277" s="55"/>
      <c r="GK277" s="55"/>
      <c r="GL277" s="55"/>
      <c r="GM277" s="55"/>
      <c r="GN277" s="55"/>
      <c r="GO277" s="55"/>
      <c r="GP277" s="55"/>
      <c r="GQ277" s="55"/>
      <c r="GR277" s="55"/>
      <c r="GS277" s="55"/>
      <c r="GT277" s="55"/>
      <c r="GU277" s="55"/>
      <c r="GV277" s="55"/>
      <c r="GW277" s="55"/>
      <c r="GX277" s="55"/>
      <c r="GY277" s="55"/>
      <c r="GZ277" s="55"/>
      <c r="HA277" s="55"/>
      <c r="HB277" s="55"/>
      <c r="HC277" s="55"/>
      <c r="HD277" s="55"/>
      <c r="HE277" s="55"/>
      <c r="HF277" s="55"/>
      <c r="HG277" s="55"/>
      <c r="HH277" s="55"/>
      <c r="HI277" s="55"/>
      <c r="HJ277" s="55"/>
      <c r="HK277" s="55"/>
      <c r="HL277" s="55"/>
      <c r="HM277" s="55"/>
      <c r="HN277" s="55"/>
      <c r="HO277" s="55"/>
      <c r="HP277" s="55"/>
      <c r="HQ277" s="55"/>
      <c r="HR277" s="55"/>
      <c r="HS277" s="55"/>
      <c r="HT277" s="55"/>
      <c r="HU277" s="55"/>
      <c r="HV277" s="55"/>
      <c r="HW277" s="55"/>
      <c r="HX277" s="55"/>
      <c r="HY277" s="55"/>
      <c r="HZ277" s="55"/>
      <c r="IA277" s="55"/>
      <c r="IB277" s="55"/>
      <c r="IC277" s="55"/>
      <c r="ID277" s="55"/>
      <c r="IE277" s="55"/>
      <c r="IF277" s="55"/>
      <c r="IG277" s="55"/>
      <c r="IH277" s="55"/>
      <c r="II277" s="55"/>
      <c r="IJ277" s="55"/>
      <c r="IK277" s="55"/>
      <c r="IL277" s="55"/>
      <c r="IM277" s="55"/>
      <c r="IN277" s="55"/>
      <c r="IO277" s="55"/>
      <c r="IP277" s="55"/>
      <c r="IQ277" s="55"/>
      <c r="IR277" s="55"/>
      <c r="IS277" s="55"/>
      <c r="IT277" s="55"/>
      <c r="IU277" s="55"/>
      <c r="IV277" s="55"/>
      <c r="IW277" s="55"/>
      <c r="IX277" s="55"/>
      <c r="IY277" s="55"/>
    </row>
    <row r="278" spans="2:259" ht="24.95" customHeight="1">
      <c r="B278" s="123">
        <f t="shared" si="49"/>
        <v>60</v>
      </c>
      <c r="C278" s="331">
        <f t="shared" si="56"/>
        <v>1.2225564919102674</v>
      </c>
      <c r="D278" s="331">
        <f t="shared" si="57"/>
        <v>0.92949074366689233</v>
      </c>
      <c r="E278" s="332">
        <f t="shared" si="58"/>
        <v>1.5491394353520325</v>
      </c>
      <c r="F278" s="112"/>
      <c r="G278" s="294">
        <f t="shared" si="50"/>
        <v>1.2225564919102674</v>
      </c>
      <c r="H278" s="130">
        <f t="shared" si="51"/>
        <v>1.1769617444835305</v>
      </c>
      <c r="I278" s="301">
        <f t="shared" si="52"/>
        <v>0.92949074366689233</v>
      </c>
      <c r="J278" s="302">
        <f t="shared" si="53"/>
        <v>0.87385529561572339</v>
      </c>
      <c r="K278" s="130">
        <f t="shared" si="54"/>
        <v>1.5491394353520325</v>
      </c>
      <c r="L278" s="295">
        <f t="shared" si="55"/>
        <v>1.4564144736842108</v>
      </c>
      <c r="Z278" s="271">
        <v>60</v>
      </c>
      <c r="AA278" s="131">
        <v>1.33</v>
      </c>
      <c r="AB278" s="131">
        <v>1.33</v>
      </c>
      <c r="AC278" s="131">
        <v>1</v>
      </c>
      <c r="AD278" s="276">
        <v>1</v>
      </c>
      <c r="AE278" s="278">
        <v>1359.2380876826724</v>
      </c>
      <c r="AF278" s="132">
        <v>1385.0952500000001</v>
      </c>
      <c r="AG278" s="132">
        <v>1544.2133036458333</v>
      </c>
      <c r="AH278" s="132">
        <v>1661.7453481481484</v>
      </c>
      <c r="AI278" s="132">
        <v>1205.1573333333333</v>
      </c>
      <c r="AJ278" s="132">
        <v>1322.9455934959351</v>
      </c>
      <c r="AK278" s="132">
        <v>1451.8248547297301</v>
      </c>
      <c r="AL278" s="132">
        <v>1052.8911750000002</v>
      </c>
      <c r="AM278" s="132">
        <v>1358.1516666666669</v>
      </c>
      <c r="AN278" s="132">
        <v>750.45716139423075</v>
      </c>
      <c r="AO278" s="275">
        <v>1042.145385720919</v>
      </c>
      <c r="AP278" s="278">
        <v>100.06400000000001</v>
      </c>
      <c r="AQ278" s="132">
        <v>100.45933333333333</v>
      </c>
      <c r="AR278" s="132">
        <v>111.64795833333335</v>
      </c>
      <c r="AS278" s="132">
        <v>117.77150000000002</v>
      </c>
      <c r="AT278" s="132">
        <v>91.637000000000015</v>
      </c>
      <c r="AU278" s="132">
        <v>109.72500000000001</v>
      </c>
      <c r="AV278" s="132">
        <v>109.59200000000001</v>
      </c>
      <c r="AW278" s="132">
        <v>88.179000000000016</v>
      </c>
      <c r="AX278" s="132">
        <v>107.464</v>
      </c>
      <c r="AY278" s="132">
        <v>67.078550000000007</v>
      </c>
      <c r="AZ278" s="268">
        <v>79.047565800000001</v>
      </c>
      <c r="BA278" s="271">
        <v>60</v>
      </c>
      <c r="BB278" s="131">
        <v>1.33</v>
      </c>
      <c r="BC278" s="131">
        <v>1.33</v>
      </c>
      <c r="BD278" s="131">
        <v>1</v>
      </c>
      <c r="BE278" s="276">
        <v>1</v>
      </c>
      <c r="BF278" s="278">
        <v>1787.8019329084132</v>
      </c>
      <c r="BG278" s="132">
        <v>1385.0952500000001</v>
      </c>
      <c r="BH278" s="132">
        <v>1544.2133036458333</v>
      </c>
      <c r="BI278" s="132">
        <v>1661.7453481481484</v>
      </c>
      <c r="BJ278" s="132">
        <v>1205.1573333333333</v>
      </c>
      <c r="BK278" s="132">
        <v>1322.9455934959351</v>
      </c>
      <c r="BL278" s="132">
        <v>1451.8248547297301</v>
      </c>
      <c r="BM278" s="132">
        <v>1052.8911750000002</v>
      </c>
      <c r="BN278" s="132">
        <v>1358.1516666666669</v>
      </c>
      <c r="BO278" s="132">
        <v>750.45716139423075</v>
      </c>
      <c r="BP278" s="275">
        <v>1042.145385720919</v>
      </c>
      <c r="BQ278" s="278">
        <v>134.77231366666669</v>
      </c>
      <c r="BR278" s="132">
        <v>100.45933333333333</v>
      </c>
      <c r="BS278" s="132">
        <v>111.64795833333335</v>
      </c>
      <c r="BT278" s="132">
        <v>117.77150000000002</v>
      </c>
      <c r="BU278" s="132">
        <v>91.637000000000015</v>
      </c>
      <c r="BV278" s="132">
        <v>109.72500000000001</v>
      </c>
      <c r="BW278" s="132">
        <v>109.59200000000001</v>
      </c>
      <c r="BX278" s="132">
        <v>88.179000000000016</v>
      </c>
      <c r="BY278" s="132">
        <v>107.464</v>
      </c>
      <c r="BZ278" s="132">
        <v>67.078550000000007</v>
      </c>
      <c r="CA278" s="268">
        <v>79.047565800000001</v>
      </c>
      <c r="CB278" s="271">
        <v>60</v>
      </c>
      <c r="CC278" s="131">
        <v>1</v>
      </c>
      <c r="CD278" s="131">
        <v>1</v>
      </c>
      <c r="CE278" s="131">
        <v>1</v>
      </c>
      <c r="CF278" s="276">
        <v>1</v>
      </c>
      <c r="CG278" s="278">
        <v>806.5333333333333</v>
      </c>
      <c r="CH278" s="132">
        <v>1041.425</v>
      </c>
      <c r="CI278" s="132">
        <v>1161.0626343201754</v>
      </c>
      <c r="CJ278" s="132">
        <v>1249.4325925925925</v>
      </c>
      <c r="CK278" s="132">
        <v>906.13333333333333</v>
      </c>
      <c r="CL278" s="132">
        <v>994.69593495934953</v>
      </c>
      <c r="CM278" s="132">
        <v>1091.5976351351351</v>
      </c>
      <c r="CN278" s="132">
        <v>791.64750000000004</v>
      </c>
      <c r="CO278" s="132">
        <v>1021.1666666666667</v>
      </c>
      <c r="CP278" s="132">
        <v>564.25350480769225</v>
      </c>
      <c r="CQ278" s="275">
        <v>783.56795918866078</v>
      </c>
      <c r="CR278" s="278">
        <v>60.8</v>
      </c>
      <c r="CS278" s="132">
        <v>75.533333333333331</v>
      </c>
      <c r="CT278" s="132">
        <v>83.94583333333334</v>
      </c>
      <c r="CU278" s="132">
        <v>88.550000000000011</v>
      </c>
      <c r="CV278" s="132">
        <v>68.900000000000006</v>
      </c>
      <c r="CW278" s="132">
        <v>82.5</v>
      </c>
      <c r="CX278" s="132">
        <v>82.4</v>
      </c>
      <c r="CY278" s="132">
        <v>66.300000000000011</v>
      </c>
      <c r="CZ278" s="132">
        <v>80.8</v>
      </c>
      <c r="DA278" s="132">
        <v>50.435000000000002</v>
      </c>
      <c r="DB278" s="268">
        <v>59.434259999999995</v>
      </c>
      <c r="DC278" s="55"/>
      <c r="DD278" s="55"/>
      <c r="DE278" s="55"/>
      <c r="DF278" s="55"/>
      <c r="DG278" s="55"/>
      <c r="DH278" s="55"/>
      <c r="DI278" s="55"/>
      <c r="DJ278" s="55"/>
      <c r="DK278" s="55"/>
      <c r="DL278" s="55"/>
      <c r="DM278" s="55"/>
      <c r="DN278" s="55"/>
      <c r="DO278" s="55"/>
      <c r="DP278" s="55"/>
      <c r="DQ278" s="55"/>
      <c r="DR278" s="55"/>
      <c r="DS278" s="55"/>
      <c r="DT278" s="55"/>
      <c r="DU278" s="55"/>
      <c r="DV278" s="55"/>
      <c r="DW278" s="55"/>
      <c r="DX278" s="55"/>
      <c r="DY278" s="55"/>
      <c r="DZ278" s="55"/>
      <c r="EA278" s="55"/>
      <c r="EB278" s="55"/>
      <c r="EC278" s="55"/>
      <c r="ED278" s="55"/>
      <c r="EE278" s="55"/>
      <c r="EF278" s="55"/>
      <c r="EG278" s="55"/>
      <c r="EH278" s="55"/>
      <c r="EI278" s="55"/>
      <c r="EJ278" s="55"/>
      <c r="EK278" s="55"/>
      <c r="EL278" s="55"/>
      <c r="EM278" s="55"/>
      <c r="EN278" s="55"/>
      <c r="EO278" s="55"/>
      <c r="EP278" s="55"/>
      <c r="EQ278" s="55"/>
      <c r="ER278" s="55"/>
      <c r="ES278" s="55"/>
      <c r="ET278" s="55"/>
      <c r="EU278" s="55"/>
      <c r="EV278" s="55"/>
      <c r="EW278" s="55"/>
      <c r="EX278" s="55"/>
      <c r="EY278" s="55"/>
      <c r="EZ278" s="55"/>
      <c r="FA278" s="55"/>
      <c r="FB278" s="55"/>
      <c r="FC278" s="55"/>
      <c r="FD278" s="55"/>
      <c r="FE278" s="55"/>
      <c r="FF278" s="55"/>
      <c r="FG278" s="55"/>
      <c r="FH278" s="55"/>
      <c r="FI278" s="55"/>
      <c r="FJ278" s="55"/>
      <c r="FK278" s="55"/>
      <c r="FL278" s="55"/>
      <c r="FM278" s="55"/>
      <c r="FN278" s="55"/>
      <c r="FO278" s="55"/>
      <c r="FP278" s="55"/>
      <c r="FQ278" s="55"/>
      <c r="FR278" s="55"/>
      <c r="FS278" s="55"/>
      <c r="FT278" s="55"/>
      <c r="FU278" s="55"/>
      <c r="FV278" s="55"/>
      <c r="FW278" s="55"/>
      <c r="FX278" s="55"/>
      <c r="FY278" s="55"/>
      <c r="FZ278" s="55"/>
      <c r="GA278" s="55"/>
      <c r="GB278" s="55"/>
      <c r="GC278" s="55"/>
      <c r="GD278" s="55"/>
      <c r="GE278" s="55"/>
      <c r="GF278" s="55"/>
      <c r="GG278" s="55"/>
      <c r="GH278" s="55"/>
      <c r="GI278" s="55"/>
      <c r="GJ278" s="55"/>
      <c r="GK278" s="55"/>
      <c r="GL278" s="55"/>
      <c r="GM278" s="55"/>
      <c r="GN278" s="55"/>
      <c r="GO278" s="55"/>
      <c r="GP278" s="55"/>
      <c r="GQ278" s="55"/>
      <c r="GR278" s="55"/>
      <c r="GS278" s="55"/>
      <c r="GT278" s="55"/>
      <c r="GU278" s="55"/>
      <c r="GV278" s="55"/>
      <c r="GW278" s="55"/>
      <c r="GX278" s="55"/>
      <c r="GY278" s="55"/>
      <c r="GZ278" s="55"/>
      <c r="HA278" s="55"/>
      <c r="HB278" s="55"/>
      <c r="HC278" s="55"/>
      <c r="HD278" s="55"/>
      <c r="HE278" s="55"/>
      <c r="HF278" s="55"/>
      <c r="HG278" s="55"/>
      <c r="HH278" s="55"/>
      <c r="HI278" s="55"/>
      <c r="HJ278" s="55"/>
      <c r="HK278" s="55"/>
      <c r="HL278" s="55"/>
      <c r="HM278" s="55"/>
      <c r="HN278" s="55"/>
      <c r="HO278" s="55"/>
      <c r="HP278" s="55"/>
      <c r="HQ278" s="55"/>
      <c r="HR278" s="55"/>
      <c r="HS278" s="55"/>
      <c r="HT278" s="55"/>
      <c r="HU278" s="55"/>
      <c r="HV278" s="55"/>
      <c r="HW278" s="55"/>
      <c r="HX278" s="55"/>
      <c r="HY278" s="55"/>
      <c r="HZ278" s="55"/>
      <c r="IA278" s="55"/>
      <c r="IB278" s="55"/>
      <c r="IC278" s="55"/>
      <c r="ID278" s="55"/>
      <c r="IE278" s="55"/>
      <c r="IF278" s="55"/>
      <c r="IG278" s="55"/>
      <c r="IH278" s="55"/>
      <c r="II278" s="55"/>
      <c r="IJ278" s="55"/>
      <c r="IK278" s="55"/>
      <c r="IL278" s="55"/>
      <c r="IM278" s="55"/>
      <c r="IN278" s="55"/>
      <c r="IO278" s="55"/>
      <c r="IP278" s="55"/>
      <c r="IQ278" s="55"/>
      <c r="IR278" s="55"/>
      <c r="IS278" s="55"/>
      <c r="IT278" s="55"/>
      <c r="IU278" s="55"/>
      <c r="IV278" s="55"/>
      <c r="IW278" s="55"/>
      <c r="IX278" s="55"/>
      <c r="IY278" s="55"/>
    </row>
    <row r="279" spans="2:259" ht="24.95" customHeight="1">
      <c r="B279" s="123">
        <f t="shared" si="49"/>
        <v>80</v>
      </c>
      <c r="C279" s="331">
        <f t="shared" si="56"/>
        <v>1.2342294958389302</v>
      </c>
      <c r="D279" s="331">
        <f t="shared" si="57"/>
        <v>0.9773665312668709</v>
      </c>
      <c r="E279" s="332">
        <f t="shared" si="58"/>
        <v>1.6289314110083217</v>
      </c>
      <c r="F279" s="112"/>
      <c r="G279" s="294">
        <f t="shared" si="50"/>
        <v>1.2251465214060455</v>
      </c>
      <c r="H279" s="130">
        <f t="shared" si="51"/>
        <v>1.2342294958389302</v>
      </c>
      <c r="I279" s="301">
        <f t="shared" si="52"/>
        <v>0.9773665312668709</v>
      </c>
      <c r="J279" s="302">
        <f t="shared" si="53"/>
        <v>0.96466405280984513</v>
      </c>
      <c r="K279" s="130">
        <f t="shared" si="54"/>
        <v>1.6289314110083217</v>
      </c>
      <c r="L279" s="295">
        <f t="shared" si="55"/>
        <v>1.6077609080188682</v>
      </c>
      <c r="Z279" s="271">
        <v>80</v>
      </c>
      <c r="AA279" s="131">
        <v>1.33</v>
      </c>
      <c r="AB279" s="131">
        <v>1.33</v>
      </c>
      <c r="AC279" s="131">
        <v>1</v>
      </c>
      <c r="AD279" s="276">
        <v>1</v>
      </c>
      <c r="AE279" s="278">
        <v>2059.9422867501653</v>
      </c>
      <c r="AF279" s="329">
        <v>1967.8264375000003</v>
      </c>
      <c r="AG279" s="329">
        <v>2175.1527902343751</v>
      </c>
      <c r="AH279" s="329">
        <v>2523.7311269091797</v>
      </c>
      <c r="AI279" s="329">
        <v>1756.8840521653542</v>
      </c>
      <c r="AJ279" s="329">
        <v>2135.2710785472973</v>
      </c>
      <c r="AK279" s="329">
        <v>2189.6098910472974</v>
      </c>
      <c r="AL279" s="329">
        <v>1716.5229375000001</v>
      </c>
      <c r="AM279" s="329">
        <v>2083.6815040322581</v>
      </c>
      <c r="AN279" s="329">
        <v>1269.715118203125</v>
      </c>
      <c r="AO279" s="330">
        <v>1538.9985115914212</v>
      </c>
      <c r="AP279" s="278">
        <v>110.18799999999999</v>
      </c>
      <c r="AQ279" s="132">
        <v>104.60450000000002</v>
      </c>
      <c r="AR279" s="132">
        <v>115.32346875</v>
      </c>
      <c r="AS279" s="132">
        <v>135.99727968750003</v>
      </c>
      <c r="AT279" s="132">
        <v>107.96275</v>
      </c>
      <c r="AU279" s="132">
        <v>131.50375</v>
      </c>
      <c r="AV279" s="132">
        <v>123.05825</v>
      </c>
      <c r="AW279" s="132">
        <v>103.15812500000001</v>
      </c>
      <c r="AX279" s="132">
        <v>120.94687500000001</v>
      </c>
      <c r="AY279" s="132">
        <v>76.972087500000001</v>
      </c>
      <c r="AZ279" s="268">
        <v>82.946374350000013</v>
      </c>
      <c r="BA279" s="271">
        <v>80</v>
      </c>
      <c r="BB279" s="131">
        <v>1.33</v>
      </c>
      <c r="BC279" s="131">
        <v>1.33</v>
      </c>
      <c r="BD279" s="131">
        <v>1</v>
      </c>
      <c r="BE279" s="276">
        <v>1</v>
      </c>
      <c r="BF279" s="278">
        <v>2582.17469718131</v>
      </c>
      <c r="BG279" s="132">
        <v>1967.8264375000003</v>
      </c>
      <c r="BH279" s="132">
        <v>2175.1527902343751</v>
      </c>
      <c r="BI279" s="132">
        <v>2523.7311269091797</v>
      </c>
      <c r="BJ279" s="132">
        <v>1756.8840521653542</v>
      </c>
      <c r="BK279" s="132">
        <v>2135.2710785472973</v>
      </c>
      <c r="BL279" s="132">
        <v>2189.6098910472974</v>
      </c>
      <c r="BM279" s="132">
        <v>1716.5229375000001</v>
      </c>
      <c r="BN279" s="132">
        <v>2083.6815040322581</v>
      </c>
      <c r="BO279" s="132">
        <v>1269.715118203125</v>
      </c>
      <c r="BP279" s="275">
        <v>1538.9985115914212</v>
      </c>
      <c r="BQ279" s="278">
        <v>140.97890275</v>
      </c>
      <c r="BR279" s="132">
        <v>104.60450000000002</v>
      </c>
      <c r="BS279" s="132">
        <v>115.32346875</v>
      </c>
      <c r="BT279" s="132">
        <v>135.99727968750003</v>
      </c>
      <c r="BU279" s="132">
        <v>107.96275</v>
      </c>
      <c r="BV279" s="132">
        <v>131.50375</v>
      </c>
      <c r="BW279" s="132">
        <v>123.05825</v>
      </c>
      <c r="BX279" s="132">
        <v>103.15812500000001</v>
      </c>
      <c r="BY279" s="132">
        <v>120.94687500000001</v>
      </c>
      <c r="BZ279" s="132">
        <v>76.972087500000001</v>
      </c>
      <c r="CA279" s="268">
        <v>82.946374350000013</v>
      </c>
      <c r="CB279" s="271">
        <v>80</v>
      </c>
      <c r="CC279" s="131">
        <v>1</v>
      </c>
      <c r="CD279" s="131">
        <v>1</v>
      </c>
      <c r="CE279" s="131">
        <v>1</v>
      </c>
      <c r="CF279" s="276">
        <v>1</v>
      </c>
      <c r="CG279" s="278">
        <v>1164.8999999999999</v>
      </c>
      <c r="CH279" s="132">
        <v>1479.5687500000001</v>
      </c>
      <c r="CI279" s="132">
        <v>1635.4532257401315</v>
      </c>
      <c r="CJ279" s="132">
        <v>1897.5422006835938</v>
      </c>
      <c r="CK279" s="132">
        <v>1320.9654527559053</v>
      </c>
      <c r="CL279" s="132">
        <v>1605.4669763513514</v>
      </c>
      <c r="CM279" s="132">
        <v>1646.3232263513514</v>
      </c>
      <c r="CN279" s="132">
        <v>1290.6187500000001</v>
      </c>
      <c r="CO279" s="132">
        <v>1566.6778225806452</v>
      </c>
      <c r="CP279" s="132">
        <v>954.67302120535703</v>
      </c>
      <c r="CQ279" s="275">
        <v>1157.1417380386624</v>
      </c>
      <c r="CR279" s="278">
        <v>63.599999999999994</v>
      </c>
      <c r="CS279" s="132">
        <v>78.650000000000006</v>
      </c>
      <c r="CT279" s="132">
        <v>86.709374999999994</v>
      </c>
      <c r="CU279" s="132">
        <v>102.25359375000001</v>
      </c>
      <c r="CV279" s="132">
        <v>81.174999999999997</v>
      </c>
      <c r="CW279" s="132">
        <v>98.875</v>
      </c>
      <c r="CX279" s="132">
        <v>92.524999999999991</v>
      </c>
      <c r="CY279" s="132">
        <v>77.5625</v>
      </c>
      <c r="CZ279" s="132">
        <v>90.9375</v>
      </c>
      <c r="DA279" s="132">
        <v>57.873750000000001</v>
      </c>
      <c r="DB279" s="268">
        <v>62.365695000000002</v>
      </c>
      <c r="DC279" s="55"/>
      <c r="DD279" s="55"/>
      <c r="DE279" s="55"/>
      <c r="DF279" s="55"/>
      <c r="DG279" s="55"/>
      <c r="DH279" s="55"/>
      <c r="DI279" s="55"/>
      <c r="DJ279" s="55"/>
      <c r="DK279" s="55"/>
      <c r="DL279" s="55"/>
      <c r="DM279" s="55"/>
      <c r="DN279" s="55"/>
      <c r="DO279" s="55"/>
      <c r="DP279" s="55"/>
      <c r="DQ279" s="55"/>
      <c r="DR279" s="55"/>
      <c r="DS279" s="55"/>
      <c r="DT279" s="55"/>
      <c r="DU279" s="55"/>
      <c r="DV279" s="55"/>
      <c r="DW279" s="55"/>
      <c r="DX279" s="55"/>
      <c r="DY279" s="55"/>
      <c r="DZ279" s="55"/>
      <c r="EA279" s="55"/>
      <c r="EB279" s="55"/>
      <c r="EC279" s="55"/>
      <c r="ED279" s="55"/>
      <c r="EE279" s="55"/>
      <c r="EF279" s="55"/>
      <c r="EG279" s="55"/>
      <c r="EH279" s="55"/>
      <c r="EI279" s="55"/>
      <c r="EJ279" s="55"/>
      <c r="EK279" s="55"/>
      <c r="EL279" s="55"/>
      <c r="EM279" s="55"/>
      <c r="EN279" s="55"/>
      <c r="EO279" s="55"/>
      <c r="EP279" s="55"/>
      <c r="EQ279" s="55"/>
      <c r="ER279" s="55"/>
      <c r="ES279" s="55"/>
      <c r="ET279" s="55"/>
      <c r="EU279" s="55"/>
      <c r="EV279" s="55"/>
      <c r="EW279" s="55"/>
      <c r="EX279" s="55"/>
      <c r="EY279" s="55"/>
      <c r="EZ279" s="55"/>
      <c r="FA279" s="55"/>
      <c r="FB279" s="55"/>
      <c r="FC279" s="55"/>
      <c r="FD279" s="55"/>
      <c r="FE279" s="55"/>
      <c r="FF279" s="55"/>
      <c r="FG279" s="55"/>
      <c r="FH279" s="55"/>
      <c r="FI279" s="55"/>
      <c r="FJ279" s="55"/>
      <c r="FK279" s="55"/>
      <c r="FL279" s="55"/>
      <c r="FM279" s="55"/>
      <c r="FN279" s="55"/>
      <c r="FO279" s="55"/>
      <c r="FP279" s="55"/>
      <c r="FQ279" s="55"/>
      <c r="FR279" s="55"/>
      <c r="FS279" s="55"/>
      <c r="FT279" s="55"/>
      <c r="FU279" s="55"/>
      <c r="FV279" s="55"/>
      <c r="FW279" s="55"/>
      <c r="FX279" s="55"/>
      <c r="FY279" s="55"/>
      <c r="FZ279" s="55"/>
      <c r="GA279" s="55"/>
      <c r="GB279" s="55"/>
      <c r="GC279" s="55"/>
      <c r="GD279" s="55"/>
      <c r="GE279" s="55"/>
      <c r="GF279" s="55"/>
      <c r="GG279" s="55"/>
      <c r="GH279" s="55"/>
      <c r="GI279" s="55"/>
      <c r="GJ279" s="55"/>
      <c r="GK279" s="55"/>
      <c r="GL279" s="55"/>
      <c r="GM279" s="55"/>
      <c r="GN279" s="55"/>
      <c r="GO279" s="55"/>
      <c r="GP279" s="55"/>
      <c r="GQ279" s="55"/>
      <c r="GR279" s="55"/>
      <c r="GS279" s="55"/>
      <c r="GT279" s="55"/>
      <c r="GU279" s="55"/>
      <c r="GV279" s="55"/>
      <c r="GW279" s="55"/>
      <c r="GX279" s="55"/>
      <c r="GY279" s="55"/>
      <c r="GZ279" s="55"/>
      <c r="HA279" s="55"/>
      <c r="HB279" s="55"/>
      <c r="HC279" s="55"/>
      <c r="HD279" s="55"/>
      <c r="HE279" s="55"/>
      <c r="HF279" s="55"/>
      <c r="HG279" s="55"/>
      <c r="HH279" s="55"/>
      <c r="HI279" s="55"/>
      <c r="HJ279" s="55"/>
      <c r="HK279" s="55"/>
      <c r="HL279" s="55"/>
      <c r="HM279" s="55"/>
      <c r="HN279" s="55"/>
      <c r="HO279" s="55"/>
      <c r="HP279" s="55"/>
      <c r="HQ279" s="55"/>
      <c r="HR279" s="55"/>
      <c r="HS279" s="55"/>
      <c r="HT279" s="55"/>
      <c r="HU279" s="55"/>
      <c r="HV279" s="55"/>
      <c r="HW279" s="55"/>
      <c r="HX279" s="55"/>
      <c r="HY279" s="55"/>
      <c r="HZ279" s="55"/>
      <c r="IA279" s="55"/>
      <c r="IB279" s="55"/>
      <c r="IC279" s="55"/>
      <c r="ID279" s="55"/>
      <c r="IE279" s="55"/>
      <c r="IF279" s="55"/>
      <c r="IG279" s="55"/>
      <c r="IH279" s="55"/>
      <c r="II279" s="55"/>
      <c r="IJ279" s="55"/>
      <c r="IK279" s="55"/>
      <c r="IL279" s="55"/>
      <c r="IM279" s="55"/>
      <c r="IN279" s="55"/>
      <c r="IO279" s="55"/>
      <c r="IP279" s="55"/>
      <c r="IQ279" s="55"/>
      <c r="IR279" s="55"/>
      <c r="IS279" s="55"/>
      <c r="IT279" s="55"/>
      <c r="IU279" s="55"/>
      <c r="IV279" s="55"/>
      <c r="IW279" s="55"/>
      <c r="IX279" s="55"/>
      <c r="IY279" s="55"/>
    </row>
    <row r="280" spans="2:259" ht="24.95" customHeight="1">
      <c r="B280" s="123">
        <f t="shared" si="49"/>
        <v>100</v>
      </c>
      <c r="C280" s="331">
        <f t="shared" si="56"/>
        <v>1.244713317943418</v>
      </c>
      <c r="D280" s="331">
        <f t="shared" si="57"/>
        <v>1.0362024346082903</v>
      </c>
      <c r="E280" s="332">
        <f t="shared" si="58"/>
        <v>1.7269902688768934</v>
      </c>
      <c r="F280" s="112"/>
      <c r="G280" s="294">
        <f t="shared" si="50"/>
        <v>1.2388171160128094</v>
      </c>
      <c r="H280" s="130">
        <f t="shared" si="51"/>
        <v>1.244713317943418</v>
      </c>
      <c r="I280" s="301">
        <f t="shared" si="52"/>
        <v>1.0362024346082903</v>
      </c>
      <c r="J280" s="302">
        <f t="shared" si="53"/>
        <v>1.0220933272082848</v>
      </c>
      <c r="K280" s="130">
        <f t="shared" si="54"/>
        <v>1.7269902688768934</v>
      </c>
      <c r="L280" s="295">
        <f t="shared" si="55"/>
        <v>1.7034754136029411</v>
      </c>
      <c r="Z280" s="271">
        <v>100</v>
      </c>
      <c r="AA280" s="131">
        <v>1.33</v>
      </c>
      <c r="AB280" s="131">
        <v>1.33</v>
      </c>
      <c r="AC280" s="131">
        <v>1</v>
      </c>
      <c r="AD280" s="276">
        <v>1</v>
      </c>
      <c r="AE280" s="278">
        <v>2825.5077515341263</v>
      </c>
      <c r="AF280" s="132">
        <v>2551.5451499999999</v>
      </c>
      <c r="AG280" s="132">
        <v>2806.4164821874997</v>
      </c>
      <c r="AH280" s="132">
        <v>3500.2873640273442</v>
      </c>
      <c r="AI280" s="132">
        <v>2583.8872417322837</v>
      </c>
      <c r="AJ280" s="132">
        <v>3134.2468281249999</v>
      </c>
      <c r="AK280" s="132">
        <v>2969.0271303225809</v>
      </c>
      <c r="AL280" s="132">
        <v>2588.8450000000003</v>
      </c>
      <c r="AM280" s="132">
        <v>2974.5450000000001</v>
      </c>
      <c r="AN280" s="132">
        <v>1822.5101945625001</v>
      </c>
      <c r="AO280" s="275">
        <v>2057.6695340731371</v>
      </c>
      <c r="AP280" s="278">
        <v>118.8224</v>
      </c>
      <c r="AQ280" s="132">
        <v>107.0916</v>
      </c>
      <c r="AR280" s="132">
        <v>117.528775</v>
      </c>
      <c r="AS280" s="132">
        <v>147.89982375</v>
      </c>
      <c r="AT280" s="132">
        <v>125.67170000000002</v>
      </c>
      <c r="AU280" s="132">
        <v>144.571</v>
      </c>
      <c r="AV280" s="132">
        <v>146.83200000000002</v>
      </c>
      <c r="AW280" s="132">
        <v>113.31600000000002</v>
      </c>
      <c r="AX280" s="132">
        <v>129.47550000000001</v>
      </c>
      <c r="AY280" s="132">
        <v>83.921670000000006</v>
      </c>
      <c r="AZ280" s="268">
        <v>85.285659480000007</v>
      </c>
      <c r="BA280" s="271">
        <v>100</v>
      </c>
      <c r="BB280" s="131">
        <v>1.33</v>
      </c>
      <c r="BC280" s="131">
        <v>1.33</v>
      </c>
      <c r="BD280" s="131">
        <v>1</v>
      </c>
      <c r="BE280" s="276">
        <v>1</v>
      </c>
      <c r="BF280" s="278">
        <v>3377.9956957450481</v>
      </c>
      <c r="BG280" s="132">
        <v>2551.5451499999999</v>
      </c>
      <c r="BH280" s="132">
        <v>2806.4164821874997</v>
      </c>
      <c r="BI280" s="132">
        <v>3500.2873640273442</v>
      </c>
      <c r="BJ280" s="132">
        <v>2583.8872417322837</v>
      </c>
      <c r="BK280" s="132">
        <v>3134.2468281249999</v>
      </c>
      <c r="BL280" s="132">
        <v>2969.0271303225809</v>
      </c>
      <c r="BM280" s="132">
        <v>2588.8450000000003</v>
      </c>
      <c r="BN280" s="132">
        <v>2974.5450000000001</v>
      </c>
      <c r="BO280" s="132">
        <v>1822.5101945625001</v>
      </c>
      <c r="BP280" s="275">
        <v>2057.6695340731371</v>
      </c>
      <c r="BQ280" s="278">
        <v>144.70285620000001</v>
      </c>
      <c r="BR280" s="132">
        <v>107.0916</v>
      </c>
      <c r="BS280" s="132">
        <v>117.528775</v>
      </c>
      <c r="BT280" s="132">
        <v>147.89982375</v>
      </c>
      <c r="BU280" s="132">
        <v>125.67170000000002</v>
      </c>
      <c r="BV280" s="132">
        <v>144.571</v>
      </c>
      <c r="BW280" s="132">
        <v>146.83200000000002</v>
      </c>
      <c r="BX280" s="132">
        <v>113.31600000000002</v>
      </c>
      <c r="BY280" s="132">
        <v>129.47550000000001</v>
      </c>
      <c r="BZ280" s="132">
        <v>83.921670000000006</v>
      </c>
      <c r="CA280" s="268">
        <v>85.285659480000007</v>
      </c>
      <c r="CB280" s="271">
        <v>100</v>
      </c>
      <c r="CC280" s="131">
        <v>1</v>
      </c>
      <c r="CD280" s="131">
        <v>1</v>
      </c>
      <c r="CE280" s="131">
        <v>1</v>
      </c>
      <c r="CF280" s="276">
        <v>1</v>
      </c>
      <c r="CG280" s="278">
        <v>1523.9199999999998</v>
      </c>
      <c r="CH280" s="132">
        <v>1918.4549999999999</v>
      </c>
      <c r="CI280" s="132">
        <v>2110.087580592105</v>
      </c>
      <c r="CJ280" s="132">
        <v>2631.7950105468753</v>
      </c>
      <c r="CK280" s="132">
        <v>1942.7723622047245</v>
      </c>
      <c r="CL280" s="132">
        <v>2356.5765624999999</v>
      </c>
      <c r="CM280" s="132">
        <v>2232.3512258064516</v>
      </c>
      <c r="CN280" s="132">
        <v>1946.5</v>
      </c>
      <c r="CO280" s="132">
        <v>2236.5</v>
      </c>
      <c r="CP280" s="132">
        <v>1370.3084169642857</v>
      </c>
      <c r="CQ280" s="275">
        <v>1547.11995043093</v>
      </c>
      <c r="CR280" s="278">
        <v>65.28</v>
      </c>
      <c r="CS280" s="132">
        <v>80.52</v>
      </c>
      <c r="CT280" s="132">
        <v>88.367499999999993</v>
      </c>
      <c r="CU280" s="132">
        <v>111.20287499999999</v>
      </c>
      <c r="CV280" s="132">
        <v>94.490000000000009</v>
      </c>
      <c r="CW280" s="132">
        <v>108.69999999999999</v>
      </c>
      <c r="CX280" s="132">
        <v>110.4</v>
      </c>
      <c r="CY280" s="132">
        <v>85.2</v>
      </c>
      <c r="CZ280" s="132">
        <v>97.35</v>
      </c>
      <c r="DA280" s="132">
        <v>63.098999999999997</v>
      </c>
      <c r="DB280" s="268">
        <v>64.124555999999998</v>
      </c>
      <c r="DC280" s="55"/>
      <c r="DD280" s="55"/>
      <c r="DE280" s="55"/>
      <c r="DF280" s="55"/>
      <c r="DG280" s="55"/>
      <c r="DH280" s="55"/>
      <c r="DI280" s="55"/>
      <c r="DJ280" s="55"/>
      <c r="DK280" s="55"/>
      <c r="DL280" s="55"/>
      <c r="DM280" s="55"/>
      <c r="DN280" s="55"/>
      <c r="DO280" s="55"/>
      <c r="DP280" s="55"/>
      <c r="DQ280" s="55"/>
      <c r="DR280" s="55"/>
      <c r="DS280" s="55"/>
      <c r="DT280" s="55"/>
      <c r="DU280" s="55"/>
      <c r="DV280" s="55"/>
      <c r="DW280" s="55"/>
      <c r="DX280" s="55"/>
      <c r="DY280" s="55"/>
      <c r="DZ280" s="55"/>
      <c r="EA280" s="55"/>
      <c r="EB280" s="55"/>
      <c r="EC280" s="55"/>
      <c r="ED280" s="55"/>
      <c r="EE280" s="55"/>
      <c r="EF280" s="55"/>
      <c r="EG280" s="55"/>
      <c r="EH280" s="55"/>
      <c r="EI280" s="55"/>
      <c r="EJ280" s="55"/>
      <c r="EK280" s="55"/>
      <c r="EL280" s="55"/>
      <c r="EM280" s="55"/>
      <c r="EN280" s="55"/>
      <c r="EO280" s="55"/>
      <c r="EP280" s="55"/>
      <c r="EQ280" s="55"/>
      <c r="ER280" s="55"/>
      <c r="ES280" s="55"/>
      <c r="ET280" s="55"/>
      <c r="EU280" s="55"/>
      <c r="EV280" s="55"/>
      <c r="EW280" s="55"/>
      <c r="EX280" s="55"/>
      <c r="EY280" s="55"/>
      <c r="EZ280" s="55"/>
      <c r="FA280" s="55"/>
      <c r="FB280" s="55"/>
      <c r="FC280" s="55"/>
      <c r="FD280" s="55"/>
      <c r="FE280" s="55"/>
      <c r="FF280" s="55"/>
      <c r="FG280" s="55"/>
      <c r="FH280" s="55"/>
      <c r="FI280" s="55"/>
      <c r="FJ280" s="55"/>
      <c r="FK280" s="55"/>
      <c r="FL280" s="55"/>
      <c r="FM280" s="55"/>
      <c r="FN280" s="55"/>
      <c r="FO280" s="55"/>
      <c r="FP280" s="55"/>
      <c r="FQ280" s="55"/>
      <c r="FR280" s="55"/>
      <c r="FS280" s="55"/>
      <c r="FT280" s="55"/>
      <c r="FU280" s="55"/>
      <c r="FV280" s="55"/>
      <c r="FW280" s="55"/>
      <c r="FX280" s="55"/>
      <c r="FY280" s="55"/>
      <c r="FZ280" s="55"/>
      <c r="GA280" s="55"/>
      <c r="GB280" s="55"/>
      <c r="GC280" s="55"/>
      <c r="GD280" s="55"/>
      <c r="GE280" s="55"/>
      <c r="GF280" s="55"/>
      <c r="GG280" s="55"/>
      <c r="GH280" s="55"/>
      <c r="GI280" s="55"/>
      <c r="GJ280" s="55"/>
      <c r="GK280" s="55"/>
      <c r="GL280" s="55"/>
      <c r="GM280" s="55"/>
      <c r="GN280" s="55"/>
      <c r="GO280" s="55"/>
      <c r="GP280" s="55"/>
      <c r="GQ280" s="55"/>
      <c r="GR280" s="55"/>
      <c r="GS280" s="55"/>
      <c r="GT280" s="55"/>
      <c r="GU280" s="55"/>
      <c r="GV280" s="55"/>
      <c r="GW280" s="55"/>
      <c r="GX280" s="55"/>
      <c r="GY280" s="55"/>
      <c r="GZ280" s="55"/>
      <c r="HA280" s="55"/>
      <c r="HB280" s="55"/>
      <c r="HC280" s="55"/>
      <c r="HD280" s="55"/>
      <c r="HE280" s="55"/>
      <c r="HF280" s="55"/>
      <c r="HG280" s="55"/>
      <c r="HH280" s="55"/>
      <c r="HI280" s="55"/>
      <c r="HJ280" s="55"/>
      <c r="HK280" s="55"/>
      <c r="HL280" s="55"/>
      <c r="HM280" s="55"/>
      <c r="HN280" s="55"/>
      <c r="HO280" s="55"/>
      <c r="HP280" s="55"/>
      <c r="HQ280" s="55"/>
      <c r="HR280" s="55"/>
      <c r="HS280" s="55"/>
      <c r="HT280" s="55"/>
      <c r="HU280" s="55"/>
      <c r="HV280" s="55"/>
      <c r="HW280" s="55"/>
      <c r="HX280" s="55"/>
      <c r="HY280" s="55"/>
      <c r="HZ280" s="55"/>
      <c r="IA280" s="55"/>
      <c r="IB280" s="55"/>
      <c r="IC280" s="55"/>
      <c r="ID280" s="55"/>
      <c r="IE280" s="55"/>
      <c r="IF280" s="55"/>
      <c r="IG280" s="55"/>
      <c r="IH280" s="55"/>
      <c r="II280" s="55"/>
      <c r="IJ280" s="55"/>
      <c r="IK280" s="55"/>
      <c r="IL280" s="55"/>
      <c r="IM280" s="55"/>
      <c r="IN280" s="55"/>
      <c r="IO280" s="55"/>
      <c r="IP280" s="55"/>
      <c r="IQ280" s="55"/>
      <c r="IR280" s="55"/>
      <c r="IS280" s="55"/>
      <c r="IT280" s="55"/>
      <c r="IU280" s="55"/>
      <c r="IV280" s="55"/>
      <c r="IW280" s="55"/>
      <c r="IX280" s="55"/>
      <c r="IY280" s="55"/>
    </row>
    <row r="281" spans="2:259" ht="24.95" customHeight="1">
      <c r="B281" s="123">
        <f t="shared" si="49"/>
        <v>150</v>
      </c>
      <c r="C281" s="331">
        <f t="shared" si="56"/>
        <v>1.3246440292904196</v>
      </c>
      <c r="D281" s="331">
        <f t="shared" si="57"/>
        <v>1.2196188310521934</v>
      </c>
      <c r="E281" s="332">
        <f t="shared" si="58"/>
        <v>1.8546846846846847</v>
      </c>
      <c r="F281" s="112"/>
      <c r="G281" s="294">
        <f t="shared" si="50"/>
        <v>1.2137193313635575</v>
      </c>
      <c r="H281" s="130">
        <f t="shared" si="51"/>
        <v>1.3246440292904196</v>
      </c>
      <c r="I281" s="301">
        <f t="shared" si="52"/>
        <v>1.1348022585086561</v>
      </c>
      <c r="J281" s="302">
        <f t="shared" si="53"/>
        <v>1.2196188310521934</v>
      </c>
      <c r="K281" s="130">
        <f t="shared" si="54"/>
        <v>1.8512893947939633</v>
      </c>
      <c r="L281" s="295">
        <f t="shared" si="55"/>
        <v>1.8546846846846847</v>
      </c>
      <c r="Z281" s="271">
        <v>150</v>
      </c>
      <c r="AA281" s="131">
        <v>1.33</v>
      </c>
      <c r="AB281" s="131">
        <v>1.33</v>
      </c>
      <c r="AC281" s="131">
        <v>1</v>
      </c>
      <c r="AD281" s="276">
        <v>1</v>
      </c>
      <c r="AE281" s="278">
        <v>5020.9152213689486</v>
      </c>
      <c r="AF281" s="132">
        <v>4012.5701000000004</v>
      </c>
      <c r="AG281" s="132">
        <v>4385.143071458333</v>
      </c>
      <c r="AH281" s="132">
        <v>5942.8373468515629</v>
      </c>
      <c r="AI281" s="132">
        <v>5141.2191149176952</v>
      </c>
      <c r="AJ281" s="132">
        <v>5761.6278854166658</v>
      </c>
      <c r="AK281" s="132">
        <v>6093.9818653130287</v>
      </c>
      <c r="AL281" s="132">
        <v>5029.0297928571435</v>
      </c>
      <c r="AM281" s="132">
        <v>5414.7297928571434</v>
      </c>
      <c r="AN281" s="132">
        <v>3211.2702963749998</v>
      </c>
      <c r="AO281" s="275">
        <v>3354.8463973820917</v>
      </c>
      <c r="AP281" s="278">
        <v>137.80160000000001</v>
      </c>
      <c r="AQ281" s="132">
        <v>124.67198333333336</v>
      </c>
      <c r="AR281" s="132">
        <v>120.46918333333333</v>
      </c>
      <c r="AS281" s="132">
        <v>163.76988250000002</v>
      </c>
      <c r="AT281" s="132">
        <v>150.28113333333334</v>
      </c>
      <c r="AU281" s="132">
        <v>161.99400000000003</v>
      </c>
      <c r="AV281" s="132">
        <v>182.53806666666668</v>
      </c>
      <c r="AW281" s="132">
        <v>140.714</v>
      </c>
      <c r="AX281" s="132">
        <v>140.84700000000001</v>
      </c>
      <c r="AY281" s="132">
        <v>93.187780000000004</v>
      </c>
      <c r="AZ281" s="268">
        <v>88.404706320000003</v>
      </c>
      <c r="BA281" s="271">
        <v>150</v>
      </c>
      <c r="BB281" s="131">
        <v>1.33</v>
      </c>
      <c r="BC281" s="131">
        <v>1.33</v>
      </c>
      <c r="BD281" s="131">
        <v>1</v>
      </c>
      <c r="BE281" s="276">
        <v>1</v>
      </c>
      <c r="BF281" s="278">
        <v>5370.0826021633657</v>
      </c>
      <c r="BG281" s="132">
        <v>4012.5701000000004</v>
      </c>
      <c r="BH281" s="132">
        <v>4385.143071458333</v>
      </c>
      <c r="BI281" s="132">
        <v>5942.8373468515629</v>
      </c>
      <c r="BJ281" s="132">
        <v>5141.2191149176952</v>
      </c>
      <c r="BK281" s="132">
        <v>5761.6278854166658</v>
      </c>
      <c r="BL281" s="132">
        <v>6093.9818653130287</v>
      </c>
      <c r="BM281" s="132">
        <v>5029.0297928571435</v>
      </c>
      <c r="BN281" s="132">
        <v>5414.7297928571434</v>
      </c>
      <c r="BO281" s="132">
        <v>3211.2702963749998</v>
      </c>
      <c r="BP281" s="275">
        <v>3354.8463973820917</v>
      </c>
      <c r="BQ281" s="278">
        <v>149.66812746666668</v>
      </c>
      <c r="BR281" s="132">
        <v>124.67198333333336</v>
      </c>
      <c r="BS281" s="132">
        <v>120.46918333333333</v>
      </c>
      <c r="BT281" s="132">
        <v>163.76988250000002</v>
      </c>
      <c r="BU281" s="132">
        <v>150.28113333333334</v>
      </c>
      <c r="BV281" s="132">
        <v>161.99400000000003</v>
      </c>
      <c r="BW281" s="132">
        <v>182.53806666666668</v>
      </c>
      <c r="BX281" s="132">
        <v>140.714</v>
      </c>
      <c r="BY281" s="132">
        <v>140.84700000000001</v>
      </c>
      <c r="BZ281" s="132">
        <v>93.187780000000004</v>
      </c>
      <c r="CA281" s="268">
        <v>88.404706320000003</v>
      </c>
      <c r="CB281" s="271">
        <v>150</v>
      </c>
      <c r="CC281" s="131">
        <v>1</v>
      </c>
      <c r="CD281" s="131">
        <v>1</v>
      </c>
      <c r="CE281" s="131">
        <v>1</v>
      </c>
      <c r="CF281" s="276">
        <v>1</v>
      </c>
      <c r="CG281" s="278">
        <v>2475</v>
      </c>
      <c r="CH281" s="132">
        <v>3016.9700000000003</v>
      </c>
      <c r="CI281" s="132">
        <v>3297.1000537280697</v>
      </c>
      <c r="CJ281" s="132">
        <v>4468.2987570312498</v>
      </c>
      <c r="CK281" s="132">
        <v>3865.5782818930038</v>
      </c>
      <c r="CL281" s="132">
        <v>4332.0510416666657</v>
      </c>
      <c r="CM281" s="132">
        <v>4581.9412521150589</v>
      </c>
      <c r="CN281" s="132">
        <v>3781.2254081632655</v>
      </c>
      <c r="CO281" s="132">
        <v>4071.2254081632655</v>
      </c>
      <c r="CP281" s="132">
        <v>2414.4889446428569</v>
      </c>
      <c r="CQ281" s="275">
        <v>2522.4409002872867</v>
      </c>
      <c r="CR281" s="278">
        <v>74</v>
      </c>
      <c r="CS281" s="132">
        <v>93.738333333333344</v>
      </c>
      <c r="CT281" s="132">
        <v>90.578333333333333</v>
      </c>
      <c r="CU281" s="132">
        <v>123.13525000000001</v>
      </c>
      <c r="CV281" s="132">
        <v>112.99333333333334</v>
      </c>
      <c r="CW281" s="132">
        <v>121.80000000000001</v>
      </c>
      <c r="CX281" s="132">
        <v>137.24666666666667</v>
      </c>
      <c r="CY281" s="132">
        <v>105.8</v>
      </c>
      <c r="CZ281" s="132">
        <v>105.9</v>
      </c>
      <c r="DA281" s="132">
        <v>70.066000000000003</v>
      </c>
      <c r="DB281" s="268">
        <v>66.469703999999993</v>
      </c>
      <c r="DC281" s="55"/>
      <c r="DD281" s="55"/>
      <c r="DE281" s="55"/>
      <c r="DF281" s="55"/>
      <c r="DG281" s="55"/>
      <c r="DH281" s="55"/>
      <c r="DI281" s="55"/>
      <c r="DJ281" s="55"/>
      <c r="DK281" s="55"/>
      <c r="DL281" s="55"/>
      <c r="DM281" s="55"/>
      <c r="DN281" s="55"/>
      <c r="DO281" s="55"/>
      <c r="DP281" s="55"/>
      <c r="DQ281" s="55"/>
      <c r="DR281" s="55"/>
      <c r="DS281" s="55"/>
      <c r="DT281" s="55"/>
      <c r="DU281" s="55"/>
      <c r="DV281" s="55"/>
      <c r="DW281" s="55"/>
      <c r="DX281" s="55"/>
      <c r="DY281" s="55"/>
      <c r="DZ281" s="55"/>
      <c r="EA281" s="55"/>
      <c r="EB281" s="55"/>
      <c r="EC281" s="55"/>
      <c r="ED281" s="55"/>
      <c r="EE281" s="55"/>
      <c r="EF281" s="55"/>
      <c r="EG281" s="55"/>
      <c r="EH281" s="55"/>
      <c r="EI281" s="55"/>
      <c r="EJ281" s="55"/>
      <c r="EK281" s="55"/>
      <c r="EL281" s="55"/>
      <c r="EM281" s="55"/>
      <c r="EN281" s="55"/>
      <c r="EO281" s="55"/>
      <c r="EP281" s="55"/>
      <c r="EQ281" s="55"/>
      <c r="ER281" s="55"/>
      <c r="ES281" s="55"/>
      <c r="ET281" s="55"/>
      <c r="EU281" s="55"/>
      <c r="EV281" s="55"/>
      <c r="EW281" s="55"/>
      <c r="EX281" s="55"/>
      <c r="EY281" s="55"/>
      <c r="EZ281" s="55"/>
      <c r="FA281" s="55"/>
      <c r="FB281" s="55"/>
      <c r="FC281" s="55"/>
      <c r="FD281" s="55"/>
      <c r="FE281" s="55"/>
      <c r="FF281" s="55"/>
      <c r="FG281" s="55"/>
      <c r="FH281" s="55"/>
      <c r="FI281" s="55"/>
      <c r="FJ281" s="55"/>
      <c r="FK281" s="55"/>
      <c r="FL281" s="55"/>
      <c r="FM281" s="55"/>
      <c r="FN281" s="55"/>
      <c r="FO281" s="55"/>
      <c r="FP281" s="55"/>
      <c r="FQ281" s="55"/>
      <c r="FR281" s="55"/>
      <c r="FS281" s="55"/>
      <c r="FT281" s="55"/>
      <c r="FU281" s="55"/>
      <c r="FV281" s="55"/>
      <c r="FW281" s="55"/>
      <c r="FX281" s="55"/>
      <c r="FY281" s="55"/>
      <c r="FZ281" s="55"/>
      <c r="GA281" s="55"/>
      <c r="GB281" s="55"/>
      <c r="GC281" s="55"/>
      <c r="GD281" s="55"/>
      <c r="GE281" s="55"/>
      <c r="GF281" s="55"/>
      <c r="GG281" s="55"/>
      <c r="GH281" s="55"/>
      <c r="GI281" s="55"/>
      <c r="GJ281" s="55"/>
      <c r="GK281" s="55"/>
      <c r="GL281" s="55"/>
      <c r="GM281" s="55"/>
      <c r="GN281" s="55"/>
      <c r="GO281" s="55"/>
      <c r="GP281" s="55"/>
      <c r="GQ281" s="55"/>
      <c r="GR281" s="55"/>
      <c r="GS281" s="55"/>
      <c r="GT281" s="55"/>
      <c r="GU281" s="55"/>
      <c r="GV281" s="55"/>
      <c r="GW281" s="55"/>
      <c r="GX281" s="55"/>
      <c r="GY281" s="55"/>
      <c r="GZ281" s="55"/>
      <c r="HA281" s="55"/>
      <c r="HB281" s="55"/>
      <c r="HC281" s="55"/>
      <c r="HD281" s="55"/>
      <c r="HE281" s="55"/>
      <c r="HF281" s="55"/>
      <c r="HG281" s="55"/>
      <c r="HH281" s="55"/>
      <c r="HI281" s="55"/>
      <c r="HJ281" s="55"/>
      <c r="HK281" s="55"/>
      <c r="HL281" s="55"/>
      <c r="HM281" s="55"/>
      <c r="HN281" s="55"/>
      <c r="HO281" s="55"/>
      <c r="HP281" s="55"/>
      <c r="HQ281" s="55"/>
      <c r="HR281" s="55"/>
      <c r="HS281" s="55"/>
      <c r="HT281" s="55"/>
      <c r="HU281" s="55"/>
      <c r="HV281" s="55"/>
      <c r="HW281" s="55"/>
      <c r="HX281" s="55"/>
      <c r="HY281" s="55"/>
      <c r="HZ281" s="55"/>
      <c r="IA281" s="55"/>
      <c r="IB281" s="55"/>
      <c r="IC281" s="55"/>
      <c r="ID281" s="55"/>
      <c r="IE281" s="55"/>
      <c r="IF281" s="55"/>
      <c r="IG281" s="55"/>
      <c r="IH281" s="55"/>
      <c r="II281" s="55"/>
      <c r="IJ281" s="55"/>
      <c r="IK281" s="55"/>
      <c r="IL281" s="55"/>
      <c r="IM281" s="55"/>
      <c r="IN281" s="55"/>
      <c r="IO281" s="55"/>
      <c r="IP281" s="55"/>
      <c r="IQ281" s="55"/>
      <c r="IR281" s="55"/>
      <c r="IS281" s="55"/>
      <c r="IT281" s="55"/>
      <c r="IU281" s="55"/>
      <c r="IV281" s="55"/>
      <c r="IW281" s="55"/>
      <c r="IX281" s="55"/>
      <c r="IY281" s="55"/>
    </row>
    <row r="282" spans="2:259" ht="24.95" customHeight="1">
      <c r="B282" s="123">
        <f t="shared" si="49"/>
        <v>200</v>
      </c>
      <c r="C282" s="331">
        <f t="shared" si="56"/>
        <v>1.3033967797273769</v>
      </c>
      <c r="D282" s="331">
        <f t="shared" si="57"/>
        <v>1.3302992760343244</v>
      </c>
      <c r="E282" s="332">
        <f t="shared" si="58"/>
        <v>1.7155075461186085</v>
      </c>
      <c r="F282" s="112"/>
      <c r="G282" s="294">
        <f t="shared" si="50"/>
        <v>1.2281033301204973</v>
      </c>
      <c r="H282" s="130">
        <f t="shared" si="51"/>
        <v>1.3033967797273769</v>
      </c>
      <c r="I282" s="301">
        <f t="shared" si="52"/>
        <v>1.270389498156588</v>
      </c>
      <c r="J282" s="302">
        <f t="shared" si="53"/>
        <v>1.3302992760343244</v>
      </c>
      <c r="K282" s="130">
        <f t="shared" si="54"/>
        <v>1.7155075461186085</v>
      </c>
      <c r="L282" s="295">
        <f t="shared" si="55"/>
        <v>1.6909444444444444</v>
      </c>
      <c r="Z282" s="271">
        <v>200</v>
      </c>
      <c r="AA282" s="131">
        <v>1.33</v>
      </c>
      <c r="AB282" s="131">
        <v>1.33</v>
      </c>
      <c r="AC282" s="131">
        <v>1</v>
      </c>
      <c r="AD282" s="276">
        <v>1</v>
      </c>
      <c r="AE282" s="278">
        <v>7617.1625135703562</v>
      </c>
      <c r="AF282" s="132">
        <v>5474.5825750000004</v>
      </c>
      <c r="AG282" s="132">
        <v>5964.1938660937494</v>
      </c>
      <c r="AH282" s="132">
        <v>8386.0498382636706</v>
      </c>
      <c r="AI282" s="132">
        <v>7827.7930861882714</v>
      </c>
      <c r="AJ282" s="132">
        <v>8405.3184140624999</v>
      </c>
      <c r="AK282" s="132">
        <v>9354.6626489847731</v>
      </c>
      <c r="AL282" s="132">
        <v>7472.8298446428562</v>
      </c>
      <c r="AM282" s="132">
        <v>7858.5298446428569</v>
      </c>
      <c r="AN282" s="132">
        <v>4603.9003472812492</v>
      </c>
      <c r="AO282" s="275">
        <v>4652.3085790365685</v>
      </c>
      <c r="AP282" s="278">
        <v>155.2912</v>
      </c>
      <c r="AQ282" s="132">
        <v>146.03898750000002</v>
      </c>
      <c r="AR282" s="132">
        <v>121.93938750000001</v>
      </c>
      <c r="AS282" s="132">
        <v>171.70491187500002</v>
      </c>
      <c r="AT282" s="132">
        <v>166.57585</v>
      </c>
      <c r="AU282" s="132">
        <v>173.89750000000001</v>
      </c>
      <c r="AV282" s="132">
        <v>202.40605000000002</v>
      </c>
      <c r="AW282" s="132">
        <v>154.41300000000001</v>
      </c>
      <c r="AX282" s="132">
        <v>154.41300000000001</v>
      </c>
      <c r="AY282" s="132">
        <v>97.820835000000002</v>
      </c>
      <c r="AZ282" s="268">
        <v>89.964229739999993</v>
      </c>
      <c r="BA282" s="271">
        <v>200</v>
      </c>
      <c r="BB282" s="131">
        <v>1.33</v>
      </c>
      <c r="BC282" s="131">
        <v>1.33</v>
      </c>
      <c r="BD282" s="131">
        <v>1</v>
      </c>
      <c r="BE282" s="276">
        <v>1</v>
      </c>
      <c r="BF282" s="278">
        <v>7363.6177428725241</v>
      </c>
      <c r="BG282" s="132">
        <v>5474.5825750000004</v>
      </c>
      <c r="BH282" s="132">
        <v>5964.1938660937494</v>
      </c>
      <c r="BI282" s="132">
        <v>8386.0498382636706</v>
      </c>
      <c r="BJ282" s="132">
        <v>7827.7930861882714</v>
      </c>
      <c r="BK282" s="132">
        <v>8405.3184140624999</v>
      </c>
      <c r="BL282" s="132">
        <v>9354.6626489847731</v>
      </c>
      <c r="BM282" s="132">
        <v>7472.8298446428562</v>
      </c>
      <c r="BN282" s="132">
        <v>7858.5298446428569</v>
      </c>
      <c r="BO282" s="132">
        <v>4603.9003472812492</v>
      </c>
      <c r="BP282" s="275">
        <v>4652.3085790365685</v>
      </c>
      <c r="BQ282" s="278">
        <v>152.15076310000001</v>
      </c>
      <c r="BR282" s="132">
        <v>146.03898750000002</v>
      </c>
      <c r="BS282" s="132">
        <v>121.93938750000001</v>
      </c>
      <c r="BT282" s="132">
        <v>171.70491187500002</v>
      </c>
      <c r="BU282" s="132">
        <v>166.57585</v>
      </c>
      <c r="BV282" s="132">
        <v>173.89750000000001</v>
      </c>
      <c r="BW282" s="132">
        <v>202.40605000000002</v>
      </c>
      <c r="BX282" s="132">
        <v>154.41300000000001</v>
      </c>
      <c r="BY282" s="132">
        <v>154.41300000000001</v>
      </c>
      <c r="BZ282" s="132">
        <v>97.820835000000002</v>
      </c>
      <c r="CA282" s="268">
        <v>89.964229739999993</v>
      </c>
      <c r="CB282" s="271">
        <v>200</v>
      </c>
      <c r="CC282" s="131">
        <v>1</v>
      </c>
      <c r="CD282" s="131">
        <v>1</v>
      </c>
      <c r="CE282" s="131">
        <v>1</v>
      </c>
      <c r="CF282" s="276">
        <v>1</v>
      </c>
      <c r="CG282" s="278">
        <v>4100</v>
      </c>
      <c r="CH282" s="132">
        <v>4116.2275</v>
      </c>
      <c r="CI282" s="132">
        <v>4484.356290296053</v>
      </c>
      <c r="CJ282" s="132">
        <v>6305.3006302734366</v>
      </c>
      <c r="CK282" s="132">
        <v>5885.5587114197524</v>
      </c>
      <c r="CL282" s="132">
        <v>6319.7882812500002</v>
      </c>
      <c r="CM282" s="132">
        <v>7033.5809390862951</v>
      </c>
      <c r="CN282" s="132">
        <v>5618.6690561224495</v>
      </c>
      <c r="CO282" s="132">
        <v>5908.6690561224495</v>
      </c>
      <c r="CP282" s="132">
        <v>3461.5792084821423</v>
      </c>
      <c r="CQ282" s="275">
        <v>3497.9763752154649</v>
      </c>
      <c r="CR282" s="278">
        <v>90</v>
      </c>
      <c r="CS282" s="132">
        <v>109.80375000000001</v>
      </c>
      <c r="CT282" s="132">
        <v>91.683750000000003</v>
      </c>
      <c r="CU282" s="132">
        <v>129.1014375</v>
      </c>
      <c r="CV282" s="132">
        <v>125.24499999999999</v>
      </c>
      <c r="CW282" s="132">
        <v>130.75</v>
      </c>
      <c r="CX282" s="132">
        <v>152.185</v>
      </c>
      <c r="CY282" s="132">
        <v>116.1</v>
      </c>
      <c r="CZ282" s="132">
        <v>116.10000000000001</v>
      </c>
      <c r="DA282" s="132">
        <v>73.549499999999995</v>
      </c>
      <c r="DB282" s="268">
        <v>67.64227799999999</v>
      </c>
      <c r="DC282" s="55"/>
      <c r="DD282" s="55"/>
      <c r="DE282" s="55"/>
      <c r="DF282" s="55"/>
      <c r="DG282" s="55"/>
      <c r="DH282" s="55"/>
      <c r="DI282" s="55"/>
      <c r="DJ282" s="55"/>
      <c r="DK282" s="55"/>
      <c r="DL282" s="55"/>
      <c r="DM282" s="55"/>
      <c r="DN282" s="55"/>
      <c r="DO282" s="55"/>
      <c r="DP282" s="55"/>
      <c r="DQ282" s="55"/>
      <c r="DR282" s="55"/>
      <c r="DS282" s="55"/>
      <c r="DT282" s="55"/>
      <c r="DU282" s="55"/>
      <c r="DV282" s="55"/>
      <c r="DW282" s="55"/>
      <c r="DX282" s="55"/>
      <c r="DY282" s="55"/>
      <c r="DZ282" s="55"/>
      <c r="EA282" s="55"/>
      <c r="EB282" s="55"/>
      <c r="EC282" s="55"/>
      <c r="ED282" s="55"/>
      <c r="EE282" s="55"/>
      <c r="EF282" s="55"/>
      <c r="EG282" s="55"/>
      <c r="EH282" s="55"/>
      <c r="EI282" s="55"/>
      <c r="EJ282" s="55"/>
      <c r="EK282" s="55"/>
      <c r="EL282" s="55"/>
      <c r="EM282" s="55"/>
      <c r="EN282" s="55"/>
      <c r="EO282" s="55"/>
      <c r="EP282" s="55"/>
      <c r="EQ282" s="55"/>
      <c r="ER282" s="55"/>
      <c r="ES282" s="55"/>
      <c r="ET282" s="55"/>
      <c r="EU282" s="55"/>
      <c r="EV282" s="55"/>
      <c r="EW282" s="55"/>
      <c r="EX282" s="55"/>
      <c r="EY282" s="55"/>
      <c r="EZ282" s="55"/>
      <c r="FA282" s="55"/>
      <c r="FB282" s="55"/>
      <c r="FC282" s="55"/>
      <c r="FD282" s="55"/>
      <c r="FE282" s="55"/>
      <c r="FF282" s="55"/>
      <c r="FG282" s="55"/>
      <c r="FH282" s="55"/>
      <c r="FI282" s="55"/>
      <c r="FJ282" s="55"/>
      <c r="FK282" s="55"/>
      <c r="FL282" s="55"/>
      <c r="FM282" s="55"/>
      <c r="FN282" s="55"/>
      <c r="FO282" s="55"/>
      <c r="FP282" s="55"/>
      <c r="FQ282" s="55"/>
      <c r="FR282" s="55"/>
      <c r="FS282" s="55"/>
      <c r="FT282" s="55"/>
      <c r="FU282" s="55"/>
      <c r="FV282" s="55"/>
      <c r="FW282" s="55"/>
      <c r="FX282" s="55"/>
      <c r="FY282" s="55"/>
      <c r="FZ282" s="55"/>
      <c r="GA282" s="55"/>
      <c r="GB282" s="55"/>
      <c r="GC282" s="55"/>
      <c r="GD282" s="55"/>
      <c r="GE282" s="55"/>
      <c r="GF282" s="55"/>
      <c r="GG282" s="55"/>
      <c r="GH282" s="55"/>
      <c r="GI282" s="55"/>
      <c r="GJ282" s="55"/>
      <c r="GK282" s="55"/>
      <c r="GL282" s="55"/>
      <c r="GM282" s="55"/>
      <c r="GN282" s="55"/>
      <c r="GO282" s="55"/>
      <c r="GP282" s="55"/>
      <c r="GQ282" s="55"/>
      <c r="GR282" s="55"/>
      <c r="GS282" s="55"/>
      <c r="GT282" s="55"/>
      <c r="GU282" s="55"/>
      <c r="GV282" s="55"/>
      <c r="GW282" s="55"/>
      <c r="GX282" s="55"/>
      <c r="GY282" s="55"/>
      <c r="GZ282" s="55"/>
      <c r="HA282" s="55"/>
      <c r="HB282" s="55"/>
      <c r="HC282" s="55"/>
      <c r="HD282" s="55"/>
      <c r="HE282" s="55"/>
      <c r="HF282" s="55"/>
      <c r="HG282" s="55"/>
      <c r="HH282" s="55"/>
      <c r="HI282" s="55"/>
      <c r="HJ282" s="55"/>
      <c r="HK282" s="55"/>
      <c r="HL282" s="55"/>
      <c r="HM282" s="55"/>
      <c r="HN282" s="55"/>
      <c r="HO282" s="55"/>
      <c r="HP282" s="55"/>
      <c r="HQ282" s="55"/>
      <c r="HR282" s="55"/>
      <c r="HS282" s="55"/>
      <c r="HT282" s="55"/>
      <c r="HU282" s="55"/>
      <c r="HV282" s="55"/>
      <c r="HW282" s="55"/>
      <c r="HX282" s="55"/>
      <c r="HY282" s="55"/>
      <c r="HZ282" s="55"/>
      <c r="IA282" s="55"/>
      <c r="IB282" s="55"/>
      <c r="IC282" s="55"/>
      <c r="ID282" s="55"/>
      <c r="IE282" s="55"/>
      <c r="IF282" s="55"/>
      <c r="IG282" s="55"/>
      <c r="IH282" s="55"/>
      <c r="II282" s="55"/>
      <c r="IJ282" s="55"/>
      <c r="IK282" s="55"/>
      <c r="IL282" s="55"/>
      <c r="IM282" s="55"/>
      <c r="IN282" s="55"/>
      <c r="IO282" s="55"/>
      <c r="IP282" s="55"/>
      <c r="IQ282" s="55"/>
      <c r="IR282" s="55"/>
      <c r="IS282" s="55"/>
      <c r="IT282" s="55"/>
      <c r="IU282" s="55"/>
      <c r="IV282" s="55"/>
      <c r="IW282" s="55"/>
      <c r="IX282" s="55"/>
      <c r="IY282" s="55"/>
    </row>
    <row r="283" spans="2:259" ht="24.95" customHeight="1">
      <c r="B283" s="123">
        <f t="shared" si="49"/>
        <v>200.1</v>
      </c>
      <c r="C283" s="331">
        <f t="shared" si="56"/>
        <v>1.3033012868675411</v>
      </c>
      <c r="D283" s="331">
        <f t="shared" si="57"/>
        <v>1.1758280858867349</v>
      </c>
      <c r="E283" s="332">
        <f t="shared" si="58"/>
        <v>1.7151775333217718</v>
      </c>
      <c r="F283" s="112"/>
      <c r="G283" s="294">
        <f t="shared" si="50"/>
        <v>1.2280585884390707</v>
      </c>
      <c r="H283" s="130">
        <f t="shared" si="51"/>
        <v>1.3033012868675411</v>
      </c>
      <c r="I283" s="301">
        <f t="shared" si="52"/>
        <v>1.1186810025537601</v>
      </c>
      <c r="J283" s="302">
        <f t="shared" si="53"/>
        <v>1.1758280858867349</v>
      </c>
      <c r="K283" s="130">
        <f t="shared" si="54"/>
        <v>1.7151775333217718</v>
      </c>
      <c r="L283" s="295">
        <f t="shared" si="55"/>
        <v>1.69059219279644</v>
      </c>
      <c r="Z283" s="271">
        <v>200.1</v>
      </c>
      <c r="AA283" s="131">
        <v>1.33</v>
      </c>
      <c r="AB283" s="131">
        <v>1.33</v>
      </c>
      <c r="AC283" s="131">
        <v>1</v>
      </c>
      <c r="AD283" s="276">
        <v>1</v>
      </c>
      <c r="AE283" s="278">
        <v>7622.7562199508839</v>
      </c>
      <c r="AF283" s="132">
        <v>5477.5070944527743</v>
      </c>
      <c r="AG283" s="132">
        <v>5967.3521300287366</v>
      </c>
      <c r="AH283" s="132">
        <v>8390.9365949974235</v>
      </c>
      <c r="AI283" s="132">
        <v>7833.1695771496979</v>
      </c>
      <c r="AJ283" s="132">
        <v>8410.6139620814592</v>
      </c>
      <c r="AK283" s="132">
        <v>9361.1912434880287</v>
      </c>
      <c r="AL283" s="132">
        <v>7477.7174822767183</v>
      </c>
      <c r="AM283" s="132">
        <v>7863.41748227672</v>
      </c>
      <c r="AN283" s="132">
        <v>4606.68754525862</v>
      </c>
      <c r="AO283" s="275">
        <v>4654.9036462729318</v>
      </c>
      <c r="AP283" s="278">
        <v>155.32543328335831</v>
      </c>
      <c r="AQ283" s="132">
        <v>146.07102198900552</v>
      </c>
      <c r="AR283" s="132">
        <v>121.94159170414794</v>
      </c>
      <c r="AS283" s="132">
        <v>171.71680847076462</v>
      </c>
      <c r="AT283" s="132">
        <v>166.60027986006997</v>
      </c>
      <c r="AU283" s="132">
        <v>173.9169415292354</v>
      </c>
      <c r="AV283" s="132">
        <v>202.43583708145928</v>
      </c>
      <c r="AW283" s="132">
        <v>154.43353823088458</v>
      </c>
      <c r="AX283" s="132">
        <v>154.43353823088458</v>
      </c>
      <c r="AY283" s="132">
        <v>97.827781109445283</v>
      </c>
      <c r="AZ283" s="268">
        <v>89.966567856071961</v>
      </c>
      <c r="BA283" s="271">
        <v>200.1</v>
      </c>
      <c r="BB283" s="131">
        <v>1.33</v>
      </c>
      <c r="BC283" s="131">
        <v>1.33</v>
      </c>
      <c r="BD283" s="131">
        <v>1</v>
      </c>
      <c r="BE283" s="276">
        <v>1</v>
      </c>
      <c r="BF283" s="278">
        <v>8368.0613348380884</v>
      </c>
      <c r="BG283" s="132">
        <v>5477.5070944527743</v>
      </c>
      <c r="BH283" s="132">
        <v>5967.3521300287366</v>
      </c>
      <c r="BI283" s="132">
        <v>8390.9365949974235</v>
      </c>
      <c r="BJ283" s="132">
        <v>7833.1695771496979</v>
      </c>
      <c r="BK283" s="132">
        <v>8410.6139620814592</v>
      </c>
      <c r="BL283" s="132">
        <v>9361.1912434880287</v>
      </c>
      <c r="BM283" s="132">
        <v>7477.7174822767183</v>
      </c>
      <c r="BN283" s="132">
        <v>7863.41748227672</v>
      </c>
      <c r="BO283" s="132">
        <v>4606.68754525862</v>
      </c>
      <c r="BP283" s="275">
        <v>4654.9036462729318</v>
      </c>
      <c r="BQ283" s="278">
        <v>172.16448519240379</v>
      </c>
      <c r="BR283" s="132">
        <v>146.07102198900552</v>
      </c>
      <c r="BS283" s="132">
        <v>121.94159170414794</v>
      </c>
      <c r="BT283" s="132">
        <v>171.71680847076462</v>
      </c>
      <c r="BU283" s="132">
        <v>166.60027986006997</v>
      </c>
      <c r="BV283" s="132">
        <v>173.9169415292354</v>
      </c>
      <c r="BW283" s="132">
        <v>202.43583708145928</v>
      </c>
      <c r="BX283" s="132">
        <v>154.43353823088458</v>
      </c>
      <c r="BY283" s="132">
        <v>154.43353823088458</v>
      </c>
      <c r="BZ283" s="132">
        <v>97.827781109445283</v>
      </c>
      <c r="CA283" s="268">
        <v>89.966567856071961</v>
      </c>
      <c r="CB283" s="271">
        <v>200.1</v>
      </c>
      <c r="CC283" s="131">
        <v>1</v>
      </c>
      <c r="CD283" s="131">
        <v>1</v>
      </c>
      <c r="CE283" s="131">
        <v>1</v>
      </c>
      <c r="CF283" s="276">
        <v>1</v>
      </c>
      <c r="CG283" s="278">
        <v>4103.6507999999994</v>
      </c>
      <c r="CH283" s="132">
        <v>4118.4263868065973</v>
      </c>
      <c r="CI283" s="132">
        <v>4486.730924833636</v>
      </c>
      <c r="CJ283" s="132">
        <v>6308.974883456709</v>
      </c>
      <c r="CK283" s="132">
        <v>5889.6011858268394</v>
      </c>
      <c r="CL283" s="132">
        <v>6323.7698963018483</v>
      </c>
      <c r="CM283" s="132">
        <v>7038.4896567579144</v>
      </c>
      <c r="CN283" s="132">
        <v>5622.3439716366302</v>
      </c>
      <c r="CO283" s="132">
        <v>5912.3439716366311</v>
      </c>
      <c r="CP283" s="132">
        <v>3463.674846059113</v>
      </c>
      <c r="CQ283" s="275">
        <v>3499.9275535886704</v>
      </c>
      <c r="CR283" s="278">
        <v>90.031999999999996</v>
      </c>
      <c r="CS283" s="132">
        <v>109.82783608195902</v>
      </c>
      <c r="CT283" s="132">
        <v>91.685407296351826</v>
      </c>
      <c r="CU283" s="132">
        <v>129.11038230884557</v>
      </c>
      <c r="CV283" s="132">
        <v>125.26336831584209</v>
      </c>
      <c r="CW283" s="132">
        <v>130.76461769115443</v>
      </c>
      <c r="CX283" s="132">
        <v>152.20739630184909</v>
      </c>
      <c r="CY283" s="132">
        <v>116.11544227886057</v>
      </c>
      <c r="CZ283" s="132">
        <v>116.11544227886057</v>
      </c>
      <c r="DA283" s="132">
        <v>73.554722638680659</v>
      </c>
      <c r="DB283" s="268">
        <v>67.644035982008987</v>
      </c>
      <c r="DC283" s="55"/>
      <c r="DD283" s="55"/>
      <c r="DE283" s="55"/>
      <c r="DF283" s="55"/>
      <c r="DG283" s="55"/>
      <c r="DH283" s="55"/>
      <c r="DI283" s="55"/>
      <c r="DJ283" s="55"/>
      <c r="DK283" s="55"/>
      <c r="DL283" s="55"/>
      <c r="DM283" s="55"/>
      <c r="DN283" s="55"/>
      <c r="DO283" s="55"/>
      <c r="DP283" s="55"/>
      <c r="DQ283" s="55"/>
      <c r="DR283" s="55"/>
      <c r="DS283" s="55"/>
      <c r="DT283" s="55"/>
      <c r="DU283" s="55"/>
      <c r="DV283" s="55"/>
      <c r="DW283" s="55"/>
      <c r="DX283" s="55"/>
      <c r="DY283" s="55"/>
      <c r="DZ283" s="55"/>
      <c r="EA283" s="55"/>
      <c r="EB283" s="55"/>
      <c r="EC283" s="55"/>
      <c r="ED283" s="55"/>
      <c r="EE283" s="55"/>
      <c r="EF283" s="55"/>
      <c r="EG283" s="55"/>
      <c r="EH283" s="55"/>
      <c r="EI283" s="55"/>
      <c r="EJ283" s="55"/>
      <c r="EK283" s="55"/>
      <c r="EL283" s="55"/>
      <c r="EM283" s="55"/>
      <c r="EN283" s="55"/>
      <c r="EO283" s="55"/>
      <c r="EP283" s="55"/>
      <c r="EQ283" s="55"/>
      <c r="ER283" s="55"/>
      <c r="ES283" s="55"/>
      <c r="ET283" s="55"/>
      <c r="EU283" s="55"/>
      <c r="EV283" s="55"/>
      <c r="EW283" s="55"/>
      <c r="EX283" s="55"/>
      <c r="EY283" s="55"/>
      <c r="EZ283" s="55"/>
      <c r="FA283" s="55"/>
      <c r="FB283" s="55"/>
      <c r="FC283" s="55"/>
      <c r="FD283" s="55"/>
      <c r="FE283" s="55"/>
      <c r="FF283" s="55"/>
      <c r="FG283" s="55"/>
      <c r="FH283" s="55"/>
      <c r="FI283" s="55"/>
      <c r="FJ283" s="55"/>
      <c r="FK283" s="55"/>
      <c r="FL283" s="55"/>
      <c r="FM283" s="55"/>
      <c r="FN283" s="55"/>
      <c r="FO283" s="55"/>
      <c r="FP283" s="55"/>
      <c r="FQ283" s="55"/>
      <c r="FR283" s="55"/>
      <c r="FS283" s="55"/>
      <c r="FT283" s="55"/>
      <c r="FU283" s="55"/>
      <c r="FV283" s="55"/>
      <c r="FW283" s="55"/>
      <c r="FX283" s="55"/>
      <c r="FY283" s="55"/>
      <c r="FZ283" s="55"/>
      <c r="GA283" s="55"/>
      <c r="GB283" s="55"/>
      <c r="GC283" s="55"/>
      <c r="GD283" s="55"/>
      <c r="GE283" s="55"/>
      <c r="GF283" s="55"/>
      <c r="GG283" s="55"/>
      <c r="GH283" s="55"/>
      <c r="GI283" s="55"/>
      <c r="GJ283" s="55"/>
      <c r="GK283" s="55"/>
      <c r="GL283" s="55"/>
      <c r="GM283" s="55"/>
      <c r="GN283" s="55"/>
      <c r="GO283" s="55"/>
      <c r="GP283" s="55"/>
      <c r="GQ283" s="55"/>
      <c r="GR283" s="55"/>
      <c r="GS283" s="55"/>
      <c r="GT283" s="55"/>
      <c r="GU283" s="55"/>
      <c r="GV283" s="55"/>
      <c r="GW283" s="55"/>
      <c r="GX283" s="55"/>
      <c r="GY283" s="55"/>
      <c r="GZ283" s="55"/>
      <c r="HA283" s="55"/>
      <c r="HB283" s="55"/>
      <c r="HC283" s="55"/>
      <c r="HD283" s="55"/>
      <c r="HE283" s="55"/>
      <c r="HF283" s="55"/>
      <c r="HG283" s="55"/>
      <c r="HH283" s="55"/>
      <c r="HI283" s="55"/>
      <c r="HJ283" s="55"/>
      <c r="HK283" s="55"/>
      <c r="HL283" s="55"/>
      <c r="HM283" s="55"/>
      <c r="HN283" s="55"/>
      <c r="HO283" s="55"/>
      <c r="HP283" s="55"/>
      <c r="HQ283" s="55"/>
      <c r="HR283" s="55"/>
      <c r="HS283" s="55"/>
      <c r="HT283" s="55"/>
      <c r="HU283" s="55"/>
      <c r="HV283" s="55"/>
      <c r="HW283" s="55"/>
      <c r="HX283" s="55"/>
      <c r="HY283" s="55"/>
      <c r="HZ283" s="55"/>
      <c r="IA283" s="55"/>
      <c r="IB283" s="55"/>
      <c r="IC283" s="55"/>
      <c r="ID283" s="55"/>
      <c r="IE283" s="55"/>
      <c r="IF283" s="55"/>
      <c r="IG283" s="55"/>
      <c r="IH283" s="55"/>
      <c r="II283" s="55"/>
      <c r="IJ283" s="55"/>
      <c r="IK283" s="55"/>
      <c r="IL283" s="55"/>
      <c r="IM283" s="55"/>
      <c r="IN283" s="55"/>
      <c r="IO283" s="55"/>
      <c r="IP283" s="55"/>
      <c r="IQ283" s="55"/>
      <c r="IR283" s="55"/>
      <c r="IS283" s="55"/>
      <c r="IT283" s="55"/>
      <c r="IU283" s="55"/>
      <c r="IV283" s="55"/>
      <c r="IW283" s="55"/>
      <c r="IX283" s="55"/>
      <c r="IY283" s="55"/>
    </row>
    <row r="284" spans="2:259" ht="24.95" customHeight="1">
      <c r="B284" s="123">
        <f t="shared" si="49"/>
        <v>250</v>
      </c>
      <c r="C284" s="331">
        <f t="shared" si="56"/>
        <v>1.2447477410338281</v>
      </c>
      <c r="D284" s="331">
        <f t="shared" si="57"/>
        <v>1.1997672789082388</v>
      </c>
      <c r="E284" s="332">
        <f t="shared" si="58"/>
        <v>1.5493166940847407</v>
      </c>
      <c r="F284" s="112"/>
      <c r="G284" s="294">
        <f t="shared" si="50"/>
        <v>1.189130845119948</v>
      </c>
      <c r="H284" s="130">
        <f t="shared" si="51"/>
        <v>1.2447477410338281</v>
      </c>
      <c r="I284" s="301">
        <f t="shared" si="52"/>
        <v>1.1558133747454413</v>
      </c>
      <c r="J284" s="302">
        <f t="shared" si="53"/>
        <v>1.1997672789082388</v>
      </c>
      <c r="K284" s="130">
        <f t="shared" si="54"/>
        <v>1.5493166940847407</v>
      </c>
      <c r="L284" s="295">
        <f t="shared" si="55"/>
        <v>1.5202641509433965</v>
      </c>
      <c r="Z284" s="271">
        <v>250</v>
      </c>
      <c r="AA284" s="131">
        <v>1.33</v>
      </c>
      <c r="AB284" s="131">
        <v>1.33</v>
      </c>
      <c r="AC284" s="131">
        <v>1</v>
      </c>
      <c r="AD284" s="276">
        <v>1</v>
      </c>
      <c r="AE284" s="278">
        <v>10613.736218334092</v>
      </c>
      <c r="AF284" s="132">
        <v>7930.1609231526891</v>
      </c>
      <c r="AG284" s="132">
        <v>7543.3743428750004</v>
      </c>
      <c r="AH284" s="132">
        <v>10829.527333110938</v>
      </c>
      <c r="AI284" s="132">
        <v>10517.037468950617</v>
      </c>
      <c r="AJ284" s="132">
        <v>11055.532731249999</v>
      </c>
      <c r="AK284" s="132">
        <v>12621.121119187821</v>
      </c>
      <c r="AL284" s="132">
        <v>9916.6598757142874</v>
      </c>
      <c r="AM284" s="132">
        <v>10302.359875714286</v>
      </c>
      <c r="AN284" s="132">
        <v>5998.0783778249997</v>
      </c>
      <c r="AO284" s="275">
        <v>5949.8848880292544</v>
      </c>
      <c r="AP284" s="278">
        <v>172.18495999999999</v>
      </c>
      <c r="AQ284" s="132">
        <v>158.85919000000001</v>
      </c>
      <c r="AR284" s="132">
        <v>122.82151</v>
      </c>
      <c r="AS284" s="132">
        <v>176.46592950000002</v>
      </c>
      <c r="AT284" s="132">
        <v>176.35268000000002</v>
      </c>
      <c r="AU284" s="132">
        <v>181.678</v>
      </c>
      <c r="AV284" s="132">
        <v>214.32684000000003</v>
      </c>
      <c r="AW284" s="132">
        <v>162.63240000000002</v>
      </c>
      <c r="AX284" s="132">
        <v>162.63240000000002</v>
      </c>
      <c r="AY284" s="132">
        <v>100.60066799999998</v>
      </c>
      <c r="AZ284" s="268">
        <v>92.290905672000022</v>
      </c>
      <c r="BA284" s="271">
        <v>250</v>
      </c>
      <c r="BB284" s="131">
        <v>1.33</v>
      </c>
      <c r="BC284" s="131">
        <v>1.33</v>
      </c>
      <c r="BD284" s="131">
        <v>1</v>
      </c>
      <c r="BE284" s="276">
        <v>1</v>
      </c>
      <c r="BF284" s="278">
        <v>10919.687723779389</v>
      </c>
      <c r="BG284" s="132">
        <v>7930.1609231526891</v>
      </c>
      <c r="BH284" s="132">
        <v>7543.3743428750004</v>
      </c>
      <c r="BI284" s="132">
        <v>10829.527333110938</v>
      </c>
      <c r="BJ284" s="132">
        <v>10517.037468950617</v>
      </c>
      <c r="BK284" s="132">
        <v>11055.532731249999</v>
      </c>
      <c r="BL284" s="132">
        <v>12621.121119187821</v>
      </c>
      <c r="BM284" s="132">
        <v>9916.6598757142874</v>
      </c>
      <c r="BN284" s="132">
        <v>10302.359875714286</v>
      </c>
      <c r="BO284" s="132">
        <v>5998.0783778249997</v>
      </c>
      <c r="BP284" s="275">
        <v>5949.8848880292544</v>
      </c>
      <c r="BQ284" s="278">
        <v>178.64034448000001</v>
      </c>
      <c r="BR284" s="132">
        <v>158.85919000000001</v>
      </c>
      <c r="BS284" s="132">
        <v>122.82151</v>
      </c>
      <c r="BT284" s="132">
        <v>176.46592950000002</v>
      </c>
      <c r="BU284" s="132">
        <v>176.35268000000002</v>
      </c>
      <c r="BV284" s="132">
        <v>181.678</v>
      </c>
      <c r="BW284" s="132">
        <v>214.32684000000003</v>
      </c>
      <c r="BX284" s="132">
        <v>162.63240000000002</v>
      </c>
      <c r="BY284" s="132">
        <v>162.63240000000002</v>
      </c>
      <c r="BZ284" s="132">
        <v>100.60066799999998</v>
      </c>
      <c r="CA284" s="268">
        <v>92.290905672000022</v>
      </c>
      <c r="CB284" s="271">
        <v>250</v>
      </c>
      <c r="CC284" s="131">
        <v>1</v>
      </c>
      <c r="CD284" s="131">
        <v>1</v>
      </c>
      <c r="CE284" s="131">
        <v>1</v>
      </c>
      <c r="CF284" s="276">
        <v>1</v>
      </c>
      <c r="CG284" s="278">
        <v>6125</v>
      </c>
      <c r="CH284" s="132">
        <v>5962.5270098892397</v>
      </c>
      <c r="CI284" s="132">
        <v>5671.7100322368424</v>
      </c>
      <c r="CJ284" s="132">
        <v>8142.5017542187497</v>
      </c>
      <c r="CK284" s="132">
        <v>7907.5469691358012</v>
      </c>
      <c r="CL284" s="132">
        <v>8312.4306249999991</v>
      </c>
      <c r="CM284" s="132">
        <v>9489.5647512690375</v>
      </c>
      <c r="CN284" s="132">
        <v>7456.1352448979596</v>
      </c>
      <c r="CO284" s="132">
        <v>7746.1352448979587</v>
      </c>
      <c r="CP284" s="132">
        <v>4509.8333667857141</v>
      </c>
      <c r="CQ284" s="275">
        <v>4473.5976601723714</v>
      </c>
      <c r="CR284" s="278">
        <v>106</v>
      </c>
      <c r="CS284" s="132">
        <v>119.443</v>
      </c>
      <c r="CT284" s="132">
        <v>92.346999999999994</v>
      </c>
      <c r="CU284" s="132">
        <v>132.68115</v>
      </c>
      <c r="CV284" s="132">
        <v>132.596</v>
      </c>
      <c r="CW284" s="132">
        <v>136.6</v>
      </c>
      <c r="CX284" s="132">
        <v>161.14800000000002</v>
      </c>
      <c r="CY284" s="132">
        <v>122.28</v>
      </c>
      <c r="CZ284" s="132">
        <v>122.28</v>
      </c>
      <c r="DA284" s="132">
        <v>75.639599999999987</v>
      </c>
      <c r="DB284" s="268">
        <v>69.391658400000011</v>
      </c>
      <c r="DC284" s="55"/>
      <c r="DD284" s="55"/>
      <c r="DE284" s="55"/>
      <c r="DF284" s="55"/>
      <c r="DG284" s="55"/>
      <c r="DH284" s="55"/>
      <c r="DI284" s="55"/>
      <c r="DJ284" s="55"/>
      <c r="DK284" s="55"/>
      <c r="DL284" s="55"/>
      <c r="DM284" s="55"/>
      <c r="DN284" s="55"/>
      <c r="DO284" s="55"/>
      <c r="DP284" s="55"/>
      <c r="DQ284" s="55"/>
      <c r="DR284" s="55"/>
      <c r="DS284" s="55"/>
      <c r="DT284" s="55"/>
      <c r="DU284" s="55"/>
      <c r="DV284" s="55"/>
      <c r="DW284" s="55"/>
      <c r="DX284" s="55"/>
      <c r="DY284" s="55"/>
      <c r="DZ284" s="55"/>
      <c r="EA284" s="55"/>
      <c r="EB284" s="55"/>
      <c r="EC284" s="55"/>
      <c r="ED284" s="55"/>
      <c r="EE284" s="55"/>
      <c r="EF284" s="55"/>
      <c r="EG284" s="55"/>
      <c r="EH284" s="55"/>
      <c r="EI284" s="55"/>
      <c r="EJ284" s="55"/>
      <c r="EK284" s="55"/>
      <c r="EL284" s="55"/>
      <c r="EM284" s="55"/>
      <c r="EN284" s="55"/>
      <c r="EO284" s="55"/>
      <c r="EP284" s="55"/>
      <c r="EQ284" s="55"/>
      <c r="ER284" s="55"/>
      <c r="ES284" s="55"/>
      <c r="ET284" s="55"/>
      <c r="EU284" s="55"/>
      <c r="EV284" s="55"/>
      <c r="EW284" s="55"/>
      <c r="EX284" s="55"/>
      <c r="EY284" s="55"/>
      <c r="EZ284" s="55"/>
      <c r="FA284" s="55"/>
      <c r="FB284" s="55"/>
      <c r="FC284" s="55"/>
      <c r="FD284" s="55"/>
      <c r="FE284" s="55"/>
      <c r="FF284" s="55"/>
      <c r="FG284" s="55"/>
      <c r="FH284" s="55"/>
      <c r="FI284" s="55"/>
      <c r="FJ284" s="55"/>
      <c r="FK284" s="55"/>
      <c r="FL284" s="55"/>
      <c r="FM284" s="55"/>
      <c r="FN284" s="55"/>
      <c r="FO284" s="55"/>
      <c r="FP284" s="55"/>
      <c r="FQ284" s="55"/>
      <c r="FR284" s="55"/>
      <c r="FS284" s="55"/>
      <c r="FT284" s="55"/>
      <c r="FU284" s="55"/>
      <c r="FV284" s="55"/>
      <c r="FW284" s="55"/>
      <c r="FX284" s="55"/>
      <c r="FY284" s="55"/>
      <c r="FZ284" s="55"/>
      <c r="GA284" s="55"/>
      <c r="GB284" s="55"/>
      <c r="GC284" s="55"/>
      <c r="GD284" s="55"/>
      <c r="GE284" s="55"/>
      <c r="GF284" s="55"/>
      <c r="GG284" s="55"/>
      <c r="GH284" s="55"/>
      <c r="GI284" s="55"/>
      <c r="GJ284" s="55"/>
      <c r="GK284" s="55"/>
      <c r="GL284" s="55"/>
      <c r="GM284" s="55"/>
      <c r="GN284" s="55"/>
      <c r="GO284" s="55"/>
      <c r="GP284" s="55"/>
      <c r="GQ284" s="55"/>
      <c r="GR284" s="55"/>
      <c r="GS284" s="55"/>
      <c r="GT284" s="55"/>
      <c r="GU284" s="55"/>
      <c r="GV284" s="55"/>
      <c r="GW284" s="55"/>
      <c r="GX284" s="55"/>
      <c r="GY284" s="55"/>
      <c r="GZ284" s="55"/>
      <c r="HA284" s="55"/>
      <c r="HB284" s="55"/>
      <c r="HC284" s="55"/>
      <c r="HD284" s="55"/>
      <c r="HE284" s="55"/>
      <c r="HF284" s="55"/>
      <c r="HG284" s="55"/>
      <c r="HH284" s="55"/>
      <c r="HI284" s="55"/>
      <c r="HJ284" s="55"/>
      <c r="HK284" s="55"/>
      <c r="HL284" s="55"/>
      <c r="HM284" s="55"/>
      <c r="HN284" s="55"/>
      <c r="HO284" s="55"/>
      <c r="HP284" s="55"/>
      <c r="HQ284" s="55"/>
      <c r="HR284" s="55"/>
      <c r="HS284" s="55"/>
      <c r="HT284" s="55"/>
      <c r="HU284" s="55"/>
      <c r="HV284" s="55"/>
      <c r="HW284" s="55"/>
      <c r="HX284" s="55"/>
      <c r="HY284" s="55"/>
      <c r="HZ284" s="55"/>
      <c r="IA284" s="55"/>
      <c r="IB284" s="55"/>
      <c r="IC284" s="55"/>
      <c r="ID284" s="55"/>
      <c r="IE284" s="55"/>
      <c r="IF284" s="55"/>
      <c r="IG284" s="55"/>
      <c r="IH284" s="55"/>
      <c r="II284" s="55"/>
      <c r="IJ284" s="55"/>
      <c r="IK284" s="55"/>
      <c r="IL284" s="55"/>
      <c r="IM284" s="55"/>
      <c r="IN284" s="55"/>
      <c r="IO284" s="55"/>
      <c r="IP284" s="55"/>
      <c r="IQ284" s="55"/>
      <c r="IR284" s="55"/>
      <c r="IS284" s="55"/>
      <c r="IT284" s="55"/>
      <c r="IU284" s="55"/>
      <c r="IV284" s="55"/>
      <c r="IW284" s="55"/>
      <c r="IX284" s="55"/>
      <c r="IY284" s="55"/>
    </row>
    <row r="285" spans="2:259" ht="24.95" customHeight="1" thickBot="1">
      <c r="B285" s="127">
        <f t="shared" si="49"/>
        <v>300</v>
      </c>
      <c r="C285" s="333">
        <f t="shared" si="56"/>
        <v>1.1774186428563358</v>
      </c>
      <c r="D285" s="333">
        <f t="shared" si="57"/>
        <v>1.2038668781392281</v>
      </c>
      <c r="E285" s="334">
        <f t="shared" si="58"/>
        <v>1.3973942252698865</v>
      </c>
      <c r="F285" s="112"/>
      <c r="G285" s="296">
        <f t="shared" si="50"/>
        <v>1.1341854253219574</v>
      </c>
      <c r="H285" s="297">
        <f t="shared" si="51"/>
        <v>1.1774186428563358</v>
      </c>
      <c r="I285" s="303">
        <f t="shared" si="52"/>
        <v>1.1682800557756376</v>
      </c>
      <c r="J285" s="304">
        <f t="shared" si="53"/>
        <v>1.2038668781392281</v>
      </c>
      <c r="K285" s="297">
        <f t="shared" si="54"/>
        <v>1.3973942252698865</v>
      </c>
      <c r="L285" s="298">
        <f t="shared" si="55"/>
        <v>1.3698633879781421</v>
      </c>
      <c r="Z285" s="272">
        <v>300</v>
      </c>
      <c r="AA285" s="273">
        <v>1.33</v>
      </c>
      <c r="AB285" s="273">
        <v>1.33</v>
      </c>
      <c r="AC285" s="273">
        <v>1</v>
      </c>
      <c r="AD285" s="285">
        <v>1</v>
      </c>
      <c r="AE285" s="286">
        <v>14010.467845807259</v>
      </c>
      <c r="AF285" s="269">
        <v>10480.89654429391</v>
      </c>
      <c r="AG285" s="269">
        <v>9122.6196607291677</v>
      </c>
      <c r="AH285" s="269">
        <v>13273.137329675783</v>
      </c>
      <c r="AI285" s="269">
        <v>13207.617057458849</v>
      </c>
      <c r="AJ285" s="269">
        <v>13709.008942708337</v>
      </c>
      <c r="AK285" s="269">
        <v>15890.468432656515</v>
      </c>
      <c r="AL285" s="269">
        <v>12360.504896428574</v>
      </c>
      <c r="AM285" s="269">
        <v>12746.204896428571</v>
      </c>
      <c r="AN285" s="269">
        <v>7393.0303981875004</v>
      </c>
      <c r="AO285" s="287">
        <v>7247.5182606910466</v>
      </c>
      <c r="AP285" s="286">
        <v>188.7808</v>
      </c>
      <c r="AQ285" s="269">
        <v>167.40599166666667</v>
      </c>
      <c r="AR285" s="269">
        <v>123.40959166666669</v>
      </c>
      <c r="AS285" s="269">
        <v>179.63994125000005</v>
      </c>
      <c r="AT285" s="269">
        <v>182.87056666666669</v>
      </c>
      <c r="AU285" s="269">
        <v>186.86500000000001</v>
      </c>
      <c r="AV285" s="269">
        <v>222.27403333333334</v>
      </c>
      <c r="AW285" s="269">
        <v>168.11200000000002</v>
      </c>
      <c r="AX285" s="269">
        <v>168.11200000000002</v>
      </c>
      <c r="AY285" s="269">
        <v>102.45389</v>
      </c>
      <c r="AZ285" s="270">
        <v>94.212388059999981</v>
      </c>
      <c r="BA285" s="272">
        <v>300</v>
      </c>
      <c r="BB285" s="273">
        <v>1.33</v>
      </c>
      <c r="BC285" s="273">
        <v>1.33</v>
      </c>
      <c r="BD285" s="273">
        <v>1</v>
      </c>
      <c r="BE285" s="285">
        <v>1</v>
      </c>
      <c r="BF285" s="286">
        <v>13601.59180506305</v>
      </c>
      <c r="BG285" s="269">
        <v>10480.89654429391</v>
      </c>
      <c r="BH285" s="269">
        <v>9122.6196607291677</v>
      </c>
      <c r="BI285" s="269">
        <v>13273.137329675783</v>
      </c>
      <c r="BJ285" s="269">
        <v>13207.617057458849</v>
      </c>
      <c r="BK285" s="269">
        <v>13709.008942708337</v>
      </c>
      <c r="BL285" s="269">
        <v>15890.468432656515</v>
      </c>
      <c r="BM285" s="269">
        <v>12360.504896428574</v>
      </c>
      <c r="BN285" s="269">
        <v>12746.204896428571</v>
      </c>
      <c r="BO285" s="269">
        <v>7393.0303981875004</v>
      </c>
      <c r="BP285" s="287">
        <v>7247.5182606910466</v>
      </c>
      <c r="BQ285" s="286">
        <v>184.63339873333334</v>
      </c>
      <c r="BR285" s="269">
        <v>167.40599166666667</v>
      </c>
      <c r="BS285" s="269">
        <v>123.40959166666669</v>
      </c>
      <c r="BT285" s="269">
        <v>179.63994125000005</v>
      </c>
      <c r="BU285" s="269">
        <v>182.87056666666669</v>
      </c>
      <c r="BV285" s="269">
        <v>186.86500000000001</v>
      </c>
      <c r="BW285" s="269">
        <v>222.27403333333334</v>
      </c>
      <c r="BX285" s="269">
        <v>168.11200000000002</v>
      </c>
      <c r="BY285" s="269">
        <v>168.11200000000002</v>
      </c>
      <c r="BZ285" s="269">
        <v>102.45389</v>
      </c>
      <c r="CA285" s="270">
        <v>94.212388059999981</v>
      </c>
      <c r="CB285" s="272">
        <v>300</v>
      </c>
      <c r="CC285" s="273">
        <v>1</v>
      </c>
      <c r="CD285" s="273">
        <v>1</v>
      </c>
      <c r="CE285" s="273">
        <v>1</v>
      </c>
      <c r="CF285" s="285">
        <v>1</v>
      </c>
      <c r="CG285" s="286">
        <v>8550</v>
      </c>
      <c r="CH285" s="269">
        <v>7880.3733415743682</v>
      </c>
      <c r="CI285" s="269">
        <v>6859.1125268640353</v>
      </c>
      <c r="CJ285" s="269">
        <v>9979.8025035156261</v>
      </c>
      <c r="CK285" s="269">
        <v>9930.5391409465028</v>
      </c>
      <c r="CL285" s="269">
        <v>10307.525520833335</v>
      </c>
      <c r="CM285" s="269">
        <v>11947.720626057529</v>
      </c>
      <c r="CN285" s="269">
        <v>9293.6127040816336</v>
      </c>
      <c r="CO285" s="269">
        <v>9583.6127040816318</v>
      </c>
      <c r="CP285" s="269">
        <v>5558.6694723214287</v>
      </c>
      <c r="CQ285" s="287">
        <v>5449.2618501436436</v>
      </c>
      <c r="CR285" s="286">
        <v>122</v>
      </c>
      <c r="CS285" s="269">
        <v>125.86916666666666</v>
      </c>
      <c r="CT285" s="269">
        <v>92.789166666666674</v>
      </c>
      <c r="CU285" s="269">
        <v>135.06762500000002</v>
      </c>
      <c r="CV285" s="269">
        <v>137.49666666666667</v>
      </c>
      <c r="CW285" s="269">
        <v>140.5</v>
      </c>
      <c r="CX285" s="269">
        <v>167.12333333333333</v>
      </c>
      <c r="CY285" s="269">
        <v>126.4</v>
      </c>
      <c r="CZ285" s="269">
        <v>126.4</v>
      </c>
      <c r="DA285" s="269">
        <v>77.033000000000001</v>
      </c>
      <c r="DB285" s="270">
        <v>70.836381999999986</v>
      </c>
      <c r="DC285" s="55"/>
      <c r="DD285" s="55"/>
      <c r="DE285" s="55"/>
      <c r="DF285" s="55"/>
      <c r="DG285" s="55"/>
      <c r="DH285" s="55"/>
      <c r="DI285" s="55"/>
      <c r="DJ285" s="55"/>
      <c r="DK285" s="55"/>
      <c r="DL285" s="55"/>
      <c r="DM285" s="55"/>
      <c r="DN285" s="55"/>
      <c r="DO285" s="55"/>
      <c r="DP285" s="55"/>
      <c r="DQ285" s="55"/>
      <c r="DR285" s="55"/>
      <c r="DS285" s="55"/>
      <c r="DT285" s="55"/>
      <c r="DU285" s="55"/>
      <c r="DV285" s="55"/>
      <c r="DW285" s="55"/>
      <c r="DX285" s="55"/>
      <c r="DY285" s="55"/>
      <c r="DZ285" s="55"/>
      <c r="EA285" s="55"/>
      <c r="EB285" s="55"/>
      <c r="EC285" s="55"/>
      <c r="ED285" s="55"/>
      <c r="EE285" s="55"/>
      <c r="EF285" s="55"/>
      <c r="EG285" s="55"/>
      <c r="EH285" s="55"/>
      <c r="EI285" s="55"/>
      <c r="EJ285" s="55"/>
      <c r="EK285" s="55"/>
      <c r="EL285" s="55"/>
      <c r="EM285" s="55"/>
      <c r="EN285" s="55"/>
      <c r="EO285" s="55"/>
      <c r="EP285" s="55"/>
      <c r="EQ285" s="55"/>
      <c r="ER285" s="55"/>
      <c r="ES285" s="55"/>
      <c r="ET285" s="55"/>
      <c r="EU285" s="55"/>
      <c r="EV285" s="55"/>
      <c r="EW285" s="55"/>
      <c r="EX285" s="55"/>
      <c r="EY285" s="55"/>
      <c r="EZ285" s="55"/>
      <c r="FA285" s="55"/>
      <c r="FB285" s="55"/>
      <c r="FC285" s="55"/>
      <c r="FD285" s="55"/>
      <c r="FE285" s="55"/>
      <c r="FF285" s="55"/>
      <c r="FG285" s="55"/>
      <c r="FH285" s="55"/>
      <c r="FI285" s="55"/>
      <c r="FJ285" s="55"/>
      <c r="FK285" s="55"/>
      <c r="FL285" s="55"/>
      <c r="FM285" s="55"/>
      <c r="FN285" s="55"/>
      <c r="FO285" s="55"/>
      <c r="FP285" s="55"/>
      <c r="FQ285" s="55"/>
      <c r="FR285" s="55"/>
      <c r="FS285" s="55"/>
      <c r="FT285" s="55"/>
      <c r="FU285" s="55"/>
      <c r="FV285" s="55"/>
      <c r="FW285" s="55"/>
      <c r="FX285" s="55"/>
      <c r="FY285" s="55"/>
      <c r="FZ285" s="55"/>
      <c r="GA285" s="55"/>
      <c r="GB285" s="55"/>
      <c r="GC285" s="55"/>
      <c r="GD285" s="55"/>
      <c r="GE285" s="55"/>
      <c r="GF285" s="55"/>
      <c r="GG285" s="55"/>
      <c r="GH285" s="55"/>
      <c r="GI285" s="55"/>
      <c r="GJ285" s="55"/>
      <c r="GK285" s="55"/>
      <c r="GL285" s="55"/>
      <c r="GM285" s="55"/>
      <c r="GN285" s="55"/>
      <c r="GO285" s="55"/>
      <c r="GP285" s="55"/>
      <c r="GQ285" s="55"/>
      <c r="GR285" s="55"/>
      <c r="GS285" s="55"/>
      <c r="GT285" s="55"/>
      <c r="GU285" s="55"/>
      <c r="GV285" s="55"/>
      <c r="GW285" s="55"/>
      <c r="GX285" s="55"/>
      <c r="GY285" s="55"/>
      <c r="GZ285" s="55"/>
      <c r="HA285" s="55"/>
      <c r="HB285" s="55"/>
      <c r="HC285" s="55"/>
      <c r="HD285" s="55"/>
      <c r="HE285" s="55"/>
      <c r="HF285" s="55"/>
      <c r="HG285" s="55"/>
      <c r="HH285" s="55"/>
      <c r="HI285" s="55"/>
      <c r="HJ285" s="55"/>
      <c r="HK285" s="55"/>
      <c r="HL285" s="55"/>
      <c r="HM285" s="55"/>
      <c r="HN285" s="55"/>
      <c r="HO285" s="55"/>
      <c r="HP285" s="55"/>
      <c r="HQ285" s="55"/>
      <c r="HR285" s="55"/>
      <c r="HS285" s="55"/>
      <c r="HT285" s="55"/>
      <c r="HU285" s="55"/>
      <c r="HV285" s="55"/>
      <c r="HW285" s="55"/>
      <c r="HX285" s="55"/>
      <c r="HY285" s="55"/>
      <c r="HZ285" s="55"/>
      <c r="IA285" s="55"/>
      <c r="IB285" s="55"/>
      <c r="IC285" s="55"/>
      <c r="ID285" s="55"/>
      <c r="IE285" s="55"/>
      <c r="IF285" s="55"/>
      <c r="IG285" s="55"/>
      <c r="IH285" s="55"/>
      <c r="II285" s="55"/>
      <c r="IJ285" s="55"/>
      <c r="IK285" s="55"/>
      <c r="IL285" s="55"/>
      <c r="IM285" s="55"/>
      <c r="IN285" s="55"/>
      <c r="IO285" s="55"/>
      <c r="IP285" s="55"/>
      <c r="IQ285" s="55"/>
      <c r="IR285" s="55"/>
      <c r="IS285" s="55"/>
      <c r="IT285" s="55"/>
      <c r="IU285" s="55"/>
      <c r="IV285" s="55"/>
      <c r="IW285" s="55"/>
      <c r="IX285" s="55"/>
      <c r="IY285" s="55"/>
    </row>
    <row r="286" spans="2:259" ht="24.95" customHeight="1">
      <c r="B286" s="126"/>
      <c r="C286" s="130"/>
      <c r="D286" s="130"/>
      <c r="E286" s="130"/>
      <c r="F286" s="112"/>
      <c r="G286" s="115"/>
      <c r="H286" s="115"/>
      <c r="I286" s="131"/>
      <c r="J286" s="131"/>
      <c r="AO286" s="132"/>
      <c r="AP286" s="132"/>
      <c r="AQ286" s="132"/>
      <c r="AR286" s="132"/>
      <c r="AS286" s="132"/>
      <c r="AT286" s="132"/>
      <c r="AU286" s="132"/>
      <c r="AV286" s="132"/>
      <c r="AW286" s="129"/>
      <c r="AX286" s="129"/>
      <c r="AY286" s="129"/>
      <c r="AZ286" s="115"/>
      <c r="BA286" s="131"/>
      <c r="BB286" s="131"/>
      <c r="BC286" s="131"/>
      <c r="BD286" s="131"/>
      <c r="BE286" s="132"/>
      <c r="BF286" s="132"/>
      <c r="BG286" s="132"/>
      <c r="BH286" s="132"/>
      <c r="BI286" s="132"/>
      <c r="BJ286" s="132"/>
      <c r="BK286" s="132"/>
      <c r="BL286" s="132"/>
      <c r="BM286" s="132"/>
      <c r="BN286" s="132"/>
      <c r="BO286" s="132"/>
      <c r="BP286" s="132"/>
      <c r="BQ286" s="132"/>
      <c r="BR286" s="132"/>
      <c r="BS286" s="129"/>
      <c r="BT286" s="129"/>
      <c r="BU286" s="129"/>
      <c r="BV286" s="55"/>
      <c r="BW286" s="55"/>
      <c r="BX286" s="55"/>
      <c r="BY286" s="115"/>
      <c r="BZ286" s="55"/>
      <c r="CA286" s="115"/>
      <c r="CB286" s="115"/>
      <c r="CC286" s="115"/>
      <c r="CD286" s="115"/>
      <c r="CE286" s="115"/>
      <c r="CF286" s="115"/>
      <c r="CG286" s="55"/>
      <c r="CH286" s="55"/>
      <c r="CI286" s="55"/>
      <c r="CJ286" s="55"/>
      <c r="CK286" s="55"/>
      <c r="CL286" s="55"/>
      <c r="CM286" s="55"/>
      <c r="CN286" s="55"/>
      <c r="CO286" s="55"/>
      <c r="CP286" s="55"/>
      <c r="CQ286" s="55"/>
      <c r="CR286" s="55"/>
      <c r="CS286" s="55"/>
      <c r="CT286" s="55"/>
      <c r="CU286" s="55"/>
      <c r="CV286" s="55"/>
      <c r="CW286" s="55"/>
      <c r="CX286" s="55"/>
      <c r="CY286" s="55"/>
      <c r="CZ286" s="55"/>
      <c r="DA286" s="55"/>
      <c r="DB286" s="55"/>
      <c r="DC286" s="55"/>
      <c r="DD286" s="55"/>
      <c r="DE286" s="55"/>
      <c r="DF286" s="55"/>
      <c r="DG286" s="55"/>
      <c r="DH286" s="55"/>
      <c r="DI286" s="55"/>
      <c r="DJ286" s="55"/>
      <c r="DK286" s="55"/>
      <c r="DL286" s="55"/>
      <c r="DM286" s="55"/>
      <c r="DN286" s="55"/>
      <c r="DO286" s="55"/>
      <c r="DP286" s="55"/>
      <c r="DQ286" s="55"/>
      <c r="DR286" s="55"/>
      <c r="DS286" s="55"/>
      <c r="DT286" s="55"/>
      <c r="DU286" s="55"/>
      <c r="DV286" s="55"/>
      <c r="DW286" s="55"/>
      <c r="DX286" s="55"/>
      <c r="DY286" s="55"/>
      <c r="DZ286" s="55"/>
      <c r="EA286" s="55"/>
      <c r="EB286" s="55"/>
      <c r="EC286" s="55"/>
      <c r="ED286" s="55"/>
      <c r="EE286" s="55"/>
      <c r="EF286" s="55"/>
      <c r="EG286" s="55"/>
      <c r="EH286" s="55"/>
      <c r="EI286" s="55"/>
      <c r="EJ286" s="55"/>
      <c r="EK286" s="55"/>
      <c r="EL286" s="55"/>
      <c r="EM286" s="55"/>
      <c r="EN286" s="55"/>
      <c r="EO286" s="55"/>
      <c r="EP286" s="55"/>
      <c r="EQ286" s="55"/>
      <c r="ER286" s="55"/>
      <c r="ES286" s="55"/>
      <c r="ET286" s="55"/>
      <c r="EU286" s="55"/>
      <c r="EV286" s="55"/>
      <c r="EW286" s="55"/>
      <c r="EX286" s="55"/>
      <c r="EY286" s="55"/>
      <c r="EZ286" s="55"/>
      <c r="FA286" s="55"/>
      <c r="FB286" s="55"/>
      <c r="FC286" s="55"/>
      <c r="FD286" s="55"/>
      <c r="FE286" s="55"/>
      <c r="FF286" s="55"/>
      <c r="FG286" s="55"/>
      <c r="FH286" s="55"/>
      <c r="FI286" s="55"/>
      <c r="FJ286" s="55"/>
      <c r="FK286" s="55"/>
      <c r="FL286" s="55"/>
      <c r="FM286" s="55"/>
      <c r="FN286" s="55"/>
      <c r="FO286" s="55"/>
      <c r="FP286" s="55"/>
      <c r="FQ286" s="55"/>
      <c r="FR286" s="55"/>
      <c r="FS286" s="55"/>
      <c r="FT286" s="55"/>
      <c r="FU286" s="55"/>
      <c r="FV286" s="55"/>
      <c r="FW286" s="55"/>
      <c r="FX286" s="55"/>
      <c r="FY286" s="55"/>
      <c r="FZ286" s="55"/>
      <c r="GA286" s="55"/>
      <c r="GB286" s="55"/>
      <c r="GC286" s="55"/>
      <c r="GD286" s="55"/>
      <c r="GE286" s="55"/>
      <c r="GF286" s="55"/>
      <c r="GG286" s="55"/>
      <c r="GH286" s="55"/>
      <c r="GI286" s="55"/>
      <c r="GJ286" s="55"/>
      <c r="GK286" s="55"/>
      <c r="GL286" s="55"/>
      <c r="GM286" s="55"/>
      <c r="GN286" s="55"/>
      <c r="GO286" s="55"/>
      <c r="GP286" s="55"/>
      <c r="GQ286" s="55"/>
      <c r="GR286" s="55"/>
      <c r="GS286" s="55"/>
      <c r="GT286" s="55"/>
      <c r="GU286" s="55"/>
      <c r="GV286" s="55"/>
      <c r="GW286" s="55"/>
      <c r="GX286" s="55"/>
      <c r="GY286" s="55"/>
      <c r="GZ286" s="55"/>
      <c r="HA286" s="55"/>
      <c r="HB286" s="55"/>
      <c r="HC286" s="55"/>
      <c r="HD286" s="55"/>
      <c r="HE286" s="55"/>
      <c r="HF286" s="55"/>
      <c r="HG286" s="55"/>
      <c r="HH286" s="55"/>
      <c r="HI286" s="55"/>
      <c r="HJ286" s="55"/>
      <c r="HK286" s="55"/>
      <c r="HL286" s="55"/>
      <c r="HM286" s="55"/>
      <c r="HN286" s="55"/>
      <c r="HO286" s="55"/>
      <c r="HP286" s="55"/>
      <c r="HQ286" s="55"/>
      <c r="HR286" s="55"/>
      <c r="HS286" s="55"/>
      <c r="HT286" s="55"/>
      <c r="HU286" s="55"/>
      <c r="HV286" s="55"/>
      <c r="HW286" s="55"/>
      <c r="HX286" s="55"/>
      <c r="HY286" s="55"/>
      <c r="HZ286" s="55"/>
      <c r="IA286" s="55"/>
      <c r="IB286" s="55"/>
      <c r="IC286" s="55"/>
      <c r="ID286" s="55"/>
      <c r="IE286" s="55"/>
      <c r="IF286" s="55"/>
      <c r="IG286" s="55"/>
      <c r="IH286" s="55"/>
      <c r="II286" s="55"/>
      <c r="IJ286" s="55"/>
      <c r="IK286" s="55"/>
      <c r="IL286" s="55"/>
      <c r="IM286" s="55"/>
      <c r="IN286" s="55"/>
      <c r="IO286" s="55"/>
      <c r="IP286" s="55"/>
      <c r="IQ286" s="55"/>
      <c r="IR286" s="55"/>
      <c r="IS286" s="55"/>
      <c r="IT286" s="55"/>
      <c r="IU286" s="55"/>
      <c r="IV286" s="55"/>
      <c r="IW286" s="55"/>
      <c r="IX286" s="55"/>
      <c r="IY286" s="55"/>
    </row>
  </sheetData>
  <mergeCells count="130">
    <mergeCell ref="B186:B187"/>
    <mergeCell ref="C186:C187"/>
    <mergeCell ref="D186:D187"/>
    <mergeCell ref="E186:E187"/>
    <mergeCell ref="G270:H270"/>
    <mergeCell ref="I270:J270"/>
    <mergeCell ref="K270:L270"/>
    <mergeCell ref="G269:L269"/>
    <mergeCell ref="B104:F105"/>
    <mergeCell ref="G174:G176"/>
    <mergeCell ref="B174:B176"/>
    <mergeCell ref="L99:O99"/>
    <mergeCell ref="G104:G105"/>
    <mergeCell ref="H104:H105"/>
    <mergeCell ref="B152:C152"/>
    <mergeCell ref="B127:F127"/>
    <mergeCell ref="B128:F128"/>
    <mergeCell ref="B129:F129"/>
    <mergeCell ref="B146:B148"/>
    <mergeCell ref="E137:H137"/>
    <mergeCell ref="B99:E99"/>
    <mergeCell ref="B100:E100"/>
    <mergeCell ref="B137:B139"/>
    <mergeCell ref="C137:C139"/>
    <mergeCell ref="D137:D139"/>
    <mergeCell ref="B125:F125"/>
    <mergeCell ref="B126:F126"/>
    <mergeCell ref="B109:H109"/>
    <mergeCell ref="B110:F110"/>
    <mergeCell ref="B111:F111"/>
    <mergeCell ref="B78:G79"/>
    <mergeCell ref="B84:C85"/>
    <mergeCell ref="B86:C87"/>
    <mergeCell ref="B88:C89"/>
    <mergeCell ref="D77:E77"/>
    <mergeCell ref="B182:B183"/>
    <mergeCell ref="E183:F183"/>
    <mergeCell ref="E182:F182"/>
    <mergeCell ref="E181:F181"/>
    <mergeCell ref="E180:F180"/>
    <mergeCell ref="B98:E98"/>
    <mergeCell ref="B106:H107"/>
    <mergeCell ref="B108:F108"/>
    <mergeCell ref="F77:G77"/>
    <mergeCell ref="B77:C77"/>
    <mergeCell ref="F96:G96"/>
    <mergeCell ref="B90:C91"/>
    <mergeCell ref="B95:E95"/>
    <mergeCell ref="B96:E96"/>
    <mergeCell ref="F100:G100"/>
    <mergeCell ref="F97:G97"/>
    <mergeCell ref="F99:G99"/>
    <mergeCell ref="F98:G98"/>
    <mergeCell ref="B97:E97"/>
    <mergeCell ref="O3:O4"/>
    <mergeCell ref="P3:P4"/>
    <mergeCell ref="M5:M6"/>
    <mergeCell ref="M7:M8"/>
    <mergeCell ref="M9:M10"/>
    <mergeCell ref="M11:M12"/>
    <mergeCell ref="M13:M14"/>
    <mergeCell ref="M3:N4"/>
    <mergeCell ref="M29:N29"/>
    <mergeCell ref="M30:M31"/>
    <mergeCell ref="M32:M33"/>
    <mergeCell ref="M34:M35"/>
    <mergeCell ref="M36:M37"/>
    <mergeCell ref="M38:M39"/>
    <mergeCell ref="M47:N49"/>
    <mergeCell ref="B43:K43"/>
    <mergeCell ref="B40:K40"/>
    <mergeCell ref="F76:G76"/>
    <mergeCell ref="B74:C74"/>
    <mergeCell ref="D76:E76"/>
    <mergeCell ref="B48:B51"/>
    <mergeCell ref="F74:G74"/>
    <mergeCell ref="M50:M53"/>
    <mergeCell ref="D74:E74"/>
    <mergeCell ref="B47:C47"/>
    <mergeCell ref="M54:M55"/>
    <mergeCell ref="D75:E75"/>
    <mergeCell ref="B75:C75"/>
    <mergeCell ref="B76:C76"/>
    <mergeCell ref="F75:G75"/>
    <mergeCell ref="C3:C4"/>
    <mergeCell ref="D3:D4"/>
    <mergeCell ref="B7:B8"/>
    <mergeCell ref="B9:B10"/>
    <mergeCell ref="B52:B53"/>
    <mergeCell ref="B62:F62"/>
    <mergeCell ref="B32:B33"/>
    <mergeCell ref="B34:B35"/>
    <mergeCell ref="B3:B4"/>
    <mergeCell ref="B15:K16"/>
    <mergeCell ref="B5:B6"/>
    <mergeCell ref="K47:K48"/>
    <mergeCell ref="B41:K41"/>
    <mergeCell ref="B28:B29"/>
    <mergeCell ref="B11:B12"/>
    <mergeCell ref="B13:B14"/>
    <mergeCell ref="B36:B37"/>
    <mergeCell ref="B38:B39"/>
    <mergeCell ref="D28:D29"/>
    <mergeCell ref="B17:K17"/>
    <mergeCell ref="C28:C29"/>
    <mergeCell ref="B30:B31"/>
    <mergeCell ref="B18:K18"/>
    <mergeCell ref="B20:H23"/>
    <mergeCell ref="F95:G95"/>
    <mergeCell ref="D84:G85"/>
    <mergeCell ref="D86:G87"/>
    <mergeCell ref="D88:G88"/>
    <mergeCell ref="D89:G89"/>
    <mergeCell ref="D90:G90"/>
    <mergeCell ref="G171:G173"/>
    <mergeCell ref="B124:F124"/>
    <mergeCell ref="D91:G91"/>
    <mergeCell ref="B171:B173"/>
    <mergeCell ref="B143:B145"/>
    <mergeCell ref="B140:B142"/>
    <mergeCell ref="B115:F115"/>
    <mergeCell ref="B116:F116"/>
    <mergeCell ref="B117:F117"/>
    <mergeCell ref="B118:F118"/>
    <mergeCell ref="B119:F119"/>
    <mergeCell ref="B120:F120"/>
    <mergeCell ref="B121:F121"/>
    <mergeCell ref="B122:F122"/>
    <mergeCell ref="B123:F123"/>
    <mergeCell ref="E138:H138"/>
  </mergeCells>
  <conditionalFormatting sqref="AF272:AO272">
    <cfRule type="colorScale" priority="242">
      <colorScale>
        <cfvo type="min"/>
        <cfvo type="percentile" val="50"/>
        <cfvo type="max"/>
        <color rgb="FFA3D1FF"/>
        <color rgb="FFFCFCFF"/>
        <color rgb="FFFF9999"/>
      </colorScale>
    </cfRule>
    <cfRule type="top10" dxfId="178" priority="246" rank="1"/>
  </conditionalFormatting>
  <conditionalFormatting sqref="AF273:AO273">
    <cfRule type="colorScale" priority="201">
      <colorScale>
        <cfvo type="min"/>
        <cfvo type="percentile" val="50"/>
        <cfvo type="max"/>
        <color rgb="FFA3D1FF"/>
        <color rgb="FFFCFCFF"/>
        <color rgb="FFFF9999"/>
      </colorScale>
    </cfRule>
    <cfRule type="top10" dxfId="177" priority="202" rank="1"/>
  </conditionalFormatting>
  <conditionalFormatting sqref="AF274:AO274">
    <cfRule type="colorScale" priority="199">
      <colorScale>
        <cfvo type="min"/>
        <cfvo type="percentile" val="50"/>
        <cfvo type="max"/>
        <color rgb="FFA3D1FF"/>
        <color rgb="FFFCFCFF"/>
        <color rgb="FFFF9999"/>
      </colorScale>
    </cfRule>
    <cfRule type="top10" dxfId="176" priority="200" rank="1"/>
  </conditionalFormatting>
  <conditionalFormatting sqref="AF275:AO275">
    <cfRule type="colorScale" priority="197">
      <colorScale>
        <cfvo type="min"/>
        <cfvo type="percentile" val="50"/>
        <cfvo type="max"/>
        <color rgb="FFA3D1FF"/>
        <color rgb="FFFCFCFF"/>
        <color rgb="FFFF9999"/>
      </colorScale>
    </cfRule>
    <cfRule type="top10" dxfId="175" priority="198" rank="1"/>
  </conditionalFormatting>
  <conditionalFormatting sqref="AF276:AO276">
    <cfRule type="colorScale" priority="195">
      <colorScale>
        <cfvo type="min"/>
        <cfvo type="percentile" val="50"/>
        <cfvo type="max"/>
        <color rgb="FFA3D1FF"/>
        <color rgb="FFFCFCFF"/>
        <color rgb="FFFF9999"/>
      </colorScale>
    </cfRule>
    <cfRule type="top10" dxfId="174" priority="196" rank="1"/>
  </conditionalFormatting>
  <conditionalFormatting sqref="AF277:AO277">
    <cfRule type="colorScale" priority="193">
      <colorScale>
        <cfvo type="min"/>
        <cfvo type="percentile" val="50"/>
        <cfvo type="max"/>
        <color rgb="FFA3D1FF"/>
        <color rgb="FFFCFCFF"/>
        <color rgb="FFFF9999"/>
      </colorScale>
    </cfRule>
    <cfRule type="top10" dxfId="173" priority="194" rank="1"/>
  </conditionalFormatting>
  <conditionalFormatting sqref="AF278:AO278">
    <cfRule type="colorScale" priority="191">
      <colorScale>
        <cfvo type="min"/>
        <cfvo type="percentile" val="50"/>
        <cfvo type="max"/>
        <color rgb="FFA3D1FF"/>
        <color rgb="FFFCFCFF"/>
        <color rgb="FFFF9999"/>
      </colorScale>
    </cfRule>
    <cfRule type="top10" dxfId="172" priority="192" rank="1"/>
  </conditionalFormatting>
  <conditionalFormatting sqref="AF279:AO279">
    <cfRule type="colorScale" priority="189">
      <colorScale>
        <cfvo type="min"/>
        <cfvo type="percentile" val="50"/>
        <cfvo type="max"/>
        <color rgb="FFA3D1FF"/>
        <color rgb="FFFCFCFF"/>
        <color rgb="FFFF9999"/>
      </colorScale>
    </cfRule>
    <cfRule type="top10" dxfId="171" priority="190" rank="1"/>
  </conditionalFormatting>
  <conditionalFormatting sqref="AF280:AO280">
    <cfRule type="colorScale" priority="187">
      <colorScale>
        <cfvo type="min"/>
        <cfvo type="percentile" val="50"/>
        <cfvo type="max"/>
        <color rgb="FFA3D1FF"/>
        <color rgb="FFFCFCFF"/>
        <color rgb="FFFF9999"/>
      </colorScale>
    </cfRule>
    <cfRule type="top10" dxfId="170" priority="188" rank="1"/>
  </conditionalFormatting>
  <conditionalFormatting sqref="AF281:AO281">
    <cfRule type="colorScale" priority="185">
      <colorScale>
        <cfvo type="min"/>
        <cfvo type="percentile" val="50"/>
        <cfvo type="max"/>
        <color rgb="FFA3D1FF"/>
        <color rgb="FFFCFCFF"/>
        <color rgb="FFFF9999"/>
      </colorScale>
    </cfRule>
    <cfRule type="top10" dxfId="169" priority="186" rank="1"/>
  </conditionalFormatting>
  <conditionalFormatting sqref="AF282:AO282">
    <cfRule type="colorScale" priority="183">
      <colorScale>
        <cfvo type="min"/>
        <cfvo type="percentile" val="50"/>
        <cfvo type="max"/>
        <color rgb="FFA3D1FF"/>
        <color rgb="FFFCFCFF"/>
        <color rgb="FFFF9999"/>
      </colorScale>
    </cfRule>
    <cfRule type="top10" dxfId="168" priority="184" rank="1"/>
  </conditionalFormatting>
  <conditionalFormatting sqref="AF283:AO283">
    <cfRule type="colorScale" priority="179">
      <colorScale>
        <cfvo type="min"/>
        <cfvo type="percentile" val="50"/>
        <cfvo type="max"/>
        <color rgb="FFA3D1FF"/>
        <color rgb="FFFCFCFF"/>
        <color rgb="FFFF9999"/>
      </colorScale>
    </cfRule>
    <cfRule type="top10" dxfId="167" priority="180" rank="1"/>
  </conditionalFormatting>
  <conditionalFormatting sqref="AF284:AO284">
    <cfRule type="colorScale" priority="177">
      <colorScale>
        <cfvo type="min"/>
        <cfvo type="percentile" val="50"/>
        <cfvo type="max"/>
        <color rgb="FFA3D1FF"/>
        <color rgb="FFFCFCFF"/>
        <color rgb="FFFF9999"/>
      </colorScale>
    </cfRule>
    <cfRule type="top10" dxfId="166" priority="178" rank="1"/>
  </conditionalFormatting>
  <conditionalFormatting sqref="AF285:AO285">
    <cfRule type="colorScale" priority="175">
      <colorScale>
        <cfvo type="min"/>
        <cfvo type="percentile" val="50"/>
        <cfvo type="max"/>
        <color rgb="FFA3D1FF"/>
        <color rgb="FFFCFCFF"/>
        <color rgb="FFFF9999"/>
      </colorScale>
    </cfRule>
    <cfRule type="top10" dxfId="165" priority="176" rank="1"/>
  </conditionalFormatting>
  <conditionalFormatting sqref="AQ272:AZ272">
    <cfRule type="colorScale" priority="143">
      <colorScale>
        <cfvo type="min"/>
        <cfvo type="percentile" val="50"/>
        <cfvo type="max"/>
        <color rgb="FFA3D1FF"/>
        <color rgb="FFFCFCFF"/>
        <color rgb="FFFF9999"/>
      </colorScale>
    </cfRule>
    <cfRule type="top10" dxfId="164" priority="144" rank="1"/>
  </conditionalFormatting>
  <conditionalFormatting sqref="AQ273:AZ273">
    <cfRule type="colorScale" priority="141">
      <colorScale>
        <cfvo type="min"/>
        <cfvo type="percentile" val="50"/>
        <cfvo type="max"/>
        <color rgb="FFA3D1FF"/>
        <color rgb="FFFCFCFF"/>
        <color rgb="FFFF9999"/>
      </colorScale>
    </cfRule>
    <cfRule type="top10" dxfId="163" priority="142" rank="1"/>
  </conditionalFormatting>
  <conditionalFormatting sqref="AQ274:AZ274">
    <cfRule type="colorScale" priority="139">
      <colorScale>
        <cfvo type="min"/>
        <cfvo type="percentile" val="50"/>
        <cfvo type="max"/>
        <color rgb="FFA3D1FF"/>
        <color rgb="FFFCFCFF"/>
        <color rgb="FFFF9999"/>
      </colorScale>
    </cfRule>
    <cfRule type="top10" dxfId="162" priority="140" rank="1"/>
  </conditionalFormatting>
  <conditionalFormatting sqref="AQ275:AZ275">
    <cfRule type="colorScale" priority="137">
      <colorScale>
        <cfvo type="min"/>
        <cfvo type="percentile" val="50"/>
        <cfvo type="max"/>
        <color rgb="FFA3D1FF"/>
        <color rgb="FFFCFCFF"/>
        <color rgb="FFFF9999"/>
      </colorScale>
    </cfRule>
    <cfRule type="top10" dxfId="161" priority="138" rank="1"/>
  </conditionalFormatting>
  <conditionalFormatting sqref="AQ276:AZ276">
    <cfRule type="colorScale" priority="135">
      <colorScale>
        <cfvo type="min"/>
        <cfvo type="percentile" val="50"/>
        <cfvo type="max"/>
        <color rgb="FFA3D1FF"/>
        <color rgb="FFFCFCFF"/>
        <color rgb="FFFF9999"/>
      </colorScale>
    </cfRule>
    <cfRule type="top10" dxfId="160" priority="136" rank="1"/>
  </conditionalFormatting>
  <conditionalFormatting sqref="AQ277:AZ277">
    <cfRule type="colorScale" priority="133">
      <colorScale>
        <cfvo type="min"/>
        <cfvo type="percentile" val="50"/>
        <cfvo type="max"/>
        <color rgb="FFA3D1FF"/>
        <color rgb="FFFCFCFF"/>
        <color rgb="FFFF9999"/>
      </colorScale>
    </cfRule>
    <cfRule type="top10" dxfId="159" priority="134" rank="1"/>
  </conditionalFormatting>
  <conditionalFormatting sqref="AQ278:AZ278">
    <cfRule type="colorScale" priority="131">
      <colorScale>
        <cfvo type="min"/>
        <cfvo type="percentile" val="50"/>
        <cfvo type="max"/>
        <color rgb="FFA3D1FF"/>
        <color rgb="FFFCFCFF"/>
        <color rgb="FFFF9999"/>
      </colorScale>
    </cfRule>
    <cfRule type="top10" dxfId="158" priority="132" rank="1"/>
  </conditionalFormatting>
  <conditionalFormatting sqref="AQ279:AZ279">
    <cfRule type="colorScale" priority="129">
      <colorScale>
        <cfvo type="min"/>
        <cfvo type="percentile" val="50"/>
        <cfvo type="max"/>
        <color rgb="FFA3D1FF"/>
        <color rgb="FFFCFCFF"/>
        <color rgb="FFFF9999"/>
      </colorScale>
    </cfRule>
    <cfRule type="top10" dxfId="157" priority="130" rank="1"/>
  </conditionalFormatting>
  <conditionalFormatting sqref="AQ280:AZ280">
    <cfRule type="colorScale" priority="127">
      <colorScale>
        <cfvo type="min"/>
        <cfvo type="percentile" val="50"/>
        <cfvo type="max"/>
        <color rgb="FFA3D1FF"/>
        <color rgb="FFFCFCFF"/>
        <color rgb="FFFF9999"/>
      </colorScale>
    </cfRule>
    <cfRule type="top10" dxfId="156" priority="128" rank="1"/>
  </conditionalFormatting>
  <conditionalFormatting sqref="AQ281:AZ281">
    <cfRule type="colorScale" priority="125">
      <colorScale>
        <cfvo type="min"/>
        <cfvo type="percentile" val="50"/>
        <cfvo type="max"/>
        <color rgb="FFA3D1FF"/>
        <color rgb="FFFCFCFF"/>
        <color rgb="FFFF9999"/>
      </colorScale>
    </cfRule>
    <cfRule type="top10" dxfId="155" priority="126" rank="1"/>
  </conditionalFormatting>
  <conditionalFormatting sqref="AQ282:AZ282">
    <cfRule type="colorScale" priority="123">
      <colorScale>
        <cfvo type="min"/>
        <cfvo type="percentile" val="50"/>
        <cfvo type="max"/>
        <color rgb="FFA3D1FF"/>
        <color rgb="FFFCFCFF"/>
        <color rgb="FFFF9999"/>
      </colorScale>
    </cfRule>
    <cfRule type="top10" dxfId="154" priority="124" rank="1"/>
  </conditionalFormatting>
  <conditionalFormatting sqref="AQ283:AZ283">
    <cfRule type="colorScale" priority="121">
      <colorScale>
        <cfvo type="min"/>
        <cfvo type="percentile" val="50"/>
        <cfvo type="max"/>
        <color rgb="FFA3D1FF"/>
        <color rgb="FFFCFCFF"/>
        <color rgb="FFFF9999"/>
      </colorScale>
    </cfRule>
    <cfRule type="top10" dxfId="153" priority="122" rank="1"/>
  </conditionalFormatting>
  <conditionalFormatting sqref="AQ284:AZ284">
    <cfRule type="colorScale" priority="119">
      <colorScale>
        <cfvo type="min"/>
        <cfvo type="percentile" val="50"/>
        <cfvo type="max"/>
        <color rgb="FFA3D1FF"/>
        <color rgb="FFFCFCFF"/>
        <color rgb="FFFF9999"/>
      </colorScale>
    </cfRule>
    <cfRule type="top10" dxfId="152" priority="120" rank="1"/>
  </conditionalFormatting>
  <conditionalFormatting sqref="AQ285:AZ285">
    <cfRule type="colorScale" priority="117">
      <colorScale>
        <cfvo type="min"/>
        <cfvo type="percentile" val="50"/>
        <cfvo type="max"/>
        <color rgb="FFA3D1FF"/>
        <color rgb="FFFCFCFF"/>
        <color rgb="FFFF9999"/>
      </colorScale>
    </cfRule>
    <cfRule type="top10" dxfId="151" priority="118" rank="1"/>
  </conditionalFormatting>
  <conditionalFormatting sqref="BG272:BP272">
    <cfRule type="colorScale" priority="115">
      <colorScale>
        <cfvo type="min"/>
        <cfvo type="percentile" val="50"/>
        <cfvo type="max"/>
        <color rgb="FFA3D1FF"/>
        <color rgb="FFFCFCFF"/>
        <color rgb="FFFF9999"/>
      </colorScale>
    </cfRule>
    <cfRule type="top10" dxfId="150" priority="116" rank="1"/>
  </conditionalFormatting>
  <conditionalFormatting sqref="BG273:BP273">
    <cfRule type="colorScale" priority="113">
      <colorScale>
        <cfvo type="min"/>
        <cfvo type="percentile" val="50"/>
        <cfvo type="max"/>
        <color rgb="FFA3D1FF"/>
        <color rgb="FFFCFCFF"/>
        <color rgb="FFFF9999"/>
      </colorScale>
    </cfRule>
    <cfRule type="top10" dxfId="149" priority="114" rank="1"/>
  </conditionalFormatting>
  <conditionalFormatting sqref="BG274:BP274">
    <cfRule type="colorScale" priority="111">
      <colorScale>
        <cfvo type="min"/>
        <cfvo type="percentile" val="50"/>
        <cfvo type="max"/>
        <color rgb="FFA3D1FF"/>
        <color rgb="FFFCFCFF"/>
        <color rgb="FFFF9999"/>
      </colorScale>
    </cfRule>
    <cfRule type="top10" dxfId="148" priority="112" rank="1"/>
  </conditionalFormatting>
  <conditionalFormatting sqref="BG275:BP275">
    <cfRule type="colorScale" priority="109">
      <colorScale>
        <cfvo type="min"/>
        <cfvo type="percentile" val="50"/>
        <cfvo type="max"/>
        <color rgb="FFA3D1FF"/>
        <color rgb="FFFCFCFF"/>
        <color rgb="FFFF9999"/>
      </colorScale>
    </cfRule>
    <cfRule type="top10" dxfId="147" priority="110" rank="1"/>
  </conditionalFormatting>
  <conditionalFormatting sqref="BG276:BP276">
    <cfRule type="colorScale" priority="107">
      <colorScale>
        <cfvo type="min"/>
        <cfvo type="percentile" val="50"/>
        <cfvo type="max"/>
        <color rgb="FFA3D1FF"/>
        <color rgb="FFFCFCFF"/>
        <color rgb="FFFF9999"/>
      </colorScale>
    </cfRule>
    <cfRule type="top10" dxfId="146" priority="108" rank="1"/>
  </conditionalFormatting>
  <conditionalFormatting sqref="BG277:BP277">
    <cfRule type="colorScale" priority="105">
      <colorScale>
        <cfvo type="min"/>
        <cfvo type="percentile" val="50"/>
        <cfvo type="max"/>
        <color rgb="FFA3D1FF"/>
        <color rgb="FFFCFCFF"/>
        <color rgb="FFFF9999"/>
      </colorScale>
    </cfRule>
    <cfRule type="top10" dxfId="145" priority="106" rank="1"/>
  </conditionalFormatting>
  <conditionalFormatting sqref="BG278:BP278">
    <cfRule type="colorScale" priority="103">
      <colorScale>
        <cfvo type="min"/>
        <cfvo type="percentile" val="50"/>
        <cfvo type="max"/>
        <color rgb="FFA3D1FF"/>
        <color rgb="FFFCFCFF"/>
        <color rgb="FFFF9999"/>
      </colorScale>
    </cfRule>
    <cfRule type="top10" dxfId="144" priority="104" rank="1"/>
  </conditionalFormatting>
  <conditionalFormatting sqref="BG279:BP279">
    <cfRule type="colorScale" priority="101">
      <colorScale>
        <cfvo type="min"/>
        <cfvo type="percentile" val="50"/>
        <cfvo type="max"/>
        <color rgb="FFA3D1FF"/>
        <color rgb="FFFCFCFF"/>
        <color rgb="FFFF9999"/>
      </colorScale>
    </cfRule>
    <cfRule type="top10" dxfId="143" priority="102" rank="1"/>
  </conditionalFormatting>
  <conditionalFormatting sqref="BG280:BP280">
    <cfRule type="colorScale" priority="99">
      <colorScale>
        <cfvo type="min"/>
        <cfvo type="percentile" val="50"/>
        <cfvo type="max"/>
        <color rgb="FFA3D1FF"/>
        <color rgb="FFFCFCFF"/>
        <color rgb="FFFF9999"/>
      </colorScale>
    </cfRule>
    <cfRule type="top10" dxfId="142" priority="100" rank="1"/>
  </conditionalFormatting>
  <conditionalFormatting sqref="BG281:BP281">
    <cfRule type="colorScale" priority="97">
      <colorScale>
        <cfvo type="min"/>
        <cfvo type="percentile" val="50"/>
        <cfvo type="max"/>
        <color rgb="FFA3D1FF"/>
        <color rgb="FFFCFCFF"/>
        <color rgb="FFFF9999"/>
      </colorScale>
    </cfRule>
    <cfRule type="top10" dxfId="141" priority="98" rank="1"/>
  </conditionalFormatting>
  <conditionalFormatting sqref="BG282:BP282">
    <cfRule type="colorScale" priority="95">
      <colorScale>
        <cfvo type="min"/>
        <cfvo type="percentile" val="50"/>
        <cfvo type="max"/>
        <color rgb="FFA3D1FF"/>
        <color rgb="FFFCFCFF"/>
        <color rgb="FFFF9999"/>
      </colorScale>
    </cfRule>
    <cfRule type="top10" dxfId="140" priority="96" rank="1"/>
  </conditionalFormatting>
  <conditionalFormatting sqref="BG283:BP283">
    <cfRule type="colorScale" priority="93">
      <colorScale>
        <cfvo type="min"/>
        <cfvo type="percentile" val="50"/>
        <cfvo type="max"/>
        <color rgb="FFA3D1FF"/>
        <color rgb="FFFCFCFF"/>
        <color rgb="FFFF9999"/>
      </colorScale>
    </cfRule>
    <cfRule type="top10" dxfId="139" priority="94" rank="1"/>
  </conditionalFormatting>
  <conditionalFormatting sqref="BG284:BP284">
    <cfRule type="colorScale" priority="91">
      <colorScale>
        <cfvo type="min"/>
        <cfvo type="percentile" val="50"/>
        <cfvo type="max"/>
        <color rgb="FFA3D1FF"/>
        <color rgb="FFFCFCFF"/>
        <color rgb="FFFF9999"/>
      </colorScale>
    </cfRule>
    <cfRule type="top10" dxfId="138" priority="92" rank="1"/>
  </conditionalFormatting>
  <conditionalFormatting sqref="BG285:BP285">
    <cfRule type="colorScale" priority="89">
      <colorScale>
        <cfvo type="min"/>
        <cfvo type="percentile" val="50"/>
        <cfvo type="max"/>
        <color rgb="FFA3D1FF"/>
        <color rgb="FFFCFCFF"/>
        <color rgb="FFFF9999"/>
      </colorScale>
    </cfRule>
    <cfRule type="top10" dxfId="137" priority="90" rank="1"/>
  </conditionalFormatting>
  <conditionalFormatting sqref="BR272:CA272">
    <cfRule type="colorScale" priority="87">
      <colorScale>
        <cfvo type="min"/>
        <cfvo type="percentile" val="50"/>
        <cfvo type="max"/>
        <color rgb="FFA3D1FF"/>
        <color rgb="FFFCFCFF"/>
        <color rgb="FFFF9999"/>
      </colorScale>
    </cfRule>
    <cfRule type="top10" dxfId="136" priority="88" rank="1"/>
  </conditionalFormatting>
  <conditionalFormatting sqref="BR273:CA273">
    <cfRule type="colorScale" priority="85">
      <colorScale>
        <cfvo type="min"/>
        <cfvo type="percentile" val="50"/>
        <cfvo type="max"/>
        <color rgb="FFA3D1FF"/>
        <color rgb="FFFCFCFF"/>
        <color rgb="FFFF9999"/>
      </colorScale>
    </cfRule>
    <cfRule type="top10" dxfId="135" priority="86" rank="1"/>
  </conditionalFormatting>
  <conditionalFormatting sqref="BR274:CA274">
    <cfRule type="colorScale" priority="83">
      <colorScale>
        <cfvo type="min"/>
        <cfvo type="percentile" val="50"/>
        <cfvo type="max"/>
        <color rgb="FFA3D1FF"/>
        <color rgb="FFFCFCFF"/>
        <color rgb="FFFF9999"/>
      </colorScale>
    </cfRule>
    <cfRule type="top10" dxfId="134" priority="84" rank="1"/>
  </conditionalFormatting>
  <conditionalFormatting sqref="BR275:CA275">
    <cfRule type="colorScale" priority="81">
      <colorScale>
        <cfvo type="min"/>
        <cfvo type="percentile" val="50"/>
        <cfvo type="max"/>
        <color rgb="FFA3D1FF"/>
        <color rgb="FFFCFCFF"/>
        <color rgb="FFFF9999"/>
      </colorScale>
    </cfRule>
    <cfRule type="top10" dxfId="133" priority="82" rank="1"/>
  </conditionalFormatting>
  <conditionalFormatting sqref="BR276:CA276">
    <cfRule type="colorScale" priority="79">
      <colorScale>
        <cfvo type="min"/>
        <cfvo type="percentile" val="50"/>
        <cfvo type="max"/>
        <color rgb="FFA3D1FF"/>
        <color rgb="FFFCFCFF"/>
        <color rgb="FFFF9999"/>
      </colorScale>
    </cfRule>
    <cfRule type="top10" dxfId="132" priority="80" rank="1"/>
  </conditionalFormatting>
  <conditionalFormatting sqref="BR277:CA277">
    <cfRule type="colorScale" priority="77">
      <colorScale>
        <cfvo type="min"/>
        <cfvo type="percentile" val="50"/>
        <cfvo type="max"/>
        <color rgb="FFA3D1FF"/>
        <color rgb="FFFCFCFF"/>
        <color rgb="FFFF9999"/>
      </colorScale>
    </cfRule>
    <cfRule type="top10" dxfId="131" priority="78" rank="1"/>
  </conditionalFormatting>
  <conditionalFormatting sqref="BR278:CA278">
    <cfRule type="colorScale" priority="75">
      <colorScale>
        <cfvo type="min"/>
        <cfvo type="percentile" val="50"/>
        <cfvo type="max"/>
        <color rgb="FFA3D1FF"/>
        <color rgb="FFFCFCFF"/>
        <color rgb="FFFF9999"/>
      </colorScale>
    </cfRule>
    <cfRule type="top10" dxfId="130" priority="76" rank="1"/>
  </conditionalFormatting>
  <conditionalFormatting sqref="BR279:CA279">
    <cfRule type="colorScale" priority="73">
      <colorScale>
        <cfvo type="min"/>
        <cfvo type="percentile" val="50"/>
        <cfvo type="max"/>
        <color rgb="FFA3D1FF"/>
        <color rgb="FFFCFCFF"/>
        <color rgb="FFFF9999"/>
      </colorScale>
    </cfRule>
    <cfRule type="top10" dxfId="129" priority="74" rank="1"/>
  </conditionalFormatting>
  <conditionalFormatting sqref="BR280:CA280">
    <cfRule type="colorScale" priority="71">
      <colorScale>
        <cfvo type="min"/>
        <cfvo type="percentile" val="50"/>
        <cfvo type="max"/>
        <color rgb="FFA3D1FF"/>
        <color rgb="FFFCFCFF"/>
        <color rgb="FFFF9999"/>
      </colorScale>
    </cfRule>
    <cfRule type="top10" dxfId="128" priority="72" rank="1"/>
  </conditionalFormatting>
  <conditionalFormatting sqref="BR281:CA281">
    <cfRule type="colorScale" priority="69">
      <colorScale>
        <cfvo type="min"/>
        <cfvo type="percentile" val="50"/>
        <cfvo type="max"/>
        <color rgb="FFA3D1FF"/>
        <color rgb="FFFCFCFF"/>
        <color rgb="FFFF9999"/>
      </colorScale>
    </cfRule>
    <cfRule type="top10" dxfId="127" priority="70" rank="1"/>
  </conditionalFormatting>
  <conditionalFormatting sqref="BR282:CA282">
    <cfRule type="colorScale" priority="67">
      <colorScale>
        <cfvo type="min"/>
        <cfvo type="percentile" val="50"/>
        <cfvo type="max"/>
        <color rgb="FFA3D1FF"/>
        <color rgb="FFFCFCFF"/>
        <color rgb="FFFF9999"/>
      </colorScale>
    </cfRule>
    <cfRule type="top10" dxfId="126" priority="68" rank="1"/>
  </conditionalFormatting>
  <conditionalFormatting sqref="BR283:CA283">
    <cfRule type="colorScale" priority="65">
      <colorScale>
        <cfvo type="min"/>
        <cfvo type="percentile" val="50"/>
        <cfvo type="max"/>
        <color rgb="FFA3D1FF"/>
        <color rgb="FFFCFCFF"/>
        <color rgb="FFFF9999"/>
      </colorScale>
    </cfRule>
    <cfRule type="top10" dxfId="125" priority="66" rank="1"/>
  </conditionalFormatting>
  <conditionalFormatting sqref="BR284:CA284">
    <cfRule type="colorScale" priority="63">
      <colorScale>
        <cfvo type="min"/>
        <cfvo type="percentile" val="50"/>
        <cfvo type="max"/>
        <color rgb="FFA3D1FF"/>
        <color rgb="FFFCFCFF"/>
        <color rgb="FFFF9999"/>
      </colorScale>
    </cfRule>
    <cfRule type="top10" dxfId="124" priority="64" rank="1"/>
  </conditionalFormatting>
  <conditionalFormatting sqref="BR285:CA285">
    <cfRule type="colorScale" priority="61">
      <colorScale>
        <cfvo type="min"/>
        <cfvo type="percentile" val="50"/>
        <cfvo type="max"/>
        <color rgb="FFA3D1FF"/>
        <color rgb="FFFCFCFF"/>
        <color rgb="FFFF9999"/>
      </colorScale>
    </cfRule>
    <cfRule type="top10" dxfId="123" priority="62" rank="1"/>
  </conditionalFormatting>
  <conditionalFormatting sqref="CH272:CQ272">
    <cfRule type="colorScale" priority="59">
      <colorScale>
        <cfvo type="min"/>
        <cfvo type="percentile" val="50"/>
        <cfvo type="max"/>
        <color rgb="FFA3D1FF"/>
        <color rgb="FFFCFCFF"/>
        <color rgb="FFFF9999"/>
      </colorScale>
    </cfRule>
    <cfRule type="top10" dxfId="122" priority="60" rank="1"/>
  </conditionalFormatting>
  <conditionalFormatting sqref="CH273:CQ273">
    <cfRule type="colorScale" priority="57">
      <colorScale>
        <cfvo type="min"/>
        <cfvo type="percentile" val="50"/>
        <cfvo type="max"/>
        <color rgb="FFA3D1FF"/>
        <color rgb="FFFCFCFF"/>
        <color rgb="FFFF9999"/>
      </colorScale>
    </cfRule>
    <cfRule type="top10" dxfId="121" priority="58" rank="1"/>
  </conditionalFormatting>
  <conditionalFormatting sqref="CH274:CQ274">
    <cfRule type="colorScale" priority="55">
      <colorScale>
        <cfvo type="min"/>
        <cfvo type="percentile" val="50"/>
        <cfvo type="max"/>
        <color rgb="FFA3D1FF"/>
        <color rgb="FFFCFCFF"/>
        <color rgb="FFFF9999"/>
      </colorScale>
    </cfRule>
    <cfRule type="top10" dxfId="120" priority="56" rank="1"/>
  </conditionalFormatting>
  <conditionalFormatting sqref="CH275:CQ275">
    <cfRule type="colorScale" priority="53">
      <colorScale>
        <cfvo type="min"/>
        <cfvo type="percentile" val="50"/>
        <cfvo type="max"/>
        <color rgb="FFA3D1FF"/>
        <color rgb="FFFCFCFF"/>
        <color rgb="FFFF9999"/>
      </colorScale>
    </cfRule>
    <cfRule type="top10" dxfId="119" priority="54" rank="1"/>
  </conditionalFormatting>
  <conditionalFormatting sqref="CH276:CQ276">
    <cfRule type="colorScale" priority="51">
      <colorScale>
        <cfvo type="min"/>
        <cfvo type="percentile" val="50"/>
        <cfvo type="max"/>
        <color rgb="FFA3D1FF"/>
        <color rgb="FFFCFCFF"/>
        <color rgb="FFFF9999"/>
      </colorScale>
    </cfRule>
    <cfRule type="top10" dxfId="118" priority="52" rank="1"/>
  </conditionalFormatting>
  <conditionalFormatting sqref="CH277:CQ277">
    <cfRule type="colorScale" priority="49">
      <colorScale>
        <cfvo type="min"/>
        <cfvo type="percentile" val="50"/>
        <cfvo type="max"/>
        <color rgb="FFA3D1FF"/>
        <color rgb="FFFCFCFF"/>
        <color rgb="FFFF9999"/>
      </colorScale>
    </cfRule>
    <cfRule type="top10" dxfId="117" priority="50" rank="1"/>
  </conditionalFormatting>
  <conditionalFormatting sqref="CH278:CQ278">
    <cfRule type="colorScale" priority="47">
      <colorScale>
        <cfvo type="min"/>
        <cfvo type="percentile" val="50"/>
        <cfvo type="max"/>
        <color rgb="FFA3D1FF"/>
        <color rgb="FFFCFCFF"/>
        <color rgb="FFFF9999"/>
      </colorScale>
    </cfRule>
    <cfRule type="top10" dxfId="116" priority="48" rank="1"/>
  </conditionalFormatting>
  <conditionalFormatting sqref="CH279:CQ279">
    <cfRule type="colorScale" priority="45">
      <colorScale>
        <cfvo type="min"/>
        <cfvo type="percentile" val="50"/>
        <cfvo type="max"/>
        <color rgb="FFA3D1FF"/>
        <color rgb="FFFCFCFF"/>
        <color rgb="FFFF9999"/>
      </colorScale>
    </cfRule>
    <cfRule type="top10" dxfId="115" priority="46" rank="1"/>
  </conditionalFormatting>
  <conditionalFormatting sqref="CH280:CQ280">
    <cfRule type="colorScale" priority="43">
      <colorScale>
        <cfvo type="min"/>
        <cfvo type="percentile" val="50"/>
        <cfvo type="max"/>
        <color rgb="FFA3D1FF"/>
        <color rgb="FFFCFCFF"/>
        <color rgb="FFFF9999"/>
      </colorScale>
    </cfRule>
    <cfRule type="top10" dxfId="114" priority="44" rank="1"/>
  </conditionalFormatting>
  <conditionalFormatting sqref="CH281:CQ281">
    <cfRule type="colorScale" priority="41">
      <colorScale>
        <cfvo type="min"/>
        <cfvo type="percentile" val="50"/>
        <cfvo type="max"/>
        <color rgb="FFA3D1FF"/>
        <color rgb="FFFCFCFF"/>
        <color rgb="FFFF9999"/>
      </colorScale>
    </cfRule>
    <cfRule type="top10" dxfId="113" priority="42" rank="1"/>
  </conditionalFormatting>
  <conditionalFormatting sqref="CH282:CQ282">
    <cfRule type="colorScale" priority="39">
      <colorScale>
        <cfvo type="min"/>
        <cfvo type="percentile" val="50"/>
        <cfvo type="max"/>
        <color rgb="FFA3D1FF"/>
        <color rgb="FFFCFCFF"/>
        <color rgb="FFFF9999"/>
      </colorScale>
    </cfRule>
    <cfRule type="top10" dxfId="112" priority="40" rank="1"/>
  </conditionalFormatting>
  <conditionalFormatting sqref="CH283:CQ283">
    <cfRule type="colorScale" priority="37">
      <colorScale>
        <cfvo type="min"/>
        <cfvo type="percentile" val="50"/>
        <cfvo type="max"/>
        <color rgb="FFA3D1FF"/>
        <color rgb="FFFCFCFF"/>
        <color rgb="FFFF9999"/>
      </colorScale>
    </cfRule>
    <cfRule type="top10" dxfId="111" priority="38" rank="1"/>
  </conditionalFormatting>
  <conditionalFormatting sqref="CH284:CQ284">
    <cfRule type="colorScale" priority="35">
      <colorScale>
        <cfvo type="min"/>
        <cfvo type="percentile" val="50"/>
        <cfvo type="max"/>
        <color rgb="FFA3D1FF"/>
        <color rgb="FFFCFCFF"/>
        <color rgb="FFFF9999"/>
      </colorScale>
    </cfRule>
    <cfRule type="top10" dxfId="110" priority="36" rank="1"/>
  </conditionalFormatting>
  <conditionalFormatting sqref="CH285:CQ285">
    <cfRule type="colorScale" priority="33">
      <colorScale>
        <cfvo type="min"/>
        <cfvo type="percentile" val="50"/>
        <cfvo type="max"/>
        <color rgb="FFA3D1FF"/>
        <color rgb="FFFCFCFF"/>
        <color rgb="FFFF9999"/>
      </colorScale>
    </cfRule>
    <cfRule type="top10" dxfId="109" priority="34" rank="1"/>
  </conditionalFormatting>
  <conditionalFormatting sqref="CS272:DB272">
    <cfRule type="colorScale" priority="31">
      <colorScale>
        <cfvo type="min"/>
        <cfvo type="percentile" val="50"/>
        <cfvo type="max"/>
        <color rgb="FFA3D1FF"/>
        <color rgb="FFFCFCFF"/>
        <color rgb="FFFF9999"/>
      </colorScale>
    </cfRule>
    <cfRule type="top10" dxfId="108" priority="32" rank="1"/>
  </conditionalFormatting>
  <conditionalFormatting sqref="CS273:DB273">
    <cfRule type="colorScale" priority="29">
      <colorScale>
        <cfvo type="min"/>
        <cfvo type="percentile" val="50"/>
        <cfvo type="max"/>
        <color rgb="FFA3D1FF"/>
        <color rgb="FFFCFCFF"/>
        <color rgb="FFFF9999"/>
      </colorScale>
    </cfRule>
    <cfRule type="top10" dxfId="107" priority="30" rank="1"/>
  </conditionalFormatting>
  <conditionalFormatting sqref="CS274:DB274">
    <cfRule type="colorScale" priority="27">
      <colorScale>
        <cfvo type="min"/>
        <cfvo type="percentile" val="50"/>
        <cfvo type="max"/>
        <color rgb="FFA3D1FF"/>
        <color rgb="FFFCFCFF"/>
        <color rgb="FFFF9999"/>
      </colorScale>
    </cfRule>
    <cfRule type="top10" dxfId="106" priority="28" rank="1"/>
  </conditionalFormatting>
  <conditionalFormatting sqref="CS275:DB275">
    <cfRule type="colorScale" priority="25">
      <colorScale>
        <cfvo type="min"/>
        <cfvo type="percentile" val="50"/>
        <cfvo type="max"/>
        <color rgb="FFA3D1FF"/>
        <color rgb="FFFCFCFF"/>
        <color rgb="FFFF9999"/>
      </colorScale>
    </cfRule>
    <cfRule type="top10" dxfId="105" priority="26" rank="1"/>
  </conditionalFormatting>
  <conditionalFormatting sqref="CS276:DB276">
    <cfRule type="colorScale" priority="23">
      <colorScale>
        <cfvo type="min"/>
        <cfvo type="percentile" val="50"/>
        <cfvo type="max"/>
        <color rgb="FFA3D1FF"/>
        <color rgb="FFFCFCFF"/>
        <color rgb="FFFF9999"/>
      </colorScale>
    </cfRule>
    <cfRule type="top10" dxfId="104" priority="24" rank="1"/>
  </conditionalFormatting>
  <conditionalFormatting sqref="CS277:DB277">
    <cfRule type="colorScale" priority="21">
      <colorScale>
        <cfvo type="min"/>
        <cfvo type="percentile" val="50"/>
        <cfvo type="max"/>
        <color rgb="FFA3D1FF"/>
        <color rgb="FFFCFCFF"/>
        <color rgb="FFFF9999"/>
      </colorScale>
    </cfRule>
    <cfRule type="top10" dxfId="103" priority="22" rank="1"/>
  </conditionalFormatting>
  <conditionalFormatting sqref="CS278:DB278">
    <cfRule type="colorScale" priority="19">
      <colorScale>
        <cfvo type="min"/>
        <cfvo type="percentile" val="50"/>
        <cfvo type="max"/>
        <color rgb="FFA3D1FF"/>
        <color rgb="FFFCFCFF"/>
        <color rgb="FFFF9999"/>
      </colorScale>
    </cfRule>
    <cfRule type="top10" dxfId="102" priority="20" rank="1"/>
  </conditionalFormatting>
  <conditionalFormatting sqref="CS279:DB279">
    <cfRule type="colorScale" priority="17">
      <colorScale>
        <cfvo type="min"/>
        <cfvo type="percentile" val="50"/>
        <cfvo type="max"/>
        <color rgb="FFA3D1FF"/>
        <color rgb="FFFCFCFF"/>
        <color rgb="FFFF9999"/>
      </colorScale>
    </cfRule>
    <cfRule type="top10" dxfId="101" priority="18" rank="1"/>
  </conditionalFormatting>
  <conditionalFormatting sqref="CS280:DB280">
    <cfRule type="colorScale" priority="15">
      <colorScale>
        <cfvo type="min"/>
        <cfvo type="percentile" val="50"/>
        <cfvo type="max"/>
        <color rgb="FFA3D1FF"/>
        <color rgb="FFFCFCFF"/>
        <color rgb="FFFF9999"/>
      </colorScale>
    </cfRule>
    <cfRule type="top10" dxfId="100" priority="16" rank="1"/>
  </conditionalFormatting>
  <conditionalFormatting sqref="CS281:DB281">
    <cfRule type="colorScale" priority="13">
      <colorScale>
        <cfvo type="min"/>
        <cfvo type="percentile" val="50"/>
        <cfvo type="max"/>
        <color rgb="FFA3D1FF"/>
        <color rgb="FFFCFCFF"/>
        <color rgb="FFFF9999"/>
      </colorScale>
    </cfRule>
    <cfRule type="top10" dxfId="99" priority="14" rank="1"/>
  </conditionalFormatting>
  <conditionalFormatting sqref="CS282:DB282">
    <cfRule type="colorScale" priority="11">
      <colorScale>
        <cfvo type="min"/>
        <cfvo type="percentile" val="50"/>
        <cfvo type="max"/>
        <color rgb="FFA3D1FF"/>
        <color rgb="FFFCFCFF"/>
        <color rgb="FFFF9999"/>
      </colorScale>
    </cfRule>
    <cfRule type="top10" dxfId="98" priority="12" rank="1"/>
  </conditionalFormatting>
  <conditionalFormatting sqref="CS283:DB283">
    <cfRule type="colorScale" priority="9">
      <colorScale>
        <cfvo type="min"/>
        <cfvo type="percentile" val="50"/>
        <cfvo type="max"/>
        <color rgb="FFA3D1FF"/>
        <color rgb="FFFCFCFF"/>
        <color rgb="FFFF9999"/>
      </colorScale>
    </cfRule>
    <cfRule type="top10" dxfId="97" priority="10" rank="1"/>
  </conditionalFormatting>
  <conditionalFormatting sqref="CS284:DB284">
    <cfRule type="colorScale" priority="7">
      <colorScale>
        <cfvo type="min"/>
        <cfvo type="percentile" val="50"/>
        <cfvo type="max"/>
        <color rgb="FFA3D1FF"/>
        <color rgb="FFFCFCFF"/>
        <color rgb="FFFF9999"/>
      </colorScale>
    </cfRule>
    <cfRule type="top10" dxfId="96" priority="8" rank="1"/>
  </conditionalFormatting>
  <conditionalFormatting sqref="CS285:DB285">
    <cfRule type="colorScale" priority="5">
      <colorScale>
        <cfvo type="min"/>
        <cfvo type="percentile" val="50"/>
        <cfvo type="max"/>
        <color rgb="FFA3D1FF"/>
        <color rgb="FFFCFCFF"/>
        <color rgb="FFFF9999"/>
      </colorScale>
    </cfRule>
    <cfRule type="top10" dxfId="95" priority="6" rank="1"/>
  </conditionalFormatting>
  <pageMargins left="1" right="1" top="1" bottom="1"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4"/>
  <sheetViews>
    <sheetView zoomScaleNormal="100" zoomScaleSheetLayoutView="100" workbookViewId="0">
      <selection activeCell="A3" sqref="A3:XFD3"/>
    </sheetView>
  </sheetViews>
  <sheetFormatPr defaultColWidth="7.7109375" defaultRowHeight="20.100000000000001" customHeight="1"/>
  <cols>
    <col min="1" max="16384" width="7.7109375" style="263"/>
  </cols>
  <sheetData>
    <row r="1" spans="1:51" s="468" customFormat="1" ht="20.100000000000001" customHeight="1">
      <c r="A1" s="469" t="s">
        <v>531</v>
      </c>
    </row>
    <row r="2" spans="1:51" s="468" customFormat="1" ht="20.100000000000001" customHeight="1">
      <c r="A2" s="469" t="s">
        <v>532</v>
      </c>
    </row>
    <row r="3" spans="1:51" ht="20.100000000000001" customHeight="1">
      <c r="A3" s="453" t="s">
        <v>529</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2"/>
    </row>
    <row r="4" spans="1:51" s="266" customFormat="1" ht="39.950000000000003" customHeight="1">
      <c r="A4" s="266" t="s">
        <v>215</v>
      </c>
      <c r="B4" s="324" t="s">
        <v>274</v>
      </c>
      <c r="C4" s="324" t="s">
        <v>275</v>
      </c>
      <c r="D4" s="324" t="s">
        <v>274</v>
      </c>
      <c r="E4" s="324" t="s">
        <v>275</v>
      </c>
      <c r="F4" s="266" t="s">
        <v>8</v>
      </c>
      <c r="G4" s="266" t="s">
        <v>102</v>
      </c>
      <c r="H4" s="266" t="s">
        <v>124</v>
      </c>
      <c r="I4" s="324" t="s">
        <v>279</v>
      </c>
      <c r="J4" s="458" t="s">
        <v>1</v>
      </c>
      <c r="K4" s="266" t="s">
        <v>2</v>
      </c>
      <c r="L4" s="266" t="s">
        <v>3</v>
      </c>
      <c r="M4" s="266" t="s">
        <v>4</v>
      </c>
      <c r="N4" s="266" t="s">
        <v>5</v>
      </c>
      <c r="O4" s="266" t="s">
        <v>6</v>
      </c>
      <c r="P4" s="459" t="s">
        <v>7</v>
      </c>
      <c r="Q4" s="458" t="s">
        <v>439</v>
      </c>
      <c r="R4" s="459" t="s">
        <v>440</v>
      </c>
      <c r="S4" s="266" t="s">
        <v>280</v>
      </c>
      <c r="T4" s="266" t="s">
        <v>281</v>
      </c>
      <c r="U4" s="266" t="s">
        <v>282</v>
      </c>
      <c r="V4" s="266" t="s">
        <v>202</v>
      </c>
      <c r="W4" s="266" t="s">
        <v>203</v>
      </c>
      <c r="X4" s="266" t="s">
        <v>204</v>
      </c>
      <c r="Y4" s="266" t="s">
        <v>292</v>
      </c>
      <c r="Z4" s="266" t="s">
        <v>283</v>
      </c>
      <c r="AA4" s="266" t="s">
        <v>284</v>
      </c>
      <c r="AB4" s="266" t="s">
        <v>285</v>
      </c>
      <c r="AC4" s="266" t="s">
        <v>8</v>
      </c>
      <c r="AD4" s="324" t="s">
        <v>102</v>
      </c>
      <c r="AE4" s="266" t="s">
        <v>124</v>
      </c>
      <c r="AF4" s="266" t="s">
        <v>279</v>
      </c>
      <c r="AG4" s="266" t="s">
        <v>1</v>
      </c>
      <c r="AH4" s="266" t="s">
        <v>2</v>
      </c>
      <c r="AI4" s="266" t="s">
        <v>3</v>
      </c>
      <c r="AJ4" s="266" t="s">
        <v>4</v>
      </c>
      <c r="AK4" s="266" t="s">
        <v>5</v>
      </c>
      <c r="AL4" s="266" t="s">
        <v>6</v>
      </c>
      <c r="AM4" s="266" t="s">
        <v>7</v>
      </c>
      <c r="AN4" s="266" t="s">
        <v>439</v>
      </c>
      <c r="AO4" s="266" t="s">
        <v>440</v>
      </c>
      <c r="AP4" s="266" t="s">
        <v>280</v>
      </c>
      <c r="AQ4" s="266" t="s">
        <v>281</v>
      </c>
      <c r="AR4" s="266" t="s">
        <v>282</v>
      </c>
      <c r="AS4" s="266" t="s">
        <v>202</v>
      </c>
      <c r="AT4" s="266" t="s">
        <v>203</v>
      </c>
      <c r="AU4" s="266" t="s">
        <v>204</v>
      </c>
      <c r="AV4" s="266" t="s">
        <v>292</v>
      </c>
      <c r="AW4" s="266" t="s">
        <v>283</v>
      </c>
      <c r="AX4" s="266" t="s">
        <v>284</v>
      </c>
      <c r="AY4" s="266" t="s">
        <v>285</v>
      </c>
    </row>
    <row r="5" spans="1:51" s="323" customFormat="1" ht="20.100000000000001" customHeight="1">
      <c r="A5" s="323" t="s">
        <v>198</v>
      </c>
      <c r="B5" s="323" t="s">
        <v>276</v>
      </c>
      <c r="C5" s="323" t="s">
        <v>276</v>
      </c>
      <c r="D5" s="323" t="s">
        <v>206</v>
      </c>
      <c r="E5" s="323" t="s">
        <v>206</v>
      </c>
      <c r="F5" s="323" t="s">
        <v>123</v>
      </c>
      <c r="G5" s="323" t="s">
        <v>123</v>
      </c>
      <c r="H5" s="323" t="s">
        <v>123</v>
      </c>
      <c r="I5" s="323" t="s">
        <v>123</v>
      </c>
      <c r="J5" s="460" t="s">
        <v>123</v>
      </c>
      <c r="K5" s="323" t="s">
        <v>123</v>
      </c>
      <c r="L5" s="323" t="s">
        <v>123</v>
      </c>
      <c r="M5" s="323" t="s">
        <v>123</v>
      </c>
      <c r="N5" s="323" t="s">
        <v>123</v>
      </c>
      <c r="O5" s="323" t="s">
        <v>123</v>
      </c>
      <c r="P5" s="461" t="s">
        <v>123</v>
      </c>
      <c r="Q5" s="460" t="s">
        <v>123</v>
      </c>
      <c r="R5" s="461" t="s">
        <v>123</v>
      </c>
      <c r="S5" s="323" t="s">
        <v>123</v>
      </c>
      <c r="T5" s="323" t="s">
        <v>123</v>
      </c>
      <c r="U5" s="323" t="s">
        <v>123</v>
      </c>
      <c r="V5" s="323" t="s">
        <v>123</v>
      </c>
      <c r="W5" s="323" t="s">
        <v>123</v>
      </c>
      <c r="X5" s="323" t="s">
        <v>123</v>
      </c>
      <c r="Y5" s="323" t="s">
        <v>123</v>
      </c>
      <c r="Z5" s="323" t="s">
        <v>123</v>
      </c>
      <c r="AA5" s="323" t="s">
        <v>123</v>
      </c>
      <c r="AB5" s="323" t="s">
        <v>123</v>
      </c>
      <c r="AC5" s="323" t="s">
        <v>216</v>
      </c>
      <c r="AD5" s="323" t="s">
        <v>216</v>
      </c>
      <c r="AE5" s="323" t="s">
        <v>216</v>
      </c>
      <c r="AF5" s="323" t="s">
        <v>216</v>
      </c>
      <c r="AG5" s="323" t="s">
        <v>216</v>
      </c>
      <c r="AH5" s="323" t="s">
        <v>216</v>
      </c>
      <c r="AI5" s="323" t="s">
        <v>216</v>
      </c>
      <c r="AJ5" s="323" t="s">
        <v>216</v>
      </c>
      <c r="AK5" s="323" t="s">
        <v>216</v>
      </c>
      <c r="AL5" s="323" t="s">
        <v>216</v>
      </c>
      <c r="AM5" s="323" t="s">
        <v>216</v>
      </c>
      <c r="AN5" s="323" t="s">
        <v>216</v>
      </c>
      <c r="AO5" s="323" t="s">
        <v>216</v>
      </c>
      <c r="AP5" s="323" t="s">
        <v>216</v>
      </c>
      <c r="AQ5" s="323" t="s">
        <v>216</v>
      </c>
      <c r="AR5" s="323" t="s">
        <v>216</v>
      </c>
      <c r="AS5" s="323" t="s">
        <v>216</v>
      </c>
      <c r="AT5" s="323" t="s">
        <v>216</v>
      </c>
      <c r="AU5" s="323" t="s">
        <v>216</v>
      </c>
      <c r="AV5" s="323" t="s">
        <v>216</v>
      </c>
      <c r="AW5" s="323" t="s">
        <v>216</v>
      </c>
      <c r="AX5" s="323" t="s">
        <v>216</v>
      </c>
      <c r="AY5" s="323" t="s">
        <v>216</v>
      </c>
    </row>
    <row r="6" spans="1:51" ht="20.100000000000001" customHeight="1">
      <c r="A6" s="263">
        <v>5</v>
      </c>
      <c r="B6" s="265">
        <v>1.33</v>
      </c>
      <c r="C6" s="265">
        <v>1.33</v>
      </c>
      <c r="D6" s="265">
        <v>1</v>
      </c>
      <c r="E6" s="265">
        <v>1</v>
      </c>
      <c r="F6" s="264">
        <v>55.2</v>
      </c>
      <c r="G6" s="264">
        <v>88.666112499999997</v>
      </c>
      <c r="H6" s="264">
        <v>53.2</v>
      </c>
      <c r="I6" s="264">
        <v>53.2</v>
      </c>
      <c r="J6" s="462">
        <v>36.575000000000003</v>
      </c>
      <c r="K6" s="264">
        <v>36.575000000000003</v>
      </c>
      <c r="L6" s="264">
        <v>31.088750000000001</v>
      </c>
      <c r="M6" s="264">
        <v>36.575000000000003</v>
      </c>
      <c r="N6" s="264">
        <v>36.575000000000003</v>
      </c>
      <c r="O6" s="264">
        <v>33.25</v>
      </c>
      <c r="P6" s="463">
        <v>29.925000000000001</v>
      </c>
      <c r="Q6" s="462">
        <v>55.693750000000001</v>
      </c>
      <c r="R6" s="463">
        <v>51.537500000000001</v>
      </c>
      <c r="S6" s="264">
        <v>45.71875</v>
      </c>
      <c r="T6" s="264">
        <v>54.862500000000004</v>
      </c>
      <c r="U6" s="264">
        <v>38.403750000000002</v>
      </c>
      <c r="V6" s="264">
        <v>33.25</v>
      </c>
      <c r="W6" s="264">
        <v>36.575000000000003</v>
      </c>
      <c r="X6" s="264">
        <v>36.575000000000003</v>
      </c>
      <c r="Y6" s="264">
        <v>28.262500000000003</v>
      </c>
      <c r="Z6" s="264">
        <v>36.575000000000003</v>
      </c>
      <c r="AA6" s="264">
        <v>21.945</v>
      </c>
      <c r="AB6" s="264">
        <v>45.286499999999997</v>
      </c>
      <c r="AC6" s="264">
        <v>44.160000000000004</v>
      </c>
      <c r="AD6" s="264">
        <v>70.93289</v>
      </c>
      <c r="AE6" s="264">
        <v>42.56</v>
      </c>
      <c r="AF6" s="264">
        <v>42.56</v>
      </c>
      <c r="AG6" s="264">
        <v>29.26</v>
      </c>
      <c r="AH6" s="264">
        <v>34.134715999999997</v>
      </c>
      <c r="AI6" s="264">
        <v>29.01450860000001</v>
      </c>
      <c r="AJ6" s="264">
        <v>29.26</v>
      </c>
      <c r="AK6" s="264">
        <v>34.134715999999997</v>
      </c>
      <c r="AL6" s="264">
        <v>31.031560000000002</v>
      </c>
      <c r="AM6" s="264">
        <v>28.728000000000005</v>
      </c>
      <c r="AN6" s="264">
        <v>44.555</v>
      </c>
      <c r="AO6" s="264">
        <v>49.476000000000006</v>
      </c>
      <c r="AP6" s="264">
        <v>40.232500000000002</v>
      </c>
      <c r="AQ6" s="264">
        <v>48.278999999999996</v>
      </c>
      <c r="AR6" s="264">
        <v>36.867600000000003</v>
      </c>
      <c r="AS6" s="264">
        <v>31.92</v>
      </c>
      <c r="AT6" s="264">
        <v>35.112000000000002</v>
      </c>
      <c r="AU6" s="264">
        <v>35.112000000000002</v>
      </c>
      <c r="AV6" s="264">
        <v>27.131999999999998</v>
      </c>
      <c r="AW6" s="264">
        <v>35.112000000000002</v>
      </c>
      <c r="AX6" s="264">
        <v>19.311600000000002</v>
      </c>
      <c r="AY6" s="264">
        <v>39.852119999999999</v>
      </c>
    </row>
    <row r="7" spans="1:51" ht="20.100000000000001" customHeight="1">
      <c r="A7" s="263">
        <v>6</v>
      </c>
      <c r="B7" s="265">
        <v>1.33</v>
      </c>
      <c r="C7" s="265">
        <v>1.33</v>
      </c>
      <c r="D7" s="265">
        <v>1</v>
      </c>
      <c r="E7" s="265">
        <v>1</v>
      </c>
      <c r="F7" s="264">
        <v>66.72</v>
      </c>
      <c r="G7" s="264">
        <v>106.39933500000001</v>
      </c>
      <c r="H7" s="264">
        <v>63.84</v>
      </c>
      <c r="I7" s="264">
        <v>63.84</v>
      </c>
      <c r="J7" s="462">
        <v>43.89</v>
      </c>
      <c r="K7" s="264">
        <v>43.89</v>
      </c>
      <c r="L7" s="264">
        <v>37.3065</v>
      </c>
      <c r="M7" s="264">
        <v>43.89</v>
      </c>
      <c r="N7" s="264">
        <v>43.89</v>
      </c>
      <c r="O7" s="264">
        <v>39.900000000000006</v>
      </c>
      <c r="P7" s="463">
        <v>35.910000000000004</v>
      </c>
      <c r="Q7" s="462">
        <v>66.83250000000001</v>
      </c>
      <c r="R7" s="463">
        <v>61.845000000000006</v>
      </c>
      <c r="S7" s="264">
        <v>54.862500000000004</v>
      </c>
      <c r="T7" s="264">
        <v>65.835000000000008</v>
      </c>
      <c r="U7" s="264">
        <v>46.084500000000013</v>
      </c>
      <c r="V7" s="264">
        <v>39.9</v>
      </c>
      <c r="W7" s="264">
        <v>43.89</v>
      </c>
      <c r="X7" s="264">
        <v>43.89</v>
      </c>
      <c r="Y7" s="264">
        <v>33.914999999999999</v>
      </c>
      <c r="Z7" s="264">
        <v>43.89</v>
      </c>
      <c r="AA7" s="264">
        <v>26.333999999999996</v>
      </c>
      <c r="AB7" s="264">
        <v>54.343800000000002</v>
      </c>
      <c r="AC7" s="264">
        <v>46.25333333333333</v>
      </c>
      <c r="AD7" s="264">
        <v>70.93289</v>
      </c>
      <c r="AE7" s="264">
        <v>42.56</v>
      </c>
      <c r="AF7" s="264">
        <v>42.56</v>
      </c>
      <c r="AG7" s="264">
        <v>29.26</v>
      </c>
      <c r="AH7" s="264">
        <v>38.198930000000004</v>
      </c>
      <c r="AI7" s="264">
        <v>32.469090500000007</v>
      </c>
      <c r="AJ7" s="264">
        <v>29.26</v>
      </c>
      <c r="AK7" s="264">
        <v>38.198930000000004</v>
      </c>
      <c r="AL7" s="264">
        <v>34.726300000000002</v>
      </c>
      <c r="AM7" s="264">
        <v>31.92</v>
      </c>
      <c r="AN7" s="264">
        <v>44.555</v>
      </c>
      <c r="AO7" s="264">
        <v>54.973333333333329</v>
      </c>
      <c r="AP7" s="264">
        <v>45.71875</v>
      </c>
      <c r="AQ7" s="264">
        <v>54.862500000000004</v>
      </c>
      <c r="AR7" s="264">
        <v>40.964000000000006</v>
      </c>
      <c r="AS7" s="264">
        <v>35.466666666666669</v>
      </c>
      <c r="AT7" s="264">
        <v>39.013333333333335</v>
      </c>
      <c r="AU7" s="264">
        <v>39.013333333333335</v>
      </c>
      <c r="AV7" s="264">
        <v>30.146666666666665</v>
      </c>
      <c r="AW7" s="264">
        <v>39.013333333333335</v>
      </c>
      <c r="AX7" s="264">
        <v>21.945</v>
      </c>
      <c r="AY7" s="264">
        <v>45.286499999999997</v>
      </c>
    </row>
    <row r="8" spans="1:51" ht="20.100000000000001" customHeight="1">
      <c r="A8" s="263">
        <v>7</v>
      </c>
      <c r="B8" s="265">
        <v>1.33</v>
      </c>
      <c r="C8" s="265">
        <v>1.33</v>
      </c>
      <c r="D8" s="265">
        <v>1</v>
      </c>
      <c r="E8" s="265">
        <v>1</v>
      </c>
      <c r="F8" s="264">
        <v>78.400000000000006</v>
      </c>
      <c r="G8" s="264">
        <v>124.13255750000002</v>
      </c>
      <c r="H8" s="264">
        <v>74.48</v>
      </c>
      <c r="I8" s="264">
        <v>74.48</v>
      </c>
      <c r="J8" s="462">
        <v>51.205000000000005</v>
      </c>
      <c r="K8" s="264">
        <v>51.205000000000005</v>
      </c>
      <c r="L8" s="264">
        <v>43.524250000000002</v>
      </c>
      <c r="M8" s="264">
        <v>51.205000000000005</v>
      </c>
      <c r="N8" s="264">
        <v>51.205000000000005</v>
      </c>
      <c r="O8" s="264">
        <v>46.550000000000004</v>
      </c>
      <c r="P8" s="463">
        <v>42.750000000000007</v>
      </c>
      <c r="Q8" s="462">
        <v>77.971249999999998</v>
      </c>
      <c r="R8" s="463">
        <v>73.625000000000014</v>
      </c>
      <c r="S8" s="264">
        <v>64.006250000000009</v>
      </c>
      <c r="T8" s="264">
        <v>76.807500000000005</v>
      </c>
      <c r="U8" s="264">
        <v>54.862500000000011</v>
      </c>
      <c r="V8" s="264">
        <v>47.500000000000007</v>
      </c>
      <c r="W8" s="264">
        <v>52.250000000000014</v>
      </c>
      <c r="X8" s="264">
        <v>52.250000000000014</v>
      </c>
      <c r="Y8" s="264">
        <v>40.375000000000014</v>
      </c>
      <c r="Z8" s="264">
        <v>52.250000000000014</v>
      </c>
      <c r="AA8" s="264">
        <v>30.722999999999999</v>
      </c>
      <c r="AB8" s="264">
        <v>63.4011</v>
      </c>
      <c r="AC8" s="264">
        <v>49.740000000000009</v>
      </c>
      <c r="AD8" s="264">
        <v>70.93289</v>
      </c>
      <c r="AE8" s="264">
        <v>42.56</v>
      </c>
      <c r="AF8" s="264">
        <v>42.56</v>
      </c>
      <c r="AG8" s="264">
        <v>29.26</v>
      </c>
      <c r="AH8" s="264">
        <v>41.101940000000006</v>
      </c>
      <c r="AI8" s="264">
        <v>34.93664900000001</v>
      </c>
      <c r="AJ8" s="264">
        <v>29.26</v>
      </c>
      <c r="AK8" s="264">
        <v>41.101940000000006</v>
      </c>
      <c r="AL8" s="264">
        <v>37.365400000000001</v>
      </c>
      <c r="AM8" s="264">
        <v>34.200000000000003</v>
      </c>
      <c r="AN8" s="264">
        <v>44.555</v>
      </c>
      <c r="AO8" s="264">
        <v>58.9</v>
      </c>
      <c r="AP8" s="264">
        <v>49.637500000000003</v>
      </c>
      <c r="AQ8" s="264">
        <v>59.565000000000005</v>
      </c>
      <c r="AR8" s="264">
        <v>43.89</v>
      </c>
      <c r="AS8" s="264">
        <v>38</v>
      </c>
      <c r="AT8" s="264">
        <v>41.800000000000004</v>
      </c>
      <c r="AU8" s="264">
        <v>41.800000000000004</v>
      </c>
      <c r="AV8" s="264">
        <v>32.299999999999997</v>
      </c>
      <c r="AW8" s="264">
        <v>41.800000000000004</v>
      </c>
      <c r="AX8" s="264">
        <v>23.826000000000001</v>
      </c>
      <c r="AY8" s="264">
        <v>49.168199999999992</v>
      </c>
    </row>
    <row r="9" spans="1:51" ht="20.100000000000001" customHeight="1">
      <c r="A9" s="263">
        <v>8</v>
      </c>
      <c r="B9" s="265">
        <v>1.33</v>
      </c>
      <c r="C9" s="265">
        <v>1.33</v>
      </c>
      <c r="D9" s="265">
        <v>1</v>
      </c>
      <c r="E9" s="265">
        <v>1</v>
      </c>
      <c r="F9" s="264">
        <v>90.240000000000009</v>
      </c>
      <c r="G9" s="264">
        <v>141.86578</v>
      </c>
      <c r="H9" s="264">
        <v>85.12</v>
      </c>
      <c r="I9" s="264">
        <v>85.12</v>
      </c>
      <c r="J9" s="462">
        <v>58.52</v>
      </c>
      <c r="K9" s="264">
        <v>64.015343002187521</v>
      </c>
      <c r="L9" s="264">
        <v>54.413041551859401</v>
      </c>
      <c r="M9" s="264">
        <v>58.52</v>
      </c>
      <c r="N9" s="264">
        <v>64.015343002187521</v>
      </c>
      <c r="O9" s="264">
        <v>58.195766365624998</v>
      </c>
      <c r="P9" s="463">
        <v>53.865000000000002</v>
      </c>
      <c r="Q9" s="462">
        <v>89.11</v>
      </c>
      <c r="R9" s="463">
        <v>92.767499999999998</v>
      </c>
      <c r="S9" s="264">
        <v>75.578808593749997</v>
      </c>
      <c r="T9" s="264">
        <v>90.694570312500005</v>
      </c>
      <c r="U9" s="264">
        <v>69.126750000000015</v>
      </c>
      <c r="V9" s="264">
        <v>59.85</v>
      </c>
      <c r="W9" s="264">
        <v>65.835000000000008</v>
      </c>
      <c r="X9" s="264">
        <v>65.835000000000008</v>
      </c>
      <c r="Y9" s="264">
        <v>50.872500000000009</v>
      </c>
      <c r="Z9" s="264">
        <v>65.835000000000008</v>
      </c>
      <c r="AA9" s="264">
        <v>36.277828124999999</v>
      </c>
      <c r="AB9" s="264">
        <v>74.864245312500003</v>
      </c>
      <c r="AC9" s="264">
        <v>52.435000000000002</v>
      </c>
      <c r="AD9" s="264">
        <v>70.93289</v>
      </c>
      <c r="AE9" s="264">
        <v>42.56</v>
      </c>
      <c r="AF9" s="264">
        <v>42.56</v>
      </c>
      <c r="AG9" s="264">
        <v>29.26</v>
      </c>
      <c r="AH9" s="264">
        <v>43.279197500000009</v>
      </c>
      <c r="AI9" s="264">
        <v>36.787317875000006</v>
      </c>
      <c r="AJ9" s="264">
        <v>29.26</v>
      </c>
      <c r="AK9" s="264">
        <v>43.279197500000009</v>
      </c>
      <c r="AL9" s="264">
        <v>39.344725000000004</v>
      </c>
      <c r="AM9" s="264">
        <v>35.910000000000004</v>
      </c>
      <c r="AN9" s="264">
        <v>44.555</v>
      </c>
      <c r="AO9" s="264">
        <v>61.845000000000006</v>
      </c>
      <c r="AP9" s="264">
        <v>52.576562500000001</v>
      </c>
      <c r="AQ9" s="264">
        <v>63.091875000000002</v>
      </c>
      <c r="AR9" s="264">
        <v>46.084500000000013</v>
      </c>
      <c r="AS9" s="264">
        <v>39.900000000000006</v>
      </c>
      <c r="AT9" s="264">
        <v>43.89</v>
      </c>
      <c r="AU9" s="264">
        <v>43.89</v>
      </c>
      <c r="AV9" s="264">
        <v>33.914999999999999</v>
      </c>
      <c r="AW9" s="264">
        <v>43.89</v>
      </c>
      <c r="AX9" s="264">
        <v>25.236749999999997</v>
      </c>
      <c r="AY9" s="264">
        <v>52.079475000000002</v>
      </c>
    </row>
    <row r="10" spans="1:51" ht="20.100000000000001" customHeight="1">
      <c r="A10" s="263">
        <v>9</v>
      </c>
      <c r="B10" s="265">
        <v>1.33</v>
      </c>
      <c r="C10" s="265">
        <v>1.33</v>
      </c>
      <c r="D10" s="265">
        <v>1</v>
      </c>
      <c r="E10" s="265">
        <v>1</v>
      </c>
      <c r="F10" s="264">
        <v>102.24000000000001</v>
      </c>
      <c r="G10" s="264">
        <v>159.59900249999998</v>
      </c>
      <c r="H10" s="264">
        <v>95.76</v>
      </c>
      <c r="I10" s="264">
        <v>95.76</v>
      </c>
      <c r="J10" s="462">
        <v>65.835000000000008</v>
      </c>
      <c r="K10" s="264">
        <v>77.763281557500008</v>
      </c>
      <c r="L10" s="264">
        <v>66.098789323875025</v>
      </c>
      <c r="M10" s="264">
        <v>65.835000000000008</v>
      </c>
      <c r="N10" s="264">
        <v>77.763281557500008</v>
      </c>
      <c r="O10" s="264">
        <v>70.693892324999993</v>
      </c>
      <c r="P10" s="463">
        <v>65.170000000000016</v>
      </c>
      <c r="Q10" s="462">
        <v>100.24875</v>
      </c>
      <c r="R10" s="463">
        <v>112.23722222222224</v>
      </c>
      <c r="S10" s="264">
        <v>92.580468750000009</v>
      </c>
      <c r="T10" s="264">
        <v>111.09656250000002</v>
      </c>
      <c r="U10" s="264">
        <v>84.488250000000008</v>
      </c>
      <c r="V10" s="264">
        <v>73.150000000000006</v>
      </c>
      <c r="W10" s="264">
        <v>80.465000000000003</v>
      </c>
      <c r="X10" s="264">
        <v>79.652222222222235</v>
      </c>
      <c r="Y10" s="264">
        <v>61.549444444444447</v>
      </c>
      <c r="Z10" s="264">
        <v>79.652222222222221</v>
      </c>
      <c r="AA10" s="264">
        <v>44.438625000000002</v>
      </c>
      <c r="AB10" s="264">
        <v>91.705162500000029</v>
      </c>
      <c r="AC10" s="264">
        <v>54.602222222222224</v>
      </c>
      <c r="AD10" s="264">
        <v>70.93289</v>
      </c>
      <c r="AE10" s="264">
        <v>42.56</v>
      </c>
      <c r="AF10" s="264">
        <v>42.56</v>
      </c>
      <c r="AG10" s="264">
        <v>29.26</v>
      </c>
      <c r="AH10" s="264">
        <v>44.972619999999999</v>
      </c>
      <c r="AI10" s="264">
        <v>40.067181000000012</v>
      </c>
      <c r="AJ10" s="264">
        <v>29.26</v>
      </c>
      <c r="AK10" s="264">
        <v>44.972619999999999</v>
      </c>
      <c r="AL10" s="264">
        <v>40.884200000000007</v>
      </c>
      <c r="AM10" s="264">
        <v>37.24</v>
      </c>
      <c r="AN10" s="264">
        <v>44.555</v>
      </c>
      <c r="AO10" s="264">
        <v>64.135555555555555</v>
      </c>
      <c r="AP10" s="264">
        <v>54.862500000000004</v>
      </c>
      <c r="AQ10" s="264">
        <v>65.835000000000008</v>
      </c>
      <c r="AR10" s="264">
        <v>51.205000000000005</v>
      </c>
      <c r="AS10" s="264">
        <v>44.333333333333329</v>
      </c>
      <c r="AT10" s="264">
        <v>48.766666666666673</v>
      </c>
      <c r="AU10" s="264">
        <v>45.515555555555558</v>
      </c>
      <c r="AV10" s="264">
        <v>35.171111111111109</v>
      </c>
      <c r="AW10" s="264">
        <v>45.515555555555558</v>
      </c>
      <c r="AX10" s="264">
        <v>26.333999999999996</v>
      </c>
      <c r="AY10" s="264">
        <v>54.343800000000002</v>
      </c>
    </row>
    <row r="11" spans="1:51" ht="20.100000000000001" customHeight="1">
      <c r="A11" s="263">
        <v>10</v>
      </c>
      <c r="B11" s="265">
        <v>1.33</v>
      </c>
      <c r="C11" s="265">
        <v>1.33</v>
      </c>
      <c r="D11" s="265">
        <v>1</v>
      </c>
      <c r="E11" s="265">
        <v>1</v>
      </c>
      <c r="F11" s="264">
        <v>114.4</v>
      </c>
      <c r="G11" s="264">
        <v>177.33222499999999</v>
      </c>
      <c r="H11" s="264">
        <v>106.4</v>
      </c>
      <c r="I11" s="264">
        <v>106.4</v>
      </c>
      <c r="J11" s="462">
        <v>73.150000000000006</v>
      </c>
      <c r="K11" s="264">
        <v>91.687632401750008</v>
      </c>
      <c r="L11" s="264">
        <v>82.89504300000003</v>
      </c>
      <c r="M11" s="264">
        <v>73.150000000000006</v>
      </c>
      <c r="N11" s="264">
        <v>91.687632401750008</v>
      </c>
      <c r="O11" s="264">
        <v>83.352393092500037</v>
      </c>
      <c r="P11" s="463">
        <v>76.608000000000004</v>
      </c>
      <c r="Q11" s="462">
        <v>111.3875</v>
      </c>
      <c r="R11" s="463">
        <v>131.93600000000001</v>
      </c>
      <c r="S11" s="264">
        <v>109.839296875</v>
      </c>
      <c r="T11" s="264">
        <v>131.80715625000002</v>
      </c>
      <c r="U11" s="264">
        <v>107.5305</v>
      </c>
      <c r="V11" s="264">
        <v>93.100000000000009</v>
      </c>
      <c r="W11" s="264">
        <v>102.41000000000001</v>
      </c>
      <c r="X11" s="264">
        <v>93.632000000000019</v>
      </c>
      <c r="Y11" s="264">
        <v>72.352000000000018</v>
      </c>
      <c r="Z11" s="264">
        <v>93.632000000000019</v>
      </c>
      <c r="AA11" s="264">
        <v>52.722862500000012</v>
      </c>
      <c r="AB11" s="264">
        <v>108.80081625000001</v>
      </c>
      <c r="AC11" s="264">
        <v>56.400000000000006</v>
      </c>
      <c r="AD11" s="264">
        <v>70.93289</v>
      </c>
      <c r="AE11" s="264">
        <v>42.56</v>
      </c>
      <c r="AF11" s="264">
        <v>42.56</v>
      </c>
      <c r="AG11" s="264">
        <v>29.26</v>
      </c>
      <c r="AH11" s="264">
        <v>46.327358000000004</v>
      </c>
      <c r="AI11" s="264">
        <v>43.521762900000006</v>
      </c>
      <c r="AJ11" s="264">
        <v>29.26</v>
      </c>
      <c r="AK11" s="264">
        <v>46.327358000000004</v>
      </c>
      <c r="AL11" s="264">
        <v>42.115780000000001</v>
      </c>
      <c r="AM11" s="264">
        <v>38.303999999999995</v>
      </c>
      <c r="AN11" s="264">
        <v>44.555</v>
      </c>
      <c r="AO11" s="264">
        <v>65.967999999999989</v>
      </c>
      <c r="AP11" s="264">
        <v>56.691250000000004</v>
      </c>
      <c r="AQ11" s="264">
        <v>68.029500000000013</v>
      </c>
      <c r="AR11" s="264">
        <v>55.301400000000001</v>
      </c>
      <c r="AS11" s="264">
        <v>47.88</v>
      </c>
      <c r="AT11" s="264">
        <v>52.668000000000006</v>
      </c>
      <c r="AU11" s="264">
        <v>46.81600000000001</v>
      </c>
      <c r="AV11" s="264">
        <v>36.176000000000002</v>
      </c>
      <c r="AW11" s="264">
        <v>46.81600000000001</v>
      </c>
      <c r="AX11" s="264">
        <v>28.967400000000001</v>
      </c>
      <c r="AY11" s="264">
        <v>56.155260000000006</v>
      </c>
    </row>
    <row r="12" spans="1:51" ht="20.100000000000001" customHeight="1">
      <c r="A12" s="263">
        <v>11</v>
      </c>
      <c r="B12" s="265">
        <v>1.33</v>
      </c>
      <c r="C12" s="265">
        <v>1.33</v>
      </c>
      <c r="D12" s="265">
        <v>1</v>
      </c>
      <c r="E12" s="265">
        <v>1</v>
      </c>
      <c r="F12" s="264">
        <v>131.7965413777882</v>
      </c>
      <c r="G12" s="264">
        <v>195.0654475</v>
      </c>
      <c r="H12" s="264">
        <v>117.04</v>
      </c>
      <c r="I12" s="264">
        <v>117.04</v>
      </c>
      <c r="J12" s="462">
        <v>80.465000000000003</v>
      </c>
      <c r="K12" s="264">
        <v>105.74028309250001</v>
      </c>
      <c r="L12" s="264">
        <v>101.54829300000002</v>
      </c>
      <c r="M12" s="264">
        <v>80.465000000000003</v>
      </c>
      <c r="N12" s="264">
        <v>105.74028309250001</v>
      </c>
      <c r="O12" s="264">
        <v>96.127530084090921</v>
      </c>
      <c r="P12" s="463">
        <v>88.142727272727285</v>
      </c>
      <c r="Q12" s="462">
        <v>122.52625</v>
      </c>
      <c r="R12" s="463">
        <v>151.80136363636362</v>
      </c>
      <c r="S12" s="264">
        <v>127.28515625000003</v>
      </c>
      <c r="T12" s="264">
        <v>152.74218750000003</v>
      </c>
      <c r="U12" s="264">
        <v>130.57275000000001</v>
      </c>
      <c r="V12" s="264">
        <v>113.05000000000001</v>
      </c>
      <c r="W12" s="264">
        <v>124.355</v>
      </c>
      <c r="X12" s="264">
        <v>107.73</v>
      </c>
      <c r="Y12" s="264">
        <v>83.245909090909095</v>
      </c>
      <c r="Z12" s="264">
        <v>107.73</v>
      </c>
      <c r="AA12" s="264">
        <v>65.835000000000008</v>
      </c>
      <c r="AB12" s="264">
        <v>126.08173295454546</v>
      </c>
      <c r="AC12" s="264">
        <v>57.92909090909091</v>
      </c>
      <c r="AD12" s="264">
        <v>70.93289</v>
      </c>
      <c r="AE12" s="264">
        <v>42.56</v>
      </c>
      <c r="AF12" s="264">
        <v>42.56</v>
      </c>
      <c r="AG12" s="264">
        <v>29.26</v>
      </c>
      <c r="AH12" s="264">
        <v>47.435780000000001</v>
      </c>
      <c r="AI12" s="264">
        <v>46.348239000000014</v>
      </c>
      <c r="AJ12" s="264">
        <v>30.710909090909091</v>
      </c>
      <c r="AK12" s="264">
        <v>47.435780000000001</v>
      </c>
      <c r="AL12" s="264">
        <v>43.123436363636365</v>
      </c>
      <c r="AM12" s="264">
        <v>39.174545454545452</v>
      </c>
      <c r="AN12" s="264">
        <v>44.555</v>
      </c>
      <c r="AO12" s="264">
        <v>67.467272727272729</v>
      </c>
      <c r="AP12" s="264">
        <v>58.1875</v>
      </c>
      <c r="AQ12" s="264">
        <v>69.825000000000003</v>
      </c>
      <c r="AR12" s="264">
        <v>58.653000000000006</v>
      </c>
      <c r="AS12" s="264">
        <v>50.781818181818181</v>
      </c>
      <c r="AT12" s="264">
        <v>55.86</v>
      </c>
      <c r="AU12" s="264">
        <v>47.88</v>
      </c>
      <c r="AV12" s="264">
        <v>36.99818181818182</v>
      </c>
      <c r="AW12" s="264">
        <v>47.88</v>
      </c>
      <c r="AX12" s="264">
        <v>31.122</v>
      </c>
      <c r="AY12" s="264">
        <v>57.637363636363638</v>
      </c>
    </row>
    <row r="13" spans="1:51" ht="20.100000000000001" customHeight="1">
      <c r="A13" s="263">
        <v>12</v>
      </c>
      <c r="B13" s="265">
        <v>1.33</v>
      </c>
      <c r="C13" s="265">
        <v>1.33</v>
      </c>
      <c r="D13" s="265">
        <v>1</v>
      </c>
      <c r="E13" s="265">
        <v>1</v>
      </c>
      <c r="F13" s="264">
        <v>149.75913610084351</v>
      </c>
      <c r="G13" s="264">
        <v>212.79867000000002</v>
      </c>
      <c r="H13" s="264">
        <v>127.68</v>
      </c>
      <c r="I13" s="264">
        <v>127.68</v>
      </c>
      <c r="J13" s="462">
        <v>87.78</v>
      </c>
      <c r="K13" s="264">
        <v>119.88915866812501</v>
      </c>
      <c r="L13" s="264">
        <v>120.20154300000003</v>
      </c>
      <c r="M13" s="264">
        <v>87.78</v>
      </c>
      <c r="N13" s="264">
        <v>119.88915866812501</v>
      </c>
      <c r="O13" s="264">
        <v>108.99014424375001</v>
      </c>
      <c r="P13" s="463">
        <v>99.75</v>
      </c>
      <c r="Q13" s="462">
        <v>133.66500000000002</v>
      </c>
      <c r="R13" s="463">
        <v>171.79166666666671</v>
      </c>
      <c r="S13" s="264">
        <v>144.87128906250001</v>
      </c>
      <c r="T13" s="264">
        <v>173.845546875</v>
      </c>
      <c r="U13" s="264">
        <v>153.61500000000001</v>
      </c>
      <c r="V13" s="264">
        <v>133</v>
      </c>
      <c r="W13" s="264">
        <v>146.30000000000001</v>
      </c>
      <c r="X13" s="264">
        <v>121.91666666666669</v>
      </c>
      <c r="Y13" s="264">
        <v>94.208333333333357</v>
      </c>
      <c r="Z13" s="264">
        <v>121.91666666666669</v>
      </c>
      <c r="AA13" s="264">
        <v>79.001999999999995</v>
      </c>
      <c r="AB13" s="264">
        <v>143.50159687500002</v>
      </c>
      <c r="AC13" s="264">
        <v>59.256666666666661</v>
      </c>
      <c r="AD13" s="264">
        <v>70.93289</v>
      </c>
      <c r="AE13" s="264">
        <v>42.56</v>
      </c>
      <c r="AF13" s="264">
        <v>42.56</v>
      </c>
      <c r="AG13" s="264">
        <v>29.26</v>
      </c>
      <c r="AH13" s="264">
        <v>48.359465000000007</v>
      </c>
      <c r="AI13" s="264">
        <v>48.703635750000004</v>
      </c>
      <c r="AJ13" s="264">
        <v>31.92</v>
      </c>
      <c r="AK13" s="264">
        <v>48.359465000000007</v>
      </c>
      <c r="AL13" s="264">
        <v>43.963149999999999</v>
      </c>
      <c r="AM13" s="264">
        <v>39.900000000000006</v>
      </c>
      <c r="AN13" s="264">
        <v>44.555</v>
      </c>
      <c r="AO13" s="264">
        <v>68.716666666666669</v>
      </c>
      <c r="AP13" s="264">
        <v>59.434375000000003</v>
      </c>
      <c r="AQ13" s="264">
        <v>71.321250000000006</v>
      </c>
      <c r="AR13" s="264">
        <v>61.446000000000005</v>
      </c>
      <c r="AS13" s="264">
        <v>53.2</v>
      </c>
      <c r="AT13" s="264">
        <v>58.52</v>
      </c>
      <c r="AU13" s="264">
        <v>48.766666666666666</v>
      </c>
      <c r="AV13" s="264">
        <v>37.683333333333337</v>
      </c>
      <c r="AW13" s="264">
        <v>48.766666666666666</v>
      </c>
      <c r="AX13" s="264">
        <v>32.917500000000004</v>
      </c>
      <c r="AY13" s="264">
        <v>58.872450000000001</v>
      </c>
    </row>
    <row r="14" spans="1:51" ht="20.100000000000001" customHeight="1">
      <c r="A14" s="263">
        <v>13</v>
      </c>
      <c r="B14" s="265">
        <v>1.33</v>
      </c>
      <c r="C14" s="265">
        <v>1.33</v>
      </c>
      <c r="D14" s="265">
        <v>1</v>
      </c>
      <c r="E14" s="265">
        <v>1</v>
      </c>
      <c r="F14" s="264">
        <v>167.95922412854625</v>
      </c>
      <c r="G14" s="264">
        <v>230.5318925</v>
      </c>
      <c r="H14" s="264">
        <v>138.32</v>
      </c>
      <c r="I14" s="264">
        <v>138.32</v>
      </c>
      <c r="J14" s="462">
        <v>95.094999999999999</v>
      </c>
      <c r="K14" s="264">
        <v>134.11205338596156</v>
      </c>
      <c r="L14" s="264">
        <v>138.85479300000003</v>
      </c>
      <c r="M14" s="264">
        <v>95.094999999999999</v>
      </c>
      <c r="N14" s="264">
        <v>134.11205338596156</v>
      </c>
      <c r="O14" s="264">
        <v>121.92004853269231</v>
      </c>
      <c r="P14" s="463">
        <v>111.41307692307691</v>
      </c>
      <c r="Q14" s="462">
        <v>144.80375000000001</v>
      </c>
      <c r="R14" s="463">
        <v>191.87807692307695</v>
      </c>
      <c r="S14" s="264">
        <v>162.56532451923078</v>
      </c>
      <c r="T14" s="264">
        <v>195.07838942307694</v>
      </c>
      <c r="U14" s="264">
        <v>176.65725</v>
      </c>
      <c r="V14" s="264">
        <v>152.95000000000002</v>
      </c>
      <c r="W14" s="264">
        <v>168.245</v>
      </c>
      <c r="X14" s="264">
        <v>137.655</v>
      </c>
      <c r="Y14" s="264">
        <v>105.22346153846154</v>
      </c>
      <c r="Z14" s="264">
        <v>136.17153846153846</v>
      </c>
      <c r="AA14" s="264">
        <v>92.168999999999997</v>
      </c>
      <c r="AB14" s="264">
        <v>161.02834326923079</v>
      </c>
      <c r="AC14" s="264">
        <v>60.42923076923077</v>
      </c>
      <c r="AD14" s="264">
        <v>70.93289</v>
      </c>
      <c r="AE14" s="264">
        <v>42.56</v>
      </c>
      <c r="AF14" s="264">
        <v>42.56</v>
      </c>
      <c r="AG14" s="264">
        <v>29.26</v>
      </c>
      <c r="AH14" s="264">
        <v>49.141044615384615</v>
      </c>
      <c r="AI14" s="264">
        <v>50.696663769230781</v>
      </c>
      <c r="AJ14" s="264">
        <v>32.943076923076923</v>
      </c>
      <c r="AK14" s="264">
        <v>49.141044615384615</v>
      </c>
      <c r="AL14" s="264">
        <v>44.673676923076926</v>
      </c>
      <c r="AM14" s="264">
        <v>40.513846153846153</v>
      </c>
      <c r="AN14" s="264">
        <v>44.555</v>
      </c>
      <c r="AO14" s="264">
        <v>69.773846153846151</v>
      </c>
      <c r="AP14" s="264">
        <v>60.489423076923075</v>
      </c>
      <c r="AQ14" s="264">
        <v>72.587307692307704</v>
      </c>
      <c r="AR14" s="264">
        <v>63.809307692307698</v>
      </c>
      <c r="AS14" s="264">
        <v>55.246153846153852</v>
      </c>
      <c r="AT14" s="264">
        <v>60.770769230769233</v>
      </c>
      <c r="AU14" s="264">
        <v>49.721538461538465</v>
      </c>
      <c r="AV14" s="264">
        <v>38.263076923076923</v>
      </c>
      <c r="AW14" s="264">
        <v>49.516923076923071</v>
      </c>
      <c r="AX14" s="264">
        <v>34.436769230769229</v>
      </c>
      <c r="AY14" s="264">
        <v>59.917523076923075</v>
      </c>
    </row>
    <row r="15" spans="1:51" ht="20.100000000000001" customHeight="1">
      <c r="A15" s="263">
        <v>14</v>
      </c>
      <c r="B15" s="265">
        <v>1.33</v>
      </c>
      <c r="C15" s="265">
        <v>1.33</v>
      </c>
      <c r="D15" s="265">
        <v>1</v>
      </c>
      <c r="E15" s="265">
        <v>1</v>
      </c>
      <c r="F15" s="264">
        <v>186.38019723865878</v>
      </c>
      <c r="G15" s="264">
        <v>248.26511500000004</v>
      </c>
      <c r="H15" s="264">
        <v>148.96</v>
      </c>
      <c r="I15" s="264">
        <v>148.96</v>
      </c>
      <c r="J15" s="462">
        <v>102.41000000000001</v>
      </c>
      <c r="K15" s="264">
        <v>148.39310600125</v>
      </c>
      <c r="L15" s="264">
        <v>157.50804300000001</v>
      </c>
      <c r="M15" s="264">
        <v>102.41000000000001</v>
      </c>
      <c r="N15" s="264">
        <v>148.39310600125</v>
      </c>
      <c r="O15" s="264">
        <v>134.90282363750001</v>
      </c>
      <c r="P15" s="463">
        <v>123.11999999999999</v>
      </c>
      <c r="Q15" s="462">
        <v>155.9425</v>
      </c>
      <c r="R15" s="463">
        <v>212.04</v>
      </c>
      <c r="S15" s="264">
        <v>180.34414062500002</v>
      </c>
      <c r="T15" s="264">
        <v>216.41296875000006</v>
      </c>
      <c r="U15" s="264">
        <v>199.69950000000006</v>
      </c>
      <c r="V15" s="264">
        <v>172.9</v>
      </c>
      <c r="W15" s="264">
        <v>190.19</v>
      </c>
      <c r="X15" s="264">
        <v>155.60999999999999</v>
      </c>
      <c r="Y15" s="264">
        <v>116.28000000000002</v>
      </c>
      <c r="Z15" s="264">
        <v>150.47999999999999</v>
      </c>
      <c r="AA15" s="264">
        <v>105.33599999999998</v>
      </c>
      <c r="AB15" s="264">
        <v>178.63906875000001</v>
      </c>
      <c r="AC15" s="264">
        <v>61.480000000000004</v>
      </c>
      <c r="AD15" s="264">
        <v>70.93289</v>
      </c>
      <c r="AE15" s="264">
        <v>42.56</v>
      </c>
      <c r="AF15" s="264">
        <v>42.56</v>
      </c>
      <c r="AG15" s="264">
        <v>30.400000000000002</v>
      </c>
      <c r="AH15" s="264">
        <v>49.810970000000005</v>
      </c>
      <c r="AI15" s="264">
        <v>52.404973500000011</v>
      </c>
      <c r="AJ15" s="264">
        <v>33.82</v>
      </c>
      <c r="AK15" s="264">
        <v>49.810970000000005</v>
      </c>
      <c r="AL15" s="264">
        <v>45.282700000000006</v>
      </c>
      <c r="AM15" s="264">
        <v>41.040000000000006</v>
      </c>
      <c r="AN15" s="264">
        <v>44.555</v>
      </c>
      <c r="AO15" s="264">
        <v>70.679999999999993</v>
      </c>
      <c r="AP15" s="264">
        <v>61.393750000000011</v>
      </c>
      <c r="AQ15" s="264">
        <v>73.672499999999999</v>
      </c>
      <c r="AR15" s="264">
        <v>65.835000000000008</v>
      </c>
      <c r="AS15" s="264">
        <v>57.000000000000007</v>
      </c>
      <c r="AT15" s="264">
        <v>62.70000000000001</v>
      </c>
      <c r="AU15" s="264">
        <v>51.3</v>
      </c>
      <c r="AV15" s="264">
        <v>38.76</v>
      </c>
      <c r="AW15" s="264">
        <v>50.160000000000004</v>
      </c>
      <c r="AX15" s="264">
        <v>35.738999999999997</v>
      </c>
      <c r="AY15" s="264">
        <v>60.813300000000005</v>
      </c>
    </row>
    <row r="16" spans="1:51" ht="20.100000000000001" customHeight="1">
      <c r="A16" s="263">
        <v>15</v>
      </c>
      <c r="B16" s="265">
        <v>1.33</v>
      </c>
      <c r="C16" s="265">
        <v>1.33</v>
      </c>
      <c r="D16" s="265">
        <v>1</v>
      </c>
      <c r="E16" s="265">
        <v>1</v>
      </c>
      <c r="F16" s="264">
        <v>205.00987611033193</v>
      </c>
      <c r="G16" s="264">
        <v>265.99833749999999</v>
      </c>
      <c r="H16" s="264">
        <v>159.60000000000002</v>
      </c>
      <c r="I16" s="264">
        <v>159.60000000000002</v>
      </c>
      <c r="J16" s="462">
        <v>109.72500000000001</v>
      </c>
      <c r="K16" s="264">
        <v>162.72068493449999</v>
      </c>
      <c r="L16" s="264">
        <v>176.16129300000006</v>
      </c>
      <c r="M16" s="264">
        <v>109.72500000000001</v>
      </c>
      <c r="N16" s="264">
        <v>162.72068493450001</v>
      </c>
      <c r="O16" s="264">
        <v>147.92789539500001</v>
      </c>
      <c r="P16" s="463">
        <v>134.86200000000002</v>
      </c>
      <c r="Q16" s="462">
        <v>167.08125000000001</v>
      </c>
      <c r="R16" s="463">
        <v>232.26233333333334</v>
      </c>
      <c r="S16" s="264">
        <v>198.19078125000001</v>
      </c>
      <c r="T16" s="264">
        <v>237.82893750000005</v>
      </c>
      <c r="U16" s="264">
        <v>222.74175000000005</v>
      </c>
      <c r="V16" s="264">
        <v>192.84999999999997</v>
      </c>
      <c r="W16" s="264">
        <v>212.13500000000002</v>
      </c>
      <c r="X16" s="264">
        <v>173.565</v>
      </c>
      <c r="Y16" s="264">
        <v>127.36966666666669</v>
      </c>
      <c r="Z16" s="264">
        <v>164.83133333333333</v>
      </c>
      <c r="AA16" s="264">
        <v>118.503</v>
      </c>
      <c r="AB16" s="264">
        <v>196.31697750000001</v>
      </c>
      <c r="AC16" s="264">
        <v>62.43333333333333</v>
      </c>
      <c r="AD16" s="264">
        <v>75.661749333333333</v>
      </c>
      <c r="AE16" s="264">
        <v>45.397333333333336</v>
      </c>
      <c r="AF16" s="264">
        <v>45.397333333333336</v>
      </c>
      <c r="AG16" s="264">
        <v>31.388000000000005</v>
      </c>
      <c r="AH16" s="264">
        <v>50.391572000000011</v>
      </c>
      <c r="AI16" s="264">
        <v>53.885508600000009</v>
      </c>
      <c r="AJ16" s="264">
        <v>34.58</v>
      </c>
      <c r="AK16" s="264">
        <v>50.391572000000011</v>
      </c>
      <c r="AL16" s="264">
        <v>46.549113333333338</v>
      </c>
      <c r="AM16" s="264">
        <v>41.496000000000002</v>
      </c>
      <c r="AN16" s="264">
        <v>44.555</v>
      </c>
      <c r="AO16" s="264">
        <v>71.465333333333334</v>
      </c>
      <c r="AP16" s="264">
        <v>62.177500000000002</v>
      </c>
      <c r="AQ16" s="264">
        <v>74.613</v>
      </c>
      <c r="AR16" s="264">
        <v>67.590600000000009</v>
      </c>
      <c r="AS16" s="264">
        <v>58.52</v>
      </c>
      <c r="AT16" s="264">
        <v>64.372</v>
      </c>
      <c r="AU16" s="264">
        <v>52.668000000000006</v>
      </c>
      <c r="AV16" s="264">
        <v>40.698</v>
      </c>
      <c r="AW16" s="264">
        <v>52.667999999999992</v>
      </c>
      <c r="AX16" s="264">
        <v>36.867600000000003</v>
      </c>
      <c r="AY16" s="264">
        <v>61.589639999999996</v>
      </c>
    </row>
    <row r="17" spans="1:51" ht="20.100000000000001" customHeight="1">
      <c r="A17" s="263">
        <v>16</v>
      </c>
      <c r="B17" s="265">
        <v>1.33</v>
      </c>
      <c r="C17" s="265">
        <v>1.33</v>
      </c>
      <c r="D17" s="265">
        <v>1</v>
      </c>
      <c r="E17" s="265">
        <v>1</v>
      </c>
      <c r="F17" s="264">
        <v>223.83912629153866</v>
      </c>
      <c r="G17" s="264">
        <v>283.73156</v>
      </c>
      <c r="H17" s="264">
        <v>170.24</v>
      </c>
      <c r="I17" s="264">
        <v>170.24</v>
      </c>
      <c r="J17" s="462">
        <v>117.04</v>
      </c>
      <c r="K17" s="264">
        <v>177.08606650109374</v>
      </c>
      <c r="L17" s="264">
        <v>194.81454300000001</v>
      </c>
      <c r="M17" s="264">
        <v>117.04</v>
      </c>
      <c r="N17" s="264">
        <v>177.08606650109374</v>
      </c>
      <c r="O17" s="264">
        <v>160.98733318281251</v>
      </c>
      <c r="P17" s="463">
        <v>146.63250000000002</v>
      </c>
      <c r="Q17" s="462">
        <v>178.22</v>
      </c>
      <c r="R17" s="463">
        <v>252.53375000000003</v>
      </c>
      <c r="S17" s="264">
        <v>216.092529296875</v>
      </c>
      <c r="T17" s="264">
        <v>259.31103515625</v>
      </c>
      <c r="U17" s="264">
        <v>245.78400000000002</v>
      </c>
      <c r="V17" s="264">
        <v>212.8</v>
      </c>
      <c r="W17" s="264">
        <v>234.08</v>
      </c>
      <c r="X17" s="264">
        <v>191.52</v>
      </c>
      <c r="Y17" s="264">
        <v>138.48625000000001</v>
      </c>
      <c r="Z17" s="264">
        <v>179.2175</v>
      </c>
      <c r="AA17" s="264">
        <v>131.66999999999999</v>
      </c>
      <c r="AB17" s="264">
        <v>214.04947265625</v>
      </c>
      <c r="AC17" s="264">
        <v>63.307499999999997</v>
      </c>
      <c r="AD17" s="264">
        <v>79.799501249999992</v>
      </c>
      <c r="AE17" s="264">
        <v>47.88</v>
      </c>
      <c r="AF17" s="264">
        <v>47.88</v>
      </c>
      <c r="AG17" s="264">
        <v>32.252500000000005</v>
      </c>
      <c r="AH17" s="264">
        <v>52.422947500000006</v>
      </c>
      <c r="AI17" s="264">
        <v>55.180976812500006</v>
      </c>
      <c r="AJ17" s="264">
        <v>35.245000000000005</v>
      </c>
      <c r="AK17" s="264">
        <v>50.899598750000003</v>
      </c>
      <c r="AL17" s="264">
        <v>47.796043750000003</v>
      </c>
      <c r="AM17" s="264">
        <v>41.895000000000003</v>
      </c>
      <c r="AN17" s="264">
        <v>46.550000000000004</v>
      </c>
      <c r="AO17" s="264">
        <v>72.152500000000003</v>
      </c>
      <c r="AP17" s="264">
        <v>64.110156250000003</v>
      </c>
      <c r="AQ17" s="264">
        <v>76.038593750000004</v>
      </c>
      <c r="AR17" s="264">
        <v>69.126750000000015</v>
      </c>
      <c r="AS17" s="264">
        <v>59.85</v>
      </c>
      <c r="AT17" s="264">
        <v>65.835000000000008</v>
      </c>
      <c r="AU17" s="264">
        <v>53.865000000000002</v>
      </c>
      <c r="AV17" s="264">
        <v>42.393750000000004</v>
      </c>
      <c r="AW17" s="264">
        <v>54.862500000000004</v>
      </c>
      <c r="AX17" s="264">
        <v>37.855125000000001</v>
      </c>
      <c r="AY17" s="264">
        <v>62.268937499999993</v>
      </c>
    </row>
    <row r="18" spans="1:51" ht="20.100000000000001" customHeight="1">
      <c r="A18" s="263">
        <v>17</v>
      </c>
      <c r="B18" s="265">
        <v>1.33</v>
      </c>
      <c r="C18" s="265">
        <v>1.33</v>
      </c>
      <c r="D18" s="265">
        <v>1</v>
      </c>
      <c r="E18" s="265">
        <v>1</v>
      </c>
      <c r="F18" s="264">
        <v>242.86096264861243</v>
      </c>
      <c r="G18" s="264">
        <v>301.46478250000001</v>
      </c>
      <c r="H18" s="264">
        <v>180.88</v>
      </c>
      <c r="I18" s="264">
        <v>180.88</v>
      </c>
      <c r="J18" s="462">
        <v>124.355</v>
      </c>
      <c r="K18" s="264">
        <v>191.48257964808823</v>
      </c>
      <c r="L18" s="264">
        <v>213.46779300000003</v>
      </c>
      <c r="M18" s="264">
        <v>124.355</v>
      </c>
      <c r="N18" s="264">
        <v>191.48257964808823</v>
      </c>
      <c r="O18" s="264">
        <v>174.07507240735293</v>
      </c>
      <c r="P18" s="463">
        <v>158.4264705882353</v>
      </c>
      <c r="Q18" s="462">
        <v>189.35875000000001</v>
      </c>
      <c r="R18" s="463">
        <v>272.8455882352942</v>
      </c>
      <c r="S18" s="264">
        <v>234.03965992647062</v>
      </c>
      <c r="T18" s="264">
        <v>280.84759191176471</v>
      </c>
      <c r="U18" s="264">
        <v>268.82625000000002</v>
      </c>
      <c r="V18" s="264">
        <v>232.75</v>
      </c>
      <c r="W18" s="264">
        <v>256.02500000000003</v>
      </c>
      <c r="X18" s="264">
        <v>209.47500000000002</v>
      </c>
      <c r="Y18" s="264">
        <v>149.625</v>
      </c>
      <c r="Z18" s="264">
        <v>193.63235294117652</v>
      </c>
      <c r="AA18" s="264">
        <v>144.83700000000002</v>
      </c>
      <c r="AB18" s="264">
        <v>231.8269213235294</v>
      </c>
      <c r="AC18" s="264">
        <v>64.116470588235302</v>
      </c>
      <c r="AD18" s="264">
        <v>83.450458823529416</v>
      </c>
      <c r="AE18" s="264">
        <v>50.070588235294125</v>
      </c>
      <c r="AF18" s="264">
        <v>50.070588235294125</v>
      </c>
      <c r="AG18" s="264">
        <v>33.015294117647059</v>
      </c>
      <c r="AH18" s="264">
        <v>54.502774117647064</v>
      </c>
      <c r="AI18" s="264">
        <v>56.324037000000004</v>
      </c>
      <c r="AJ18" s="264">
        <v>35.831764705882357</v>
      </c>
      <c r="AK18" s="264">
        <v>51.347857647058831</v>
      </c>
      <c r="AL18" s="264">
        <v>48.896276470588241</v>
      </c>
      <c r="AM18" s="264">
        <v>43.65529411764706</v>
      </c>
      <c r="AN18" s="264">
        <v>48.310294117647061</v>
      </c>
      <c r="AO18" s="264">
        <v>72.758823529411771</v>
      </c>
      <c r="AP18" s="264">
        <v>65.815441176470586</v>
      </c>
      <c r="AQ18" s="264">
        <v>77.863676470588246</v>
      </c>
      <c r="AR18" s="264">
        <v>71.796529411764709</v>
      </c>
      <c r="AS18" s="264">
        <v>61.023529411764713</v>
      </c>
      <c r="AT18" s="264">
        <v>67.125882352941176</v>
      </c>
      <c r="AU18" s="264">
        <v>54.921176470588243</v>
      </c>
      <c r="AV18" s="264">
        <v>43.89</v>
      </c>
      <c r="AW18" s="264">
        <v>56.798823529411763</v>
      </c>
      <c r="AX18" s="264">
        <v>38.726470588235294</v>
      </c>
      <c r="AY18" s="264">
        <v>62.868317647058824</v>
      </c>
    </row>
    <row r="19" spans="1:51" ht="20.100000000000001" customHeight="1">
      <c r="A19" s="263">
        <v>18</v>
      </c>
      <c r="B19" s="265">
        <v>1.33</v>
      </c>
      <c r="C19" s="265">
        <v>1.33</v>
      </c>
      <c r="D19" s="265">
        <v>1</v>
      </c>
      <c r="E19" s="265">
        <v>1</v>
      </c>
      <c r="F19" s="264">
        <v>262.06995233262597</v>
      </c>
      <c r="G19" s="264">
        <v>319.19800499999997</v>
      </c>
      <c r="H19" s="264">
        <v>191.52</v>
      </c>
      <c r="I19" s="264">
        <v>191.52</v>
      </c>
      <c r="J19" s="462">
        <v>131.67000000000002</v>
      </c>
      <c r="K19" s="264">
        <v>205.90503577875</v>
      </c>
      <c r="L19" s="264">
        <v>232.12104300000004</v>
      </c>
      <c r="M19" s="264">
        <v>131.67000000000002</v>
      </c>
      <c r="N19" s="264">
        <v>205.90503577875</v>
      </c>
      <c r="O19" s="264">
        <v>187.18639616250005</v>
      </c>
      <c r="P19" s="463">
        <v>170.24</v>
      </c>
      <c r="Q19" s="462">
        <v>200.4975</v>
      </c>
      <c r="R19" s="463">
        <v>293.19111111111113</v>
      </c>
      <c r="S19" s="264">
        <v>252.02460937500001</v>
      </c>
      <c r="T19" s="264">
        <v>302.42953125000003</v>
      </c>
      <c r="U19" s="264">
        <v>291.86849999999998</v>
      </c>
      <c r="V19" s="264">
        <v>252.70000000000002</v>
      </c>
      <c r="W19" s="264">
        <v>277.97000000000003</v>
      </c>
      <c r="X19" s="264">
        <v>227.42999999999998</v>
      </c>
      <c r="Y19" s="264">
        <v>160.78222222222223</v>
      </c>
      <c r="Z19" s="264">
        <v>208.07111111111115</v>
      </c>
      <c r="AA19" s="264">
        <v>158.00399999999999</v>
      </c>
      <c r="AB19" s="264">
        <v>249.64183125000002</v>
      </c>
      <c r="AC19" s="264">
        <v>64.871111111111119</v>
      </c>
      <c r="AD19" s="264">
        <v>86.695754444444461</v>
      </c>
      <c r="AE19" s="264">
        <v>52.017777777777788</v>
      </c>
      <c r="AF19" s="264">
        <v>52.017777777777788</v>
      </c>
      <c r="AG19" s="264">
        <v>33.693333333333335</v>
      </c>
      <c r="AH19" s="264">
        <v>56.351508888888894</v>
      </c>
      <c r="AI19" s="264">
        <v>57.85259122222223</v>
      </c>
      <c r="AJ19" s="264">
        <v>36.353333333333332</v>
      </c>
      <c r="AK19" s="264">
        <v>51.746310000000001</v>
      </c>
      <c r="AL19" s="264">
        <v>49.87426111111111</v>
      </c>
      <c r="AM19" s="264">
        <v>45.22</v>
      </c>
      <c r="AN19" s="264">
        <v>49.875</v>
      </c>
      <c r="AO19" s="264">
        <v>73.297777777777782</v>
      </c>
      <c r="AP19" s="264">
        <v>67.331249999999997</v>
      </c>
      <c r="AQ19" s="264">
        <v>79.485972222222216</v>
      </c>
      <c r="AR19" s="264">
        <v>74.169666666666686</v>
      </c>
      <c r="AS19" s="264">
        <v>62.06666666666667</v>
      </c>
      <c r="AT19" s="264">
        <v>68.273333333333341</v>
      </c>
      <c r="AU19" s="264">
        <v>55.86</v>
      </c>
      <c r="AV19" s="264">
        <v>45.22</v>
      </c>
      <c r="AW19" s="264">
        <v>58.52</v>
      </c>
      <c r="AX19" s="264">
        <v>39.500999999999998</v>
      </c>
      <c r="AY19" s="264">
        <v>63.401100000000007</v>
      </c>
    </row>
    <row r="20" spans="1:51" ht="20.100000000000001" customHeight="1">
      <c r="A20" s="263">
        <v>19</v>
      </c>
      <c r="B20" s="265">
        <v>1.33</v>
      </c>
      <c r="C20" s="265">
        <v>1.33</v>
      </c>
      <c r="D20" s="265">
        <v>1</v>
      </c>
      <c r="E20" s="265">
        <v>1</v>
      </c>
      <c r="F20" s="264">
        <v>281.46180628272253</v>
      </c>
      <c r="G20" s="264">
        <v>336.93122750000003</v>
      </c>
      <c r="H20" s="264">
        <v>202.16000000000003</v>
      </c>
      <c r="I20" s="264">
        <v>202.16000000000003</v>
      </c>
      <c r="J20" s="462">
        <v>138.98500000000001</v>
      </c>
      <c r="K20" s="264">
        <v>220.34933863250001</v>
      </c>
      <c r="L20" s="264">
        <v>250.774293</v>
      </c>
      <c r="M20" s="264">
        <v>142.40676470588241</v>
      </c>
      <c r="N20" s="264">
        <v>220.34933863250001</v>
      </c>
      <c r="O20" s="264">
        <v>200.31758057500002</v>
      </c>
      <c r="P20" s="463">
        <v>182.07</v>
      </c>
      <c r="Q20" s="462">
        <v>211.63625000000002</v>
      </c>
      <c r="R20" s="463">
        <v>313.56500000000005</v>
      </c>
      <c r="S20" s="264">
        <v>270.04140625000002</v>
      </c>
      <c r="T20" s="264">
        <v>324.04968750000006</v>
      </c>
      <c r="U20" s="264">
        <v>314.91075000000001</v>
      </c>
      <c r="V20" s="264">
        <v>272.64999999999998</v>
      </c>
      <c r="W20" s="264">
        <v>299.91500000000002</v>
      </c>
      <c r="X20" s="264">
        <v>245.38500000000002</v>
      </c>
      <c r="Y20" s="264">
        <v>171.95500000000001</v>
      </c>
      <c r="Z20" s="264">
        <v>222.53000000000003</v>
      </c>
      <c r="AA20" s="264">
        <v>171.17099999999999</v>
      </c>
      <c r="AB20" s="264">
        <v>267.48828750000001</v>
      </c>
      <c r="AC20" s="264">
        <v>65.58</v>
      </c>
      <c r="AD20" s="264">
        <v>89.599440000000001</v>
      </c>
      <c r="AE20" s="264">
        <v>53.76</v>
      </c>
      <c r="AF20" s="264">
        <v>53.76</v>
      </c>
      <c r="AG20" s="264">
        <v>34.300000000000004</v>
      </c>
      <c r="AH20" s="264">
        <v>58.00564</v>
      </c>
      <c r="AI20" s="264">
        <v>59.707718000000007</v>
      </c>
      <c r="AJ20" s="264">
        <v>36.82</v>
      </c>
      <c r="AK20" s="264">
        <v>52.102820000000008</v>
      </c>
      <c r="AL20" s="264">
        <v>50.749300000000005</v>
      </c>
      <c r="AM20" s="264">
        <v>46.620000000000005</v>
      </c>
      <c r="AN20" s="264">
        <v>51.275000000000006</v>
      </c>
      <c r="AO20" s="264">
        <v>73.78</v>
      </c>
      <c r="AP20" s="264">
        <v>68.6875</v>
      </c>
      <c r="AQ20" s="264">
        <v>80.937500000000014</v>
      </c>
      <c r="AR20" s="264">
        <v>76.293000000000006</v>
      </c>
      <c r="AS20" s="264">
        <v>63.000000000000007</v>
      </c>
      <c r="AT20" s="264">
        <v>69.300000000000011</v>
      </c>
      <c r="AU20" s="264">
        <v>56.70000000000001</v>
      </c>
      <c r="AV20" s="264">
        <v>47.6</v>
      </c>
      <c r="AW20" s="264">
        <v>61.599999999999994</v>
      </c>
      <c r="AX20" s="264">
        <v>40.194000000000003</v>
      </c>
      <c r="AY20" s="264">
        <v>63.877800000000001</v>
      </c>
    </row>
    <row r="21" spans="1:51" ht="20.100000000000001" customHeight="1">
      <c r="A21" s="263">
        <v>20</v>
      </c>
      <c r="B21" s="265">
        <v>1.33</v>
      </c>
      <c r="C21" s="265">
        <v>1.33</v>
      </c>
      <c r="D21" s="265">
        <v>1</v>
      </c>
      <c r="E21" s="265">
        <v>1</v>
      </c>
      <c r="F21" s="264">
        <v>301.0330932784637</v>
      </c>
      <c r="G21" s="264">
        <v>354.66444999999999</v>
      </c>
      <c r="H21" s="264">
        <v>212.8</v>
      </c>
      <c r="I21" s="264">
        <v>212.8</v>
      </c>
      <c r="J21" s="462">
        <v>146.30000000000001</v>
      </c>
      <c r="K21" s="264">
        <v>234.81221120087503</v>
      </c>
      <c r="L21" s="264">
        <v>269.42754300000001</v>
      </c>
      <c r="M21" s="264">
        <v>153.34117647058827</v>
      </c>
      <c r="N21" s="264">
        <v>234.81221120087503</v>
      </c>
      <c r="O21" s="264">
        <v>213.46564654625001</v>
      </c>
      <c r="P21" s="463">
        <v>193.91400000000002</v>
      </c>
      <c r="Q21" s="462">
        <v>222.77500000000001</v>
      </c>
      <c r="R21" s="463">
        <v>333.96300000000002</v>
      </c>
      <c r="S21" s="264">
        <v>288.08527343750001</v>
      </c>
      <c r="T21" s="264">
        <v>345.70232812500001</v>
      </c>
      <c r="U21" s="264">
        <v>337.95300000000003</v>
      </c>
      <c r="V21" s="264">
        <v>292.59999999999997</v>
      </c>
      <c r="W21" s="264">
        <v>321.86</v>
      </c>
      <c r="X21" s="264">
        <v>263.34000000000003</v>
      </c>
      <c r="Y21" s="264">
        <v>184.27150000000003</v>
      </c>
      <c r="Z21" s="264">
        <v>238.46900000000002</v>
      </c>
      <c r="AA21" s="264">
        <v>184.33799999999999</v>
      </c>
      <c r="AB21" s="264">
        <v>285.36155812499999</v>
      </c>
      <c r="AC21" s="264">
        <v>66.25</v>
      </c>
      <c r="AD21" s="264">
        <v>92.212756999999996</v>
      </c>
      <c r="AE21" s="264">
        <v>55.328000000000003</v>
      </c>
      <c r="AF21" s="264">
        <v>55.328000000000003</v>
      </c>
      <c r="AG21" s="264">
        <v>34.846000000000004</v>
      </c>
      <c r="AH21" s="264">
        <v>59.494357999999998</v>
      </c>
      <c r="AI21" s="264">
        <v>61.377332100000004</v>
      </c>
      <c r="AJ21" s="264">
        <v>37.24</v>
      </c>
      <c r="AK21" s="264">
        <v>52.423679</v>
      </c>
      <c r="AL21" s="264">
        <v>51.536834999999996</v>
      </c>
      <c r="AM21" s="264">
        <v>47.88</v>
      </c>
      <c r="AN21" s="264">
        <v>52.535000000000004</v>
      </c>
      <c r="AO21" s="264">
        <v>75.81</v>
      </c>
      <c r="AP21" s="264">
        <v>69.908124999999998</v>
      </c>
      <c r="AQ21" s="264">
        <v>82.243875000000003</v>
      </c>
      <c r="AR21" s="264">
        <v>78.204000000000008</v>
      </c>
      <c r="AS21" s="264">
        <v>63.84</v>
      </c>
      <c r="AT21" s="264">
        <v>70.224000000000004</v>
      </c>
      <c r="AU21" s="264">
        <v>57.45600000000001</v>
      </c>
      <c r="AV21" s="264">
        <v>49.742000000000012</v>
      </c>
      <c r="AW21" s="264">
        <v>64.372000000000014</v>
      </c>
      <c r="AX21" s="264">
        <v>40.817700000000002</v>
      </c>
      <c r="AY21" s="264">
        <v>64.306830000000005</v>
      </c>
    </row>
    <row r="22" spans="1:51" ht="20.100000000000001" customHeight="1">
      <c r="A22" s="263">
        <v>21</v>
      </c>
      <c r="B22" s="265">
        <v>1.33</v>
      </c>
      <c r="C22" s="265">
        <v>1.33</v>
      </c>
      <c r="D22" s="265">
        <v>1</v>
      </c>
      <c r="E22" s="265">
        <v>1</v>
      </c>
      <c r="F22" s="264">
        <v>320.7810356915233</v>
      </c>
      <c r="G22" s="264">
        <v>372.3976725</v>
      </c>
      <c r="H22" s="264">
        <v>223.44</v>
      </c>
      <c r="I22" s="264">
        <v>223.44</v>
      </c>
      <c r="J22" s="462">
        <v>153.61500000000001</v>
      </c>
      <c r="K22" s="264">
        <v>249.29100066750001</v>
      </c>
      <c r="L22" s="264">
        <v>288.08079300000009</v>
      </c>
      <c r="M22" s="264">
        <v>164.31088235294121</v>
      </c>
      <c r="N22" s="264">
        <v>249.29100066750001</v>
      </c>
      <c r="O22" s="264">
        <v>227.29179260666669</v>
      </c>
      <c r="P22" s="463">
        <v>205.77</v>
      </c>
      <c r="Q22" s="462">
        <v>233.91375000000002</v>
      </c>
      <c r="R22" s="463">
        <v>354.38166666666672</v>
      </c>
      <c r="S22" s="264">
        <v>306.15234375000006</v>
      </c>
      <c r="T22" s="264">
        <v>367.38281250000006</v>
      </c>
      <c r="U22" s="264">
        <v>360.99525000000006</v>
      </c>
      <c r="V22" s="264">
        <v>312.55</v>
      </c>
      <c r="W22" s="264">
        <v>343.80500000000001</v>
      </c>
      <c r="X22" s="264">
        <v>281.29499999999996</v>
      </c>
      <c r="Y22" s="264">
        <v>201.06750000000002</v>
      </c>
      <c r="Z22" s="264">
        <v>260.20499999999998</v>
      </c>
      <c r="AA22" s="264">
        <v>197.50500000000002</v>
      </c>
      <c r="AB22" s="264">
        <v>303.25781250000006</v>
      </c>
      <c r="AC22" s="264">
        <v>66.88666666666667</v>
      </c>
      <c r="AD22" s="264">
        <v>94.577186666666663</v>
      </c>
      <c r="AE22" s="264">
        <v>56.74666666666667</v>
      </c>
      <c r="AF22" s="264">
        <v>56.74666666666667</v>
      </c>
      <c r="AG22" s="264">
        <v>35.339999999999996</v>
      </c>
      <c r="AH22" s="264">
        <v>60.84129333333334</v>
      </c>
      <c r="AI22" s="264">
        <v>62.887935333333346</v>
      </c>
      <c r="AJ22" s="264">
        <v>37.619999999999997</v>
      </c>
      <c r="AK22" s="264">
        <v>52.713979999999999</v>
      </c>
      <c r="AL22" s="264">
        <v>52.249366666666667</v>
      </c>
      <c r="AM22" s="264">
        <v>49.02000000000001</v>
      </c>
      <c r="AN22" s="264">
        <v>53.674999999999997</v>
      </c>
      <c r="AO22" s="264">
        <v>77.646666666666675</v>
      </c>
      <c r="AP22" s="264">
        <v>71.012500000000003</v>
      </c>
      <c r="AQ22" s="264">
        <v>84.344166666666666</v>
      </c>
      <c r="AR22" s="264">
        <v>80.997000000000014</v>
      </c>
      <c r="AS22" s="264">
        <v>65.36</v>
      </c>
      <c r="AT22" s="264">
        <v>71.06</v>
      </c>
      <c r="AU22" s="264">
        <v>58.266666666666673</v>
      </c>
      <c r="AV22" s="264">
        <v>51.680000000000007</v>
      </c>
      <c r="AW22" s="264">
        <v>66.88</v>
      </c>
      <c r="AX22" s="264">
        <v>41.381999999999998</v>
      </c>
      <c r="AY22" s="264">
        <v>64.694999999999993</v>
      </c>
    </row>
    <row r="23" spans="1:51" ht="20.100000000000001" customHeight="1">
      <c r="A23" s="263">
        <v>22</v>
      </c>
      <c r="B23" s="265">
        <v>1.33</v>
      </c>
      <c r="C23" s="265">
        <v>1.33</v>
      </c>
      <c r="D23" s="265">
        <v>1</v>
      </c>
      <c r="E23" s="265">
        <v>1</v>
      </c>
      <c r="F23" s="264">
        <v>340.70336094147899</v>
      </c>
      <c r="G23" s="264">
        <v>390.13089500000001</v>
      </c>
      <c r="H23" s="264">
        <v>234.08</v>
      </c>
      <c r="I23" s="264">
        <v>234.08</v>
      </c>
      <c r="J23" s="462">
        <v>160.93</v>
      </c>
      <c r="K23" s="264">
        <v>266.07158603083332</v>
      </c>
      <c r="L23" s="264">
        <v>306.73404300000004</v>
      </c>
      <c r="M23" s="264">
        <v>175.31106951871664</v>
      </c>
      <c r="N23" s="264">
        <v>263.78353654624999</v>
      </c>
      <c r="O23" s="264">
        <v>243.91279748818181</v>
      </c>
      <c r="P23" s="463">
        <v>217.63636363636363</v>
      </c>
      <c r="Q23" s="462">
        <v>245.05250000000001</v>
      </c>
      <c r="R23" s="463">
        <v>374.81818181818181</v>
      </c>
      <c r="S23" s="264">
        <v>325.26468394886371</v>
      </c>
      <c r="T23" s="264">
        <v>389.08734375000012</v>
      </c>
      <c r="U23" s="264">
        <v>384.03750000000008</v>
      </c>
      <c r="V23" s="264">
        <v>332.5</v>
      </c>
      <c r="W23" s="264">
        <v>365.75</v>
      </c>
      <c r="X23" s="264">
        <v>299.25</v>
      </c>
      <c r="Y23" s="264">
        <v>217.87818181818182</v>
      </c>
      <c r="Z23" s="264">
        <v>281.96000000000004</v>
      </c>
      <c r="AA23" s="264">
        <v>210.67200000000003</v>
      </c>
      <c r="AB23" s="264">
        <v>321.17391647727271</v>
      </c>
      <c r="AC23" s="264">
        <v>67.49454545454546</v>
      </c>
      <c r="AD23" s="264">
        <v>96.726668181818184</v>
      </c>
      <c r="AE23" s="264">
        <v>58.036363636363646</v>
      </c>
      <c r="AF23" s="264">
        <v>58.036363636363646</v>
      </c>
      <c r="AG23" s="264">
        <v>35.789090909090909</v>
      </c>
      <c r="AH23" s="264">
        <v>62.065779999999997</v>
      </c>
      <c r="AI23" s="264">
        <v>64.261211000000003</v>
      </c>
      <c r="AJ23" s="264">
        <v>37.965454545454548</v>
      </c>
      <c r="AK23" s="264">
        <v>52.977890000000002</v>
      </c>
      <c r="AL23" s="264">
        <v>52.89712272727273</v>
      </c>
      <c r="AM23" s="264">
        <v>50.056363636363642</v>
      </c>
      <c r="AN23" s="264">
        <v>54.711363636363643</v>
      </c>
      <c r="AO23" s="264">
        <v>79.316363636363647</v>
      </c>
      <c r="AP23" s="264">
        <v>72.016477272727272</v>
      </c>
      <c r="AQ23" s="264">
        <v>86.253522727272724</v>
      </c>
      <c r="AR23" s="264">
        <v>83.53609090909093</v>
      </c>
      <c r="AS23" s="264">
        <v>66.741818181818189</v>
      </c>
      <c r="AT23" s="264">
        <v>71.820000000000007</v>
      </c>
      <c r="AU23" s="264">
        <v>60.81727272727273</v>
      </c>
      <c r="AV23" s="264">
        <v>53.441818181818192</v>
      </c>
      <c r="AW23" s="264">
        <v>69.16</v>
      </c>
      <c r="AX23" s="264">
        <v>41.894999999999996</v>
      </c>
      <c r="AY23" s="264">
        <v>65.047881818181821</v>
      </c>
    </row>
    <row r="24" spans="1:51" ht="20.100000000000001" customHeight="1">
      <c r="A24" s="263">
        <v>23</v>
      </c>
      <c r="B24" s="265">
        <v>1.33</v>
      </c>
      <c r="C24" s="265">
        <v>1.33</v>
      </c>
      <c r="D24" s="265">
        <v>1</v>
      </c>
      <c r="E24" s="265">
        <v>1</v>
      </c>
      <c r="F24" s="264">
        <v>360.79819170228046</v>
      </c>
      <c r="G24" s="264">
        <v>407.86411749999996</v>
      </c>
      <c r="H24" s="264">
        <v>244.72000000000003</v>
      </c>
      <c r="I24" s="264">
        <v>244.72000000000003</v>
      </c>
      <c r="J24" s="462">
        <v>168.245</v>
      </c>
      <c r="K24" s="264">
        <v>287.79159489905794</v>
      </c>
      <c r="L24" s="264">
        <v>325.38729300000006</v>
      </c>
      <c r="M24" s="264">
        <v>186.33776214833762</v>
      </c>
      <c r="N24" s="264">
        <v>278.28802582684784</v>
      </c>
      <c r="O24" s="264">
        <v>260.53414977130439</v>
      </c>
      <c r="P24" s="463">
        <v>229.51173913043479</v>
      </c>
      <c r="Q24" s="462">
        <v>256.19125000000003</v>
      </c>
      <c r="R24" s="463">
        <v>395.2702173913043</v>
      </c>
      <c r="S24" s="264">
        <v>348.52899116847829</v>
      </c>
      <c r="T24" s="264">
        <v>410.825479678639</v>
      </c>
      <c r="U24" s="264">
        <v>408.3177924178155</v>
      </c>
      <c r="V24" s="264">
        <v>352.45000000000005</v>
      </c>
      <c r="W24" s="264">
        <v>387.69499999999999</v>
      </c>
      <c r="X24" s="264">
        <v>317.20500000000004</v>
      </c>
      <c r="Y24" s="264">
        <v>234.7016304347826</v>
      </c>
      <c r="Z24" s="264">
        <v>303.73152173913047</v>
      </c>
      <c r="AA24" s="264">
        <v>223.839</v>
      </c>
      <c r="AB24" s="264">
        <v>339.10728097826097</v>
      </c>
      <c r="AC24" s="264">
        <v>68.077391304347827</v>
      </c>
      <c r="AD24" s="264">
        <v>98.689238260869558</v>
      </c>
      <c r="AE24" s="264">
        <v>59.213913043478264</v>
      </c>
      <c r="AF24" s="264">
        <v>59.213913043478264</v>
      </c>
      <c r="AG24" s="264">
        <v>36.19913043478261</v>
      </c>
      <c r="AH24" s="264">
        <v>63.183789565217396</v>
      </c>
      <c r="AI24" s="264">
        <v>65.51507139130436</v>
      </c>
      <c r="AJ24" s="264">
        <v>38.280869565217394</v>
      </c>
      <c r="AK24" s="264">
        <v>53.21885130434783</v>
      </c>
      <c r="AL24" s="264">
        <v>53.48855217391305</v>
      </c>
      <c r="AM24" s="264">
        <v>51.002608695652178</v>
      </c>
      <c r="AN24" s="264">
        <v>55.657608695652179</v>
      </c>
      <c r="AO24" s="264">
        <v>80.840869565217389</v>
      </c>
      <c r="AP24" s="264">
        <v>73.786086956521743</v>
      </c>
      <c r="AQ24" s="264">
        <v>87.996847826086963</v>
      </c>
      <c r="AR24" s="264">
        <v>85.854391304347828</v>
      </c>
      <c r="AS24" s="264">
        <v>68.003478260869571</v>
      </c>
      <c r="AT24" s="264">
        <v>72.513913043478269</v>
      </c>
      <c r="AU24" s="264">
        <v>63.146086956521742</v>
      </c>
      <c r="AV24" s="264">
        <v>55.050434782608697</v>
      </c>
      <c r="AW24" s="264">
        <v>71.241739130434794</v>
      </c>
      <c r="AX24" s="264">
        <v>42.363391304347829</v>
      </c>
      <c r="AY24" s="264">
        <v>65.370078260869576</v>
      </c>
    </row>
    <row r="25" spans="1:51" ht="20.100000000000001" customHeight="1">
      <c r="A25" s="263">
        <v>24</v>
      </c>
      <c r="B25" s="265">
        <v>1.33</v>
      </c>
      <c r="C25" s="265">
        <v>1.33</v>
      </c>
      <c r="D25" s="265">
        <v>1</v>
      </c>
      <c r="E25" s="265">
        <v>1</v>
      </c>
      <c r="F25" s="264">
        <v>381.06396355711331</v>
      </c>
      <c r="G25" s="264">
        <v>427.07510854166668</v>
      </c>
      <c r="H25" s="264">
        <v>256.24666666666673</v>
      </c>
      <c r="I25" s="264">
        <v>256.24666666666673</v>
      </c>
      <c r="J25" s="462">
        <v>177.4963235294118</v>
      </c>
      <c r="K25" s="264">
        <v>309.53035302826385</v>
      </c>
      <c r="L25" s="264">
        <v>344.04054300000001</v>
      </c>
      <c r="M25" s="264">
        <v>197.38764705882357</v>
      </c>
      <c r="N25" s="264">
        <v>292.80297433406253</v>
      </c>
      <c r="O25" s="264">
        <v>277.15580603083333</v>
      </c>
      <c r="P25" s="463">
        <v>244.72000000000008</v>
      </c>
      <c r="Q25" s="462">
        <v>267.33000000000004</v>
      </c>
      <c r="R25" s="463">
        <v>415.7358333333334</v>
      </c>
      <c r="S25" s="264">
        <v>371.79418945312506</v>
      </c>
      <c r="T25" s="264">
        <v>437.59082427536237</v>
      </c>
      <c r="U25" s="264">
        <v>436.66170731707325</v>
      </c>
      <c r="V25" s="264">
        <v>372.40000000000003</v>
      </c>
      <c r="W25" s="264">
        <v>409.64000000000004</v>
      </c>
      <c r="X25" s="264">
        <v>335.16</v>
      </c>
      <c r="Y25" s="264">
        <v>251.53625000000002</v>
      </c>
      <c r="Z25" s="264">
        <v>325.51750000000004</v>
      </c>
      <c r="AA25" s="264">
        <v>237.006</v>
      </c>
      <c r="AB25" s="264">
        <v>357.05574843750003</v>
      </c>
      <c r="AC25" s="264">
        <v>68.63833333333335</v>
      </c>
      <c r="AD25" s="264">
        <v>100.48826083333333</v>
      </c>
      <c r="AE25" s="264">
        <v>60.293333333333337</v>
      </c>
      <c r="AF25" s="264">
        <v>60.293333333333337</v>
      </c>
      <c r="AG25" s="264">
        <v>36.575000000000003</v>
      </c>
      <c r="AH25" s="264">
        <v>64.208631666666676</v>
      </c>
      <c r="AI25" s="264">
        <v>66.664443416666671</v>
      </c>
      <c r="AJ25" s="264">
        <v>38.57</v>
      </c>
      <c r="AK25" s="264">
        <v>53.439732500000005</v>
      </c>
      <c r="AL25" s="264">
        <v>54.03069583333334</v>
      </c>
      <c r="AM25" s="264">
        <v>51.870000000000005</v>
      </c>
      <c r="AN25" s="264">
        <v>56.525000000000006</v>
      </c>
      <c r="AO25" s="264">
        <v>82.238333333333344</v>
      </c>
      <c r="AP25" s="264">
        <v>75.588333333333338</v>
      </c>
      <c r="AQ25" s="264">
        <v>89.594895833333354</v>
      </c>
      <c r="AR25" s="264">
        <v>87.979500000000016</v>
      </c>
      <c r="AS25" s="264">
        <v>69.16</v>
      </c>
      <c r="AT25" s="264">
        <v>74.036666666666676</v>
      </c>
      <c r="AU25" s="264">
        <v>65.280833333333334</v>
      </c>
      <c r="AV25" s="264">
        <v>56.525000000000006</v>
      </c>
      <c r="AW25" s="264">
        <v>73.150000000000006</v>
      </c>
      <c r="AX25" s="264">
        <v>42.792749999999998</v>
      </c>
      <c r="AY25" s="264">
        <v>65.665425000000013</v>
      </c>
    </row>
    <row r="26" spans="1:51" ht="20.100000000000001" customHeight="1">
      <c r="A26" s="263">
        <v>25</v>
      </c>
      <c r="B26" s="265">
        <v>1.33</v>
      </c>
      <c r="C26" s="265">
        <v>1.33</v>
      </c>
      <c r="D26" s="265">
        <v>1</v>
      </c>
      <c r="E26" s="265">
        <v>1</v>
      </c>
      <c r="F26" s="264">
        <v>401.49936241610743</v>
      </c>
      <c r="G26" s="264">
        <v>459.64512720000005</v>
      </c>
      <c r="H26" s="264">
        <v>275.78879999999998</v>
      </c>
      <c r="I26" s="264">
        <v>275.78879999999998</v>
      </c>
      <c r="J26" s="462">
        <v>188.40467058823529</v>
      </c>
      <c r="K26" s="264">
        <v>331.2856105071333</v>
      </c>
      <c r="L26" s="264">
        <v>362.69379300000008</v>
      </c>
      <c r="M26" s="264">
        <v>208.45794117647065</v>
      </c>
      <c r="N26" s="264">
        <v>307.32712696070001</v>
      </c>
      <c r="O26" s="264">
        <v>293.77772978960002</v>
      </c>
      <c r="P26" s="463">
        <v>262.4622</v>
      </c>
      <c r="Q26" s="462">
        <v>278.46875</v>
      </c>
      <c r="R26" s="463">
        <v>436.21340000000004</v>
      </c>
      <c r="S26" s="264">
        <v>395.06017187499998</v>
      </c>
      <c r="T26" s="264">
        <v>464.35624130434786</v>
      </c>
      <c r="U26" s="264">
        <v>465.02836902439032</v>
      </c>
      <c r="V26" s="264">
        <v>392.35</v>
      </c>
      <c r="W26" s="264">
        <v>431.58500000000004</v>
      </c>
      <c r="X26" s="264">
        <v>353.11500000000001</v>
      </c>
      <c r="Y26" s="264">
        <v>271.32000000000005</v>
      </c>
      <c r="Z26" s="264">
        <v>351.12</v>
      </c>
      <c r="AA26" s="264">
        <v>250.17300000000003</v>
      </c>
      <c r="AB26" s="264">
        <v>375.01750650000008</v>
      </c>
      <c r="AC26" s="264">
        <v>69.2864</v>
      </c>
      <c r="AD26" s="264">
        <v>102.14336160000001</v>
      </c>
      <c r="AE26" s="264">
        <v>61.2864</v>
      </c>
      <c r="AF26" s="264">
        <v>61.2864</v>
      </c>
      <c r="AG26" s="264">
        <v>36.9208</v>
      </c>
      <c r="AH26" s="264">
        <v>65.15148640000001</v>
      </c>
      <c r="AI26" s="264">
        <v>67.721865679999993</v>
      </c>
      <c r="AJ26" s="264">
        <v>38.835999999999999</v>
      </c>
      <c r="AK26" s="264">
        <v>53.642943199999998</v>
      </c>
      <c r="AL26" s="264">
        <v>54.529468000000001</v>
      </c>
      <c r="AM26" s="264">
        <v>52.667999999999992</v>
      </c>
      <c r="AN26" s="264">
        <v>57.323000000000008</v>
      </c>
      <c r="AO26" s="264">
        <v>83.524000000000001</v>
      </c>
      <c r="AP26" s="264">
        <v>77.246400000000008</v>
      </c>
      <c r="AQ26" s="264">
        <v>91.065100000000001</v>
      </c>
      <c r="AR26" s="264">
        <v>89.934600000000017</v>
      </c>
      <c r="AS26" s="264">
        <v>70.224000000000004</v>
      </c>
      <c r="AT26" s="264">
        <v>75.437600000000003</v>
      </c>
      <c r="AU26" s="264">
        <v>67.244800000000012</v>
      </c>
      <c r="AV26" s="264">
        <v>57.881600000000006</v>
      </c>
      <c r="AW26" s="264">
        <v>74.905600000000007</v>
      </c>
      <c r="AX26" s="264">
        <v>43.187759999999997</v>
      </c>
      <c r="AY26" s="264">
        <v>65.937143999999989</v>
      </c>
    </row>
    <row r="27" spans="1:51" ht="20.100000000000001" customHeight="1">
      <c r="A27" s="263">
        <v>26</v>
      </c>
      <c r="B27" s="265">
        <v>1.33</v>
      </c>
      <c r="C27" s="265">
        <v>1.33</v>
      </c>
      <c r="D27" s="265">
        <v>1</v>
      </c>
      <c r="E27" s="265">
        <v>1</v>
      </c>
      <c r="F27" s="264">
        <v>422.10327637612323</v>
      </c>
      <c r="G27" s="264">
        <v>492.43794788461531</v>
      </c>
      <c r="H27" s="264">
        <v>295.4646153846154</v>
      </c>
      <c r="I27" s="264">
        <v>295.4646153846154</v>
      </c>
      <c r="J27" s="462">
        <v>199.34352941176471</v>
      </c>
      <c r="K27" s="264">
        <v>353.0554635645513</v>
      </c>
      <c r="L27" s="264">
        <v>384.5355381165428</v>
      </c>
      <c r="M27" s="264">
        <v>219.54628959276019</v>
      </c>
      <c r="N27" s="264">
        <v>321.85942169298079</v>
      </c>
      <c r="O27" s="264">
        <v>310.39989018230767</v>
      </c>
      <c r="P27" s="463">
        <v>280.22076923076929</v>
      </c>
      <c r="Q27" s="462">
        <v>289.60750000000002</v>
      </c>
      <c r="R27" s="463">
        <v>456.70153846153852</v>
      </c>
      <c r="S27" s="264">
        <v>418.32684795673072</v>
      </c>
      <c r="T27" s="264">
        <v>491.12172240802687</v>
      </c>
      <c r="U27" s="264">
        <v>493.41515290806763</v>
      </c>
      <c r="V27" s="264">
        <v>412.3</v>
      </c>
      <c r="W27" s="264">
        <v>453.53000000000003</v>
      </c>
      <c r="X27" s="264">
        <v>371.07</v>
      </c>
      <c r="Y27" s="264">
        <v>293.06038461538463</v>
      </c>
      <c r="Z27" s="264">
        <v>379.25461538461548</v>
      </c>
      <c r="AA27" s="264">
        <v>263.33999999999997</v>
      </c>
      <c r="AB27" s="264">
        <v>392.99102163461544</v>
      </c>
      <c r="AC27" s="264">
        <v>70.523076923076928</v>
      </c>
      <c r="AD27" s="264">
        <v>103.67114692307693</v>
      </c>
      <c r="AE27" s="264">
        <v>62.203076923076935</v>
      </c>
      <c r="AF27" s="264">
        <v>62.203076923076935</v>
      </c>
      <c r="AG27" s="264">
        <v>37.24</v>
      </c>
      <c r="AH27" s="264">
        <v>66.021813846153847</v>
      </c>
      <c r="AI27" s="264">
        <v>68.69794776923078</v>
      </c>
      <c r="AJ27" s="264">
        <v>39.081538461538464</v>
      </c>
      <c r="AK27" s="264">
        <v>53.830522307692306</v>
      </c>
      <c r="AL27" s="264">
        <v>54.989873076923075</v>
      </c>
      <c r="AM27" s="264">
        <v>53.40461538461539</v>
      </c>
      <c r="AN27" s="264">
        <v>58.059615384615384</v>
      </c>
      <c r="AO27" s="264">
        <v>84.71076923076923</v>
      </c>
      <c r="AP27" s="264">
        <v>78.776923076923069</v>
      </c>
      <c r="AQ27" s="264">
        <v>92.422211538461539</v>
      </c>
      <c r="AR27" s="264">
        <v>91.73930769230769</v>
      </c>
      <c r="AS27" s="264">
        <v>71.206153846153853</v>
      </c>
      <c r="AT27" s="264">
        <v>76.730769230769241</v>
      </c>
      <c r="AU27" s="264">
        <v>69.057692307692307</v>
      </c>
      <c r="AV27" s="264">
        <v>59.133846153846157</v>
      </c>
      <c r="AW27" s="264">
        <v>76.526153846153861</v>
      </c>
      <c r="AX27" s="264">
        <v>43.552384615384618</v>
      </c>
      <c r="AY27" s="264">
        <v>66.187961538461536</v>
      </c>
    </row>
    <row r="28" spans="1:51" ht="20.100000000000001" customHeight="1">
      <c r="A28" s="263">
        <v>27</v>
      </c>
      <c r="B28" s="265">
        <v>1.33</v>
      </c>
      <c r="C28" s="265">
        <v>1.33</v>
      </c>
      <c r="D28" s="265">
        <v>1</v>
      </c>
      <c r="E28" s="265">
        <v>1</v>
      </c>
      <c r="F28" s="264">
        <v>442.87475827837432</v>
      </c>
      <c r="G28" s="264">
        <v>525.42881481481493</v>
      </c>
      <c r="H28" s="264">
        <v>315.2592592592593</v>
      </c>
      <c r="I28" s="264">
        <v>315.2592592592593</v>
      </c>
      <c r="J28" s="462">
        <v>210.30950980392157</v>
      </c>
      <c r="K28" s="264">
        <v>374.83829046956788</v>
      </c>
      <c r="L28" s="264">
        <v>407.57810018630045</v>
      </c>
      <c r="M28" s="264">
        <v>230.65068627450984</v>
      </c>
      <c r="N28" s="264">
        <v>336.39895385250003</v>
      </c>
      <c r="O28" s="264">
        <v>327.02226091629637</v>
      </c>
      <c r="P28" s="463">
        <v>297.99388888888888</v>
      </c>
      <c r="Q28" s="462">
        <v>304.56277173913043</v>
      </c>
      <c r="R28" s="463">
        <v>477.19907407407413</v>
      </c>
      <c r="S28" s="264">
        <v>441.59414062499997</v>
      </c>
      <c r="T28" s="264">
        <v>517.88726046698878</v>
      </c>
      <c r="U28" s="264">
        <v>521.81982317073175</v>
      </c>
      <c r="V28" s="264">
        <v>432.24999999999994</v>
      </c>
      <c r="W28" s="264">
        <v>475.47500000000002</v>
      </c>
      <c r="X28" s="264">
        <v>389.02500000000003</v>
      </c>
      <c r="Y28" s="264">
        <v>314.86518518518523</v>
      </c>
      <c r="Z28" s="264">
        <v>407.47259259259255</v>
      </c>
      <c r="AA28" s="264">
        <v>276.50700000000001</v>
      </c>
      <c r="AB28" s="264">
        <v>410.9749875</v>
      </c>
      <c r="AC28" s="264">
        <v>71.691851851851851</v>
      </c>
      <c r="AD28" s="264">
        <v>105.08576296296296</v>
      </c>
      <c r="AE28" s="264">
        <v>63.05185185185185</v>
      </c>
      <c r="AF28" s="264">
        <v>63.05185185185185</v>
      </c>
      <c r="AG28" s="264">
        <v>37.535555555555554</v>
      </c>
      <c r="AH28" s="264">
        <v>66.827672592592592</v>
      </c>
      <c r="AI28" s="264">
        <v>69.601727481481504</v>
      </c>
      <c r="AJ28" s="264">
        <v>39.308888888888895</v>
      </c>
      <c r="AK28" s="264">
        <v>55.087910370370366</v>
      </c>
      <c r="AL28" s="264">
        <v>55.416174074074078</v>
      </c>
      <c r="AM28" s="264">
        <v>54.086666666666673</v>
      </c>
      <c r="AN28" s="264">
        <v>58.741666666666667</v>
      </c>
      <c r="AO28" s="264">
        <v>85.80962962962964</v>
      </c>
      <c r="AP28" s="264">
        <v>80.194074074074067</v>
      </c>
      <c r="AQ28" s="264">
        <v>93.678796296296312</v>
      </c>
      <c r="AR28" s="264">
        <v>93.410333333333355</v>
      </c>
      <c r="AS28" s="264">
        <v>72.115555555555559</v>
      </c>
      <c r="AT28" s="264">
        <v>77.928148148148153</v>
      </c>
      <c r="AU28" s="264">
        <v>70.736296296296302</v>
      </c>
      <c r="AV28" s="264">
        <v>60.293333333333329</v>
      </c>
      <c r="AW28" s="264">
        <v>78.026666666666671</v>
      </c>
      <c r="AX28" s="264">
        <v>43.89</v>
      </c>
      <c r="AY28" s="264">
        <v>66.590144444444448</v>
      </c>
    </row>
    <row r="29" spans="1:51" ht="20.100000000000001" customHeight="1">
      <c r="A29" s="263">
        <v>28</v>
      </c>
      <c r="B29" s="265">
        <v>1.33</v>
      </c>
      <c r="C29" s="265">
        <v>1.33</v>
      </c>
      <c r="D29" s="265">
        <v>1</v>
      </c>
      <c r="E29" s="265">
        <v>1</v>
      </c>
      <c r="F29" s="264">
        <v>463.81299628942492</v>
      </c>
      <c r="G29" s="264">
        <v>558.59650875000011</v>
      </c>
      <c r="H29" s="264">
        <v>335.16</v>
      </c>
      <c r="I29" s="264">
        <v>335.16</v>
      </c>
      <c r="J29" s="462">
        <v>221.2997058823529</v>
      </c>
      <c r="K29" s="264">
        <v>396.63270116708333</v>
      </c>
      <c r="L29" s="264">
        <v>430.63726496536111</v>
      </c>
      <c r="M29" s="264">
        <v>241.76941176470586</v>
      </c>
      <c r="N29" s="264">
        <v>350.94494800062495</v>
      </c>
      <c r="O29" s="264">
        <v>343.64481945500006</v>
      </c>
      <c r="P29" s="463">
        <v>315.78000000000009</v>
      </c>
      <c r="Q29" s="462">
        <v>322.69021739130432</v>
      </c>
      <c r="R29" s="463">
        <v>497.70499999999998</v>
      </c>
      <c r="S29" s="264">
        <v>464.86198381696431</v>
      </c>
      <c r="T29" s="264">
        <v>544.65284937888202</v>
      </c>
      <c r="U29" s="264">
        <v>550.62</v>
      </c>
      <c r="V29" s="264">
        <v>452.19999999999993</v>
      </c>
      <c r="W29" s="264">
        <v>497.42</v>
      </c>
      <c r="X29" s="264">
        <v>406.98</v>
      </c>
      <c r="Y29" s="264">
        <v>336.72750000000002</v>
      </c>
      <c r="Z29" s="264">
        <v>435.76500000000004</v>
      </c>
      <c r="AA29" s="264">
        <v>289.67399999999998</v>
      </c>
      <c r="AB29" s="264">
        <v>428.96828437499994</v>
      </c>
      <c r="AC29" s="264">
        <v>72.800000000000011</v>
      </c>
      <c r="AD29" s="264">
        <v>106.39933500000001</v>
      </c>
      <c r="AE29" s="264">
        <v>63.84</v>
      </c>
      <c r="AF29" s="264">
        <v>63.84</v>
      </c>
      <c r="AG29" s="264">
        <v>37.81</v>
      </c>
      <c r="AH29" s="264">
        <v>67.575969999999998</v>
      </c>
      <c r="AI29" s="264">
        <v>70.440951500000025</v>
      </c>
      <c r="AJ29" s="264">
        <v>39.520000000000003</v>
      </c>
      <c r="AK29" s="264">
        <v>56.255484999999993</v>
      </c>
      <c r="AL29" s="264">
        <v>55.812024999999998</v>
      </c>
      <c r="AM29" s="264">
        <v>54.72</v>
      </c>
      <c r="AN29" s="264">
        <v>59.375</v>
      </c>
      <c r="AO29" s="264">
        <v>86.83</v>
      </c>
      <c r="AP29" s="264">
        <v>81.510000000000005</v>
      </c>
      <c r="AQ29" s="264">
        <v>94.845624999999998</v>
      </c>
      <c r="AR29" s="264">
        <v>94.962000000000018</v>
      </c>
      <c r="AS29" s="264">
        <v>72.960000000000008</v>
      </c>
      <c r="AT29" s="264">
        <v>79.040000000000006</v>
      </c>
      <c r="AU29" s="264">
        <v>72.295000000000016</v>
      </c>
      <c r="AV29" s="264">
        <v>61.37</v>
      </c>
      <c r="AW29" s="264">
        <v>79.42</v>
      </c>
      <c r="AX29" s="264">
        <v>44.203499999999998</v>
      </c>
      <c r="AY29" s="264">
        <v>67.127475000000004</v>
      </c>
    </row>
    <row r="30" spans="1:51" ht="20.100000000000001" customHeight="1">
      <c r="A30" s="263">
        <v>29</v>
      </c>
      <c r="B30" s="265">
        <v>1.33</v>
      </c>
      <c r="C30" s="265">
        <v>1.33</v>
      </c>
      <c r="D30" s="265">
        <v>1</v>
      </c>
      <c r="E30" s="265">
        <v>1</v>
      </c>
      <c r="F30" s="264">
        <v>484.91729056888818</v>
      </c>
      <c r="G30" s="264">
        <v>591.92273724137931</v>
      </c>
      <c r="H30" s="264">
        <v>355.15586206896552</v>
      </c>
      <c r="I30" s="264">
        <v>355.15586206896552</v>
      </c>
      <c r="J30" s="462">
        <v>232.31161257606493</v>
      </c>
      <c r="K30" s="264">
        <v>418.43749733373562</v>
      </c>
      <c r="L30" s="264">
        <v>453.71131493207287</v>
      </c>
      <c r="M30" s="264">
        <v>252.9009837728195</v>
      </c>
      <c r="N30" s="264">
        <v>365.49673565577592</v>
      </c>
      <c r="O30" s="264">
        <v>360.26754637034486</v>
      </c>
      <c r="P30" s="463">
        <v>333.57775862068974</v>
      </c>
      <c r="Q30" s="462">
        <v>340.88602886056975</v>
      </c>
      <c r="R30" s="463">
        <v>518.2184482758621</v>
      </c>
      <c r="S30" s="264">
        <v>488.59155172413801</v>
      </c>
      <c r="T30" s="264">
        <v>571.41848388305857</v>
      </c>
      <c r="U30" s="264">
        <v>584.82049137931051</v>
      </c>
      <c r="V30" s="264">
        <v>472.15000000000003</v>
      </c>
      <c r="W30" s="264">
        <v>519.36500000000001</v>
      </c>
      <c r="X30" s="264">
        <v>424.935</v>
      </c>
      <c r="Y30" s="264">
        <v>358.6413793103448</v>
      </c>
      <c r="Z30" s="264">
        <v>464.12413793103451</v>
      </c>
      <c r="AA30" s="264">
        <v>302.84100000000001</v>
      </c>
      <c r="AB30" s="264">
        <v>446.96994698275864</v>
      </c>
      <c r="AC30" s="264">
        <v>74.220689655172421</v>
      </c>
      <c r="AD30" s="264">
        <v>108.23379482758621</v>
      </c>
      <c r="AE30" s="264">
        <v>64.94068965517242</v>
      </c>
      <c r="AF30" s="264">
        <v>64.94068965517242</v>
      </c>
      <c r="AG30" s="264">
        <v>38.065517241379311</v>
      </c>
      <c r="AH30" s="264">
        <v>68.272660689655183</v>
      </c>
      <c r="AI30" s="264">
        <v>71.222298000000009</v>
      </c>
      <c r="AJ30" s="264">
        <v>39.716551724137936</v>
      </c>
      <c r="AK30" s="264">
        <v>57.342537241379311</v>
      </c>
      <c r="AL30" s="264">
        <v>56.370674137931026</v>
      </c>
      <c r="AM30" s="264">
        <v>55.309655172413791</v>
      </c>
      <c r="AN30" s="264">
        <v>59.964655172413792</v>
      </c>
      <c r="AO30" s="264">
        <v>87.78</v>
      </c>
      <c r="AP30" s="264">
        <v>82.735172413793109</v>
      </c>
      <c r="AQ30" s="264">
        <v>95.931982758620691</v>
      </c>
      <c r="AR30" s="264">
        <v>96.406655172413792</v>
      </c>
      <c r="AS30" s="264">
        <v>73.746206896551726</v>
      </c>
      <c r="AT30" s="264">
        <v>80.075172413793112</v>
      </c>
      <c r="AU30" s="264">
        <v>74.296551724137927</v>
      </c>
      <c r="AV30" s="264">
        <v>62.372413793103455</v>
      </c>
      <c r="AW30" s="264">
        <v>80.717241379310352</v>
      </c>
      <c r="AX30" s="264">
        <v>44.495379310344838</v>
      </c>
      <c r="AY30" s="264">
        <v>67.627748275862075</v>
      </c>
    </row>
    <row r="31" spans="1:51" ht="20.100000000000001" customHeight="1">
      <c r="A31" s="263">
        <v>30</v>
      </c>
      <c r="B31" s="265">
        <v>1.33</v>
      </c>
      <c r="C31" s="265">
        <v>1.33</v>
      </c>
      <c r="D31" s="265">
        <v>1</v>
      </c>
      <c r="E31" s="265">
        <v>1</v>
      </c>
      <c r="F31" s="264">
        <v>506.18703460359183</v>
      </c>
      <c r="G31" s="264">
        <v>625.39164683333343</v>
      </c>
      <c r="H31" s="264">
        <v>375.23733333333337</v>
      </c>
      <c r="I31" s="264">
        <v>375.23733333333337</v>
      </c>
      <c r="J31" s="462">
        <v>243.34305882352939</v>
      </c>
      <c r="K31" s="264">
        <v>440.25164042261105</v>
      </c>
      <c r="L31" s="264">
        <v>476.7987615676704</v>
      </c>
      <c r="M31" s="264">
        <v>264.0441176470589</v>
      </c>
      <c r="N31" s="264">
        <v>380.05373746725002</v>
      </c>
      <c r="O31" s="264">
        <v>376.8904248246667</v>
      </c>
      <c r="P31" s="463">
        <v>351.38600000000002</v>
      </c>
      <c r="Q31" s="462">
        <v>359.14336956521737</v>
      </c>
      <c r="R31" s="463">
        <v>543.16787596899235</v>
      </c>
      <c r="S31" s="264">
        <v>517.17050000000006</v>
      </c>
      <c r="T31" s="264">
        <v>599.8303572916667</v>
      </c>
      <c r="U31" s="264">
        <v>619.02190000000007</v>
      </c>
      <c r="V31" s="264">
        <v>492.09999999999997</v>
      </c>
      <c r="W31" s="264">
        <v>541.31000000000006</v>
      </c>
      <c r="X31" s="264">
        <v>442.88999999999993</v>
      </c>
      <c r="Y31" s="264">
        <v>380.60166666666669</v>
      </c>
      <c r="Z31" s="264">
        <v>492.54333333333335</v>
      </c>
      <c r="AA31" s="264">
        <v>316.00800000000004</v>
      </c>
      <c r="AB31" s="264">
        <v>464.97913875000006</v>
      </c>
      <c r="AC31" s="264">
        <v>75.567999999999998</v>
      </c>
      <c r="AD31" s="264">
        <v>109.94595733333334</v>
      </c>
      <c r="AE31" s="264">
        <v>65.968000000000004</v>
      </c>
      <c r="AF31" s="264">
        <v>65.968000000000004</v>
      </c>
      <c r="AG31" s="264">
        <v>38.304000000000002</v>
      </c>
      <c r="AH31" s="264">
        <v>68.922905333333333</v>
      </c>
      <c r="AI31" s="264">
        <v>71.951554733333353</v>
      </c>
      <c r="AJ31" s="264">
        <v>39.900000000000006</v>
      </c>
      <c r="AK31" s="264">
        <v>58.357119333333337</v>
      </c>
      <c r="AL31" s="264">
        <v>57.594985000000001</v>
      </c>
      <c r="AM31" s="264">
        <v>55.86</v>
      </c>
      <c r="AN31" s="264">
        <v>60.515000000000001</v>
      </c>
      <c r="AO31" s="264">
        <v>88.666666666666657</v>
      </c>
      <c r="AP31" s="264">
        <v>83.87866666666666</v>
      </c>
      <c r="AQ31" s="264">
        <v>96.945916666666676</v>
      </c>
      <c r="AR31" s="264">
        <v>97.75500000000001</v>
      </c>
      <c r="AS31" s="264">
        <v>74.48</v>
      </c>
      <c r="AT31" s="264">
        <v>81.041333333333341</v>
      </c>
      <c r="AU31" s="264">
        <v>76.164666666666676</v>
      </c>
      <c r="AV31" s="264">
        <v>63.308000000000007</v>
      </c>
      <c r="AW31" s="264">
        <v>81.927999999999997</v>
      </c>
      <c r="AX31" s="264">
        <v>44.767800000000001</v>
      </c>
      <c r="AY31" s="264">
        <v>68.094670000000008</v>
      </c>
    </row>
    <row r="32" spans="1:51" ht="20.100000000000001" customHeight="1">
      <c r="A32" s="263">
        <v>35</v>
      </c>
      <c r="B32" s="265">
        <v>1.33</v>
      </c>
      <c r="C32" s="265">
        <v>1.33</v>
      </c>
      <c r="D32" s="265">
        <v>1</v>
      </c>
      <c r="E32" s="265">
        <v>1</v>
      </c>
      <c r="F32" s="264">
        <v>615.00112612612622</v>
      </c>
      <c r="G32" s="264">
        <v>800.65477605727961</v>
      </c>
      <c r="H32" s="264">
        <v>480.39600000000007</v>
      </c>
      <c r="I32" s="264">
        <v>480.39600000000007</v>
      </c>
      <c r="J32" s="462">
        <v>298.73476470588236</v>
      </c>
      <c r="K32" s="264">
        <v>549.43451893366671</v>
      </c>
      <c r="L32" s="264">
        <v>592.39675477228889</v>
      </c>
      <c r="M32" s="264">
        <v>319.89852941176474</v>
      </c>
      <c r="N32" s="264">
        <v>452.90131640050004</v>
      </c>
      <c r="O32" s="264">
        <v>460.00663556400002</v>
      </c>
      <c r="P32" s="463">
        <v>440.55300000000011</v>
      </c>
      <c r="Q32" s="462">
        <v>451.16842391304345</v>
      </c>
      <c r="R32" s="463">
        <v>685.11746511627916</v>
      </c>
      <c r="S32" s="264">
        <v>660.64900000000011</v>
      </c>
      <c r="T32" s="264">
        <v>756.84155625000005</v>
      </c>
      <c r="U32" s="264">
        <v>790.0399500000002</v>
      </c>
      <c r="V32" s="264">
        <v>608.68399999999997</v>
      </c>
      <c r="W32" s="264">
        <v>651.03500000000008</v>
      </c>
      <c r="X32" s="264">
        <v>577.04512244897967</v>
      </c>
      <c r="Y32" s="264">
        <v>490.96000000000015</v>
      </c>
      <c r="Z32" s="264">
        <v>635.36</v>
      </c>
      <c r="AA32" s="264">
        <v>381.84300000000007</v>
      </c>
      <c r="AB32" s="264">
        <v>555.11544750000007</v>
      </c>
      <c r="AC32" s="264">
        <v>81.424000000000007</v>
      </c>
      <c r="AD32" s="264">
        <v>117.039202</v>
      </c>
      <c r="AE32" s="264">
        <v>70.224000000000004</v>
      </c>
      <c r="AF32" s="264">
        <v>70.224000000000004</v>
      </c>
      <c r="AG32" s="264">
        <v>39.292000000000002</v>
      </c>
      <c r="AH32" s="264">
        <v>71.616776000000002</v>
      </c>
      <c r="AI32" s="264">
        <v>74.972761200000008</v>
      </c>
      <c r="AJ32" s="264">
        <v>44.08</v>
      </c>
      <c r="AK32" s="264">
        <v>62.560388000000003</v>
      </c>
      <c r="AL32" s="264">
        <v>62.66713</v>
      </c>
      <c r="AM32" s="264">
        <v>58.140000000000008</v>
      </c>
      <c r="AN32" s="264">
        <v>62.795000000000002</v>
      </c>
      <c r="AO32" s="264">
        <v>92.34</v>
      </c>
      <c r="AP32" s="264">
        <v>88.616000000000014</v>
      </c>
      <c r="AQ32" s="264">
        <v>101.1465</v>
      </c>
      <c r="AR32" s="264">
        <v>103.34100000000001</v>
      </c>
      <c r="AS32" s="264">
        <v>77.52</v>
      </c>
      <c r="AT32" s="264">
        <v>85.043999999999997</v>
      </c>
      <c r="AU32" s="264">
        <v>83.903999999999996</v>
      </c>
      <c r="AV32" s="264">
        <v>67.183999999999997</v>
      </c>
      <c r="AW32" s="264">
        <v>86.944000000000003</v>
      </c>
      <c r="AX32" s="264">
        <v>46.808399999999999</v>
      </c>
      <c r="AY32" s="264">
        <v>70.029060000000001</v>
      </c>
    </row>
    <row r="33" spans="1:51" ht="20.100000000000001" customHeight="1">
      <c r="A33" s="263">
        <v>40</v>
      </c>
      <c r="B33" s="265">
        <v>1.33</v>
      </c>
      <c r="C33" s="265">
        <v>1.33</v>
      </c>
      <c r="D33" s="265">
        <v>1</v>
      </c>
      <c r="E33" s="265">
        <v>1</v>
      </c>
      <c r="F33" s="264">
        <v>727.89415195460288</v>
      </c>
      <c r="G33" s="264">
        <v>997.04975436261964</v>
      </c>
      <c r="H33" s="264">
        <v>598.23400000000015</v>
      </c>
      <c r="I33" s="264">
        <v>598.23400000000015</v>
      </c>
      <c r="J33" s="462">
        <v>354.4097941176471</v>
      </c>
      <c r="K33" s="264">
        <v>658.75292781695828</v>
      </c>
      <c r="L33" s="264">
        <v>708.18899967575283</v>
      </c>
      <c r="M33" s="264">
        <v>387.59999999999997</v>
      </c>
      <c r="N33" s="264">
        <v>525.82450060043766</v>
      </c>
      <c r="O33" s="264">
        <v>543.12504361849994</v>
      </c>
      <c r="P33" s="463">
        <v>529.87200000000018</v>
      </c>
      <c r="Q33" s="462">
        <v>544.0856521739131</v>
      </c>
      <c r="R33" s="463">
        <v>827.3234069767442</v>
      </c>
      <c r="S33" s="264">
        <v>804.83287500000006</v>
      </c>
      <c r="T33" s="264">
        <v>914.08433046875007</v>
      </c>
      <c r="U33" s="264">
        <v>961.07130000000006</v>
      </c>
      <c r="V33" s="264">
        <v>727.77600000000007</v>
      </c>
      <c r="W33" s="264">
        <v>780.76839024390245</v>
      </c>
      <c r="X33" s="264">
        <v>737.5813571428572</v>
      </c>
      <c r="Y33" s="264">
        <v>601.99125000000004</v>
      </c>
      <c r="Z33" s="264">
        <v>779.04750000000001</v>
      </c>
      <c r="AA33" s="264">
        <v>447.67800000000005</v>
      </c>
      <c r="AB33" s="264">
        <v>645.36092906250008</v>
      </c>
      <c r="AC33" s="264">
        <v>86.216000000000008</v>
      </c>
      <c r="AD33" s="264">
        <v>122.35913549999999</v>
      </c>
      <c r="AE33" s="264">
        <v>73.416000000000011</v>
      </c>
      <c r="AF33" s="264">
        <v>73.416000000000011</v>
      </c>
      <c r="AG33" s="264">
        <v>40.033000000000001</v>
      </c>
      <c r="AH33" s="264">
        <v>73.637179000000003</v>
      </c>
      <c r="AI33" s="264">
        <v>77.238666050000006</v>
      </c>
      <c r="AJ33" s="264">
        <v>47.88</v>
      </c>
      <c r="AK33" s="264">
        <v>66.683739500000001</v>
      </c>
      <c r="AL33" s="264">
        <v>66.471238749999998</v>
      </c>
      <c r="AM33" s="264">
        <v>59.85</v>
      </c>
      <c r="AN33" s="264">
        <v>64.50500000000001</v>
      </c>
      <c r="AO33" s="264">
        <v>95.094999999999999</v>
      </c>
      <c r="AP33" s="264">
        <v>92.168999999999997</v>
      </c>
      <c r="AQ33" s="264">
        <v>104.29693750000001</v>
      </c>
      <c r="AR33" s="264">
        <v>107.5305</v>
      </c>
      <c r="AS33" s="264">
        <v>79.800000000000011</v>
      </c>
      <c r="AT33" s="264">
        <v>88.046000000000006</v>
      </c>
      <c r="AU33" s="264">
        <v>90.572999999999993</v>
      </c>
      <c r="AV33" s="264">
        <v>70.091000000000008</v>
      </c>
      <c r="AW33" s="264">
        <v>90.706000000000003</v>
      </c>
      <c r="AX33" s="264">
        <v>50.004674999999999</v>
      </c>
      <c r="AY33" s="264">
        <v>71.479852499999993</v>
      </c>
    </row>
    <row r="34" spans="1:51" ht="20.100000000000001" customHeight="1">
      <c r="A34" s="263">
        <v>45</v>
      </c>
      <c r="B34" s="265">
        <v>1.33</v>
      </c>
      <c r="C34" s="265">
        <v>1.33</v>
      </c>
      <c r="D34" s="265">
        <v>1</v>
      </c>
      <c r="E34" s="265">
        <v>1</v>
      </c>
      <c r="F34" s="264">
        <v>876.97129702251277</v>
      </c>
      <c r="G34" s="264">
        <v>1194.1343680445509</v>
      </c>
      <c r="H34" s="264">
        <v>716.4857777777778</v>
      </c>
      <c r="I34" s="264">
        <v>716.4857777777778</v>
      </c>
      <c r="J34" s="462">
        <v>410.273705882353</v>
      </c>
      <c r="K34" s="264">
        <v>768.16169028174068</v>
      </c>
      <c r="L34" s="264">
        <v>824.1107457117804</v>
      </c>
      <c r="M34" s="264">
        <v>479.01111111111101</v>
      </c>
      <c r="N34" s="264">
        <v>624.05552201585192</v>
      </c>
      <c r="O34" s="264">
        <v>665.82015974189244</v>
      </c>
      <c r="P34" s="463">
        <v>619.29233333333332</v>
      </c>
      <c r="Q34" s="462">
        <v>637.59766304347841</v>
      </c>
      <c r="R34" s="463">
        <v>969.70025064599486</v>
      </c>
      <c r="S34" s="264">
        <v>949.48700000000019</v>
      </c>
      <c r="T34" s="264">
        <v>1071.4814881944446</v>
      </c>
      <c r="U34" s="264">
        <v>1132.1115166666666</v>
      </c>
      <c r="V34" s="264">
        <v>847.00311111111114</v>
      </c>
      <c r="W34" s="264">
        <v>916.05245799457998</v>
      </c>
      <c r="X34" s="264">
        <v>898.6989729729728</v>
      </c>
      <c r="Y34" s="264">
        <v>713.47111111111121</v>
      </c>
      <c r="Z34" s="264">
        <v>923.31555555555565</v>
      </c>
      <c r="AA34" s="264">
        <v>513.51300000000003</v>
      </c>
      <c r="AB34" s="264">
        <v>736.03833096122503</v>
      </c>
      <c r="AC34" s="264">
        <v>90.298666666666676</v>
      </c>
      <c r="AD34" s="264">
        <v>126.49686155555555</v>
      </c>
      <c r="AE34" s="264">
        <v>75.898666666666671</v>
      </c>
      <c r="AF34" s="264">
        <v>75.898666666666671</v>
      </c>
      <c r="AG34" s="264">
        <v>40.609333333333332</v>
      </c>
      <c r="AH34" s="264">
        <v>75.208603555555555</v>
      </c>
      <c r="AI34" s="264">
        <v>79.0010364888889</v>
      </c>
      <c r="AJ34" s="264">
        <v>50.835555555555558</v>
      </c>
      <c r="AK34" s="264">
        <v>70.106546222222221</v>
      </c>
      <c r="AL34" s="264">
        <v>69.429990000000004</v>
      </c>
      <c r="AM34" s="264">
        <v>63.84</v>
      </c>
      <c r="AN34" s="264">
        <v>65.835000000000008</v>
      </c>
      <c r="AO34" s="264">
        <v>97.237777777777794</v>
      </c>
      <c r="AP34" s="264">
        <v>94.932444444444457</v>
      </c>
      <c r="AQ34" s="264">
        <v>106.74727777777778</v>
      </c>
      <c r="AR34" s="264">
        <v>110.78900000000002</v>
      </c>
      <c r="AS34" s="264">
        <v>81.573333333333338</v>
      </c>
      <c r="AT34" s="264">
        <v>90.38088888888889</v>
      </c>
      <c r="AU34" s="264">
        <v>96.912666666666667</v>
      </c>
      <c r="AV34" s="264">
        <v>73.356888888888889</v>
      </c>
      <c r="AW34" s="264">
        <v>94.341333333333338</v>
      </c>
      <c r="AX34" s="264">
        <v>54.858066666666673</v>
      </c>
      <c r="AY34" s="264">
        <v>73.849154399999989</v>
      </c>
    </row>
    <row r="35" spans="1:51" ht="20.100000000000001" customHeight="1">
      <c r="A35" s="263">
        <v>50</v>
      </c>
      <c r="B35" s="265">
        <v>1.33</v>
      </c>
      <c r="C35" s="265">
        <v>1.33</v>
      </c>
      <c r="D35" s="265">
        <v>1</v>
      </c>
      <c r="E35" s="265">
        <v>1</v>
      </c>
      <c r="F35" s="264">
        <v>1033.5344011453114</v>
      </c>
      <c r="G35" s="264">
        <v>1391.7017264900958</v>
      </c>
      <c r="H35" s="264">
        <v>835.02720000000011</v>
      </c>
      <c r="I35" s="264">
        <v>835.02720000000011</v>
      </c>
      <c r="J35" s="462">
        <v>466.26983529411774</v>
      </c>
      <c r="K35" s="264">
        <v>877.63370025356676</v>
      </c>
      <c r="L35" s="264">
        <v>940.1231425406022</v>
      </c>
      <c r="M35" s="264">
        <v>570.76</v>
      </c>
      <c r="N35" s="264">
        <v>732.08946981426675</v>
      </c>
      <c r="O35" s="264">
        <v>797.57273126770326</v>
      </c>
      <c r="P35" s="463">
        <v>708.78360000000009</v>
      </c>
      <c r="Q35" s="462">
        <v>731.52602173913056</v>
      </c>
      <c r="R35" s="463">
        <v>1112.1967255813954</v>
      </c>
      <c r="S35" s="264">
        <v>1094.4703</v>
      </c>
      <c r="T35" s="264">
        <v>1228.986714375</v>
      </c>
      <c r="U35" s="264">
        <v>1303.1579400000001</v>
      </c>
      <c r="V35" s="264">
        <v>966.32479999999998</v>
      </c>
      <c r="W35" s="264">
        <v>1051.5447121951217</v>
      </c>
      <c r="X35" s="264">
        <v>1083.0418256756757</v>
      </c>
      <c r="Y35" s="264">
        <v>825.26500000000021</v>
      </c>
      <c r="Z35" s="264">
        <v>1067.9900000000002</v>
      </c>
      <c r="AA35" s="264">
        <v>579.34799999999996</v>
      </c>
      <c r="AB35" s="264">
        <v>838.07230286510253</v>
      </c>
      <c r="AC35" s="264">
        <v>93.884800000000013</v>
      </c>
      <c r="AD35" s="264">
        <v>129.8070424</v>
      </c>
      <c r="AE35" s="264">
        <v>77.884800000000013</v>
      </c>
      <c r="AF35" s="264">
        <v>77.884800000000013</v>
      </c>
      <c r="AG35" s="264">
        <v>41.070399999999999</v>
      </c>
      <c r="AH35" s="264">
        <v>76.465743199999991</v>
      </c>
      <c r="AI35" s="264">
        <v>80.410932840000015</v>
      </c>
      <c r="AJ35" s="264">
        <v>53.2</v>
      </c>
      <c r="AK35" s="264">
        <v>72.844791600000008</v>
      </c>
      <c r="AL35" s="264">
        <v>71.796990999999991</v>
      </c>
      <c r="AM35" s="264">
        <v>67.032000000000011</v>
      </c>
      <c r="AN35" s="264">
        <v>66.899000000000001</v>
      </c>
      <c r="AO35" s="264">
        <v>98.952000000000012</v>
      </c>
      <c r="AP35" s="264">
        <v>97.143200000000007</v>
      </c>
      <c r="AQ35" s="264">
        <v>108.70755000000001</v>
      </c>
      <c r="AR35" s="264">
        <v>113.39580000000001</v>
      </c>
      <c r="AS35" s="264">
        <v>82.992000000000019</v>
      </c>
      <c r="AT35" s="264">
        <v>96.557999999999993</v>
      </c>
      <c r="AU35" s="264">
        <v>101.98440000000001</v>
      </c>
      <c r="AV35" s="264">
        <v>78.682800000000015</v>
      </c>
      <c r="AW35" s="264">
        <v>99.164800000000014</v>
      </c>
      <c r="AX35" s="264">
        <v>59.746259999999999</v>
      </c>
      <c r="AY35" s="264">
        <v>75.928518960000005</v>
      </c>
    </row>
    <row r="36" spans="1:51" ht="20.100000000000001" customHeight="1">
      <c r="A36" s="263">
        <v>60</v>
      </c>
      <c r="B36" s="265">
        <v>1.33</v>
      </c>
      <c r="C36" s="265">
        <v>1.33</v>
      </c>
      <c r="D36" s="265">
        <v>1</v>
      </c>
      <c r="E36" s="265">
        <v>1</v>
      </c>
      <c r="F36" s="264">
        <v>1359.2380876826724</v>
      </c>
      <c r="G36" s="264">
        <v>1787.8019329084132</v>
      </c>
      <c r="H36" s="264">
        <v>1072.6893333333333</v>
      </c>
      <c r="I36" s="264">
        <v>1072.6893333333333</v>
      </c>
      <c r="J36" s="462">
        <v>578.52652941176473</v>
      </c>
      <c r="K36" s="264">
        <v>1096.7042152113056</v>
      </c>
      <c r="L36" s="264">
        <v>1172.3292377838352</v>
      </c>
      <c r="M36" s="264">
        <v>754.93333333333339</v>
      </c>
      <c r="N36" s="264">
        <v>956.58023251600741</v>
      </c>
      <c r="O36" s="264">
        <v>1061.701588556419</v>
      </c>
      <c r="P36" s="463">
        <v>887.90800000000013</v>
      </c>
      <c r="Q36" s="462">
        <v>920.2154347826089</v>
      </c>
      <c r="R36" s="463">
        <v>1397.4289379844961</v>
      </c>
      <c r="S36" s="264">
        <v>1385.0952500000001</v>
      </c>
      <c r="T36" s="264">
        <v>1544.2133036458333</v>
      </c>
      <c r="U36" s="264">
        <v>1661.7453481481484</v>
      </c>
      <c r="V36" s="264">
        <v>1205.1573333333333</v>
      </c>
      <c r="W36" s="264">
        <v>1322.9455934959351</v>
      </c>
      <c r="X36" s="264">
        <v>1451.8248547297301</v>
      </c>
      <c r="Y36" s="264">
        <v>1052.8911750000002</v>
      </c>
      <c r="Z36" s="264">
        <v>1358.1516666666669</v>
      </c>
      <c r="AA36" s="264">
        <v>750.45716139423075</v>
      </c>
      <c r="AB36" s="264">
        <v>1042.145385720919</v>
      </c>
      <c r="AC36" s="264">
        <v>100.06400000000001</v>
      </c>
      <c r="AD36" s="264">
        <v>134.77231366666669</v>
      </c>
      <c r="AE36" s="264">
        <v>80.864000000000004</v>
      </c>
      <c r="AF36" s="264">
        <v>80.864000000000004</v>
      </c>
      <c r="AG36" s="264">
        <v>41.762</v>
      </c>
      <c r="AH36" s="264">
        <v>78.35145266666666</v>
      </c>
      <c r="AI36" s="264">
        <v>82.525777366666674</v>
      </c>
      <c r="AJ36" s="264">
        <v>56.74666666666667</v>
      </c>
      <c r="AK36" s="264">
        <v>76.952159666666674</v>
      </c>
      <c r="AL36" s="264">
        <v>75.827400833333328</v>
      </c>
      <c r="AM36" s="264">
        <v>71.820000000000007</v>
      </c>
      <c r="AN36" s="264">
        <v>68.495000000000005</v>
      </c>
      <c r="AO36" s="264">
        <v>101.52333333333333</v>
      </c>
      <c r="AP36" s="264">
        <v>100.45933333333333</v>
      </c>
      <c r="AQ36" s="264">
        <v>111.64795833333335</v>
      </c>
      <c r="AR36" s="264">
        <v>117.77150000000002</v>
      </c>
      <c r="AS36" s="264">
        <v>91.637000000000015</v>
      </c>
      <c r="AT36" s="264">
        <v>109.72500000000001</v>
      </c>
      <c r="AU36" s="264">
        <v>109.59200000000001</v>
      </c>
      <c r="AV36" s="264">
        <v>88.179000000000016</v>
      </c>
      <c r="AW36" s="264">
        <v>107.464</v>
      </c>
      <c r="AX36" s="264">
        <v>67.078550000000007</v>
      </c>
      <c r="AY36" s="264">
        <v>79.047565800000001</v>
      </c>
    </row>
    <row r="37" spans="1:51" ht="20.100000000000001" customHeight="1">
      <c r="A37" s="263">
        <v>70</v>
      </c>
      <c r="B37" s="265">
        <v>1.33</v>
      </c>
      <c r="C37" s="265">
        <v>1.33</v>
      </c>
      <c r="D37" s="265">
        <v>1</v>
      </c>
      <c r="E37" s="265">
        <v>1</v>
      </c>
      <c r="F37" s="264">
        <v>1701.4360568720381</v>
      </c>
      <c r="G37" s="264">
        <v>2184.72970177864</v>
      </c>
      <c r="H37" s="264">
        <v>1310.848</v>
      </c>
      <c r="I37" s="264">
        <v>1310.848</v>
      </c>
      <c r="J37" s="462">
        <v>691.00988235294108</v>
      </c>
      <c r="K37" s="264">
        <v>1315.8831544668335</v>
      </c>
      <c r="L37" s="264">
        <v>1404.6907343861444</v>
      </c>
      <c r="M37" s="264">
        <v>939.68571428571431</v>
      </c>
      <c r="N37" s="264">
        <v>1196.1372280851494</v>
      </c>
      <c r="O37" s="264">
        <v>1326.3650580483591</v>
      </c>
      <c r="P37" s="463">
        <v>1094.742</v>
      </c>
      <c r="Q37" s="462">
        <v>1109.618586956522</v>
      </c>
      <c r="R37" s="463">
        <v>1682.8662325581397</v>
      </c>
      <c r="S37" s="264">
        <v>1676.2845000000002</v>
      </c>
      <c r="T37" s="264">
        <v>1859.6251531250002</v>
      </c>
      <c r="U37" s="264">
        <v>2043.8159593220344</v>
      </c>
      <c r="V37" s="264">
        <v>1444.152</v>
      </c>
      <c r="W37" s="264">
        <v>1652.759804054054</v>
      </c>
      <c r="X37" s="264">
        <v>1820.6913040540544</v>
      </c>
      <c r="Y37" s="264">
        <v>1380.3405</v>
      </c>
      <c r="Z37" s="264">
        <v>1706.3194285714287</v>
      </c>
      <c r="AA37" s="264">
        <v>1000.6104954807694</v>
      </c>
      <c r="AB37" s="264">
        <v>1279.754709818767</v>
      </c>
      <c r="AC37" s="264">
        <v>105.39200000000002</v>
      </c>
      <c r="AD37" s="264">
        <v>138.31893600000001</v>
      </c>
      <c r="AE37" s="264">
        <v>82.992000000000019</v>
      </c>
      <c r="AF37" s="264">
        <v>82.992000000000019</v>
      </c>
      <c r="AG37" s="264">
        <v>42.256</v>
      </c>
      <c r="AH37" s="264">
        <v>79.698387999999994</v>
      </c>
      <c r="AI37" s="264">
        <v>84.036380600000001</v>
      </c>
      <c r="AJ37" s="264">
        <v>59.28</v>
      </c>
      <c r="AK37" s="264">
        <v>79.885994000000011</v>
      </c>
      <c r="AL37" s="264">
        <v>80.194914999999995</v>
      </c>
      <c r="AM37" s="264">
        <v>75.239999999999995</v>
      </c>
      <c r="AN37" s="264">
        <v>69.635000000000005</v>
      </c>
      <c r="AO37" s="264">
        <v>103.36</v>
      </c>
      <c r="AP37" s="264">
        <v>102.828</v>
      </c>
      <c r="AQ37" s="264">
        <v>113.74825000000001</v>
      </c>
      <c r="AR37" s="264">
        <v>127.4954625</v>
      </c>
      <c r="AS37" s="264">
        <v>100.39600000000002</v>
      </c>
      <c r="AT37" s="264">
        <v>122.17000000000002</v>
      </c>
      <c r="AU37" s="264">
        <v>115.026</v>
      </c>
      <c r="AV37" s="264">
        <v>96.425000000000011</v>
      </c>
      <c r="AW37" s="264">
        <v>114.85500000000002</v>
      </c>
      <c r="AX37" s="264">
        <v>72.315899999999999</v>
      </c>
      <c r="AY37" s="264">
        <v>81.27545640000001</v>
      </c>
    </row>
    <row r="38" spans="1:51" ht="20.100000000000001" customHeight="1">
      <c r="A38" s="263">
        <v>80</v>
      </c>
      <c r="B38" s="265">
        <v>1.33</v>
      </c>
      <c r="C38" s="265">
        <v>1.33</v>
      </c>
      <c r="D38" s="265">
        <v>1</v>
      </c>
      <c r="E38" s="265">
        <v>1</v>
      </c>
      <c r="F38" s="264">
        <v>2059.9422867501653</v>
      </c>
      <c r="G38" s="264">
        <v>2582.17469718131</v>
      </c>
      <c r="H38" s="264">
        <v>1549.317</v>
      </c>
      <c r="I38" s="264">
        <v>1549.317</v>
      </c>
      <c r="J38" s="462">
        <v>803.63489705882341</v>
      </c>
      <c r="K38" s="264">
        <v>1535.129858908479</v>
      </c>
      <c r="L38" s="264">
        <v>1637.1493568378767</v>
      </c>
      <c r="M38" s="264">
        <v>1124.8</v>
      </c>
      <c r="N38" s="264">
        <v>1436.7355997620061</v>
      </c>
      <c r="O38" s="264">
        <v>1591.3626601673147</v>
      </c>
      <c r="P38" s="463">
        <v>1356.0148000000002</v>
      </c>
      <c r="Q38" s="462">
        <v>1299.4678260869566</v>
      </c>
      <c r="R38" s="463">
        <v>1968.4317034883722</v>
      </c>
      <c r="S38" s="264">
        <v>1967.8264375000003</v>
      </c>
      <c r="T38" s="264">
        <v>2175.1527902343751</v>
      </c>
      <c r="U38" s="264">
        <v>2523.7311269091797</v>
      </c>
      <c r="V38" s="264">
        <v>1756.8840521653542</v>
      </c>
      <c r="W38" s="264">
        <v>2135.2710785472973</v>
      </c>
      <c r="X38" s="264">
        <v>2189.6098910472974</v>
      </c>
      <c r="Y38" s="264">
        <v>1716.5229375000001</v>
      </c>
      <c r="Z38" s="264">
        <v>2083.6815040322581</v>
      </c>
      <c r="AA38" s="264">
        <v>1269.715118203125</v>
      </c>
      <c r="AB38" s="264">
        <v>1538.9985115914212</v>
      </c>
      <c r="AC38" s="264">
        <v>110.18799999999999</v>
      </c>
      <c r="AD38" s="264">
        <v>140.97890275</v>
      </c>
      <c r="AE38" s="264">
        <v>84.587999999999994</v>
      </c>
      <c r="AF38" s="264">
        <v>84.587999999999994</v>
      </c>
      <c r="AG38" s="264">
        <v>42.6265</v>
      </c>
      <c r="AH38" s="264">
        <v>80.708589500000002</v>
      </c>
      <c r="AI38" s="264">
        <v>85.169333025</v>
      </c>
      <c r="AJ38" s="264">
        <v>61.180000000000007</v>
      </c>
      <c r="AK38" s="264">
        <v>82.086369750000003</v>
      </c>
      <c r="AL38" s="264">
        <v>83.470550625000001</v>
      </c>
      <c r="AM38" s="264">
        <v>77.805000000000007</v>
      </c>
      <c r="AN38" s="264">
        <v>70.490000000000009</v>
      </c>
      <c r="AO38" s="264">
        <v>104.73750000000001</v>
      </c>
      <c r="AP38" s="264">
        <v>104.60450000000002</v>
      </c>
      <c r="AQ38" s="264">
        <v>115.32346875</v>
      </c>
      <c r="AR38" s="264">
        <v>135.99727968750003</v>
      </c>
      <c r="AS38" s="264">
        <v>107.96275</v>
      </c>
      <c r="AT38" s="264">
        <v>131.50375</v>
      </c>
      <c r="AU38" s="264">
        <v>123.05825</v>
      </c>
      <c r="AV38" s="264">
        <v>103.15812500000001</v>
      </c>
      <c r="AW38" s="264">
        <v>120.94687500000001</v>
      </c>
      <c r="AX38" s="264">
        <v>76.972087500000001</v>
      </c>
      <c r="AY38" s="264">
        <v>82.946374350000013</v>
      </c>
    </row>
    <row r="39" spans="1:51" ht="20.100000000000001" customHeight="1">
      <c r="A39" s="263">
        <v>90</v>
      </c>
      <c r="B39" s="265">
        <v>1.33</v>
      </c>
      <c r="C39" s="265">
        <v>1.33</v>
      </c>
      <c r="D39" s="265">
        <v>1</v>
      </c>
      <c r="E39" s="265">
        <v>1</v>
      </c>
      <c r="F39" s="264">
        <v>2434.6534926140012</v>
      </c>
      <c r="G39" s="264">
        <v>2979.9645102722752</v>
      </c>
      <c r="H39" s="264">
        <v>1787.992888888889</v>
      </c>
      <c r="I39" s="264">
        <v>1787.992888888889</v>
      </c>
      <c r="J39" s="462">
        <v>916.35435294117656</v>
      </c>
      <c r="K39" s="264">
        <v>1754.4217401408705</v>
      </c>
      <c r="L39" s="264">
        <v>1869.6727298558906</v>
      </c>
      <c r="M39" s="264">
        <v>1310.1555555555556</v>
      </c>
      <c r="N39" s="264">
        <v>1678.0282221773386</v>
      </c>
      <c r="O39" s="264">
        <v>1856.583017370946</v>
      </c>
      <c r="P39" s="463">
        <v>1620.3064888888889</v>
      </c>
      <c r="Q39" s="462">
        <v>1489.6144565217394</v>
      </c>
      <c r="R39" s="463">
        <v>2254.0826253229975</v>
      </c>
      <c r="S39" s="264">
        <v>2259.6035000000002</v>
      </c>
      <c r="T39" s="264">
        <v>2490.7576190972222</v>
      </c>
      <c r="U39" s="264">
        <v>3011.9540364192712</v>
      </c>
      <c r="V39" s="264">
        <v>2169.1152685914258</v>
      </c>
      <c r="W39" s="264">
        <v>2619.913180930931</v>
      </c>
      <c r="X39" s="264">
        <v>2558.5632364864869</v>
      </c>
      <c r="Y39" s="264">
        <v>2137.9011111111113</v>
      </c>
      <c r="Z39" s="264">
        <v>2523.6011111111115</v>
      </c>
      <c r="AA39" s="264">
        <v>1545.790160625</v>
      </c>
      <c r="AB39" s="264">
        <v>1798.3102463034859</v>
      </c>
      <c r="AC39" s="264">
        <v>114.62933333333334</v>
      </c>
      <c r="AD39" s="264">
        <v>143.04776577777778</v>
      </c>
      <c r="AE39" s="264">
        <v>85.829333333333338</v>
      </c>
      <c r="AF39" s="264">
        <v>85.829333333333338</v>
      </c>
      <c r="AG39" s="264">
        <v>42.914666666666669</v>
      </c>
      <c r="AH39" s="264">
        <v>81.494301777777778</v>
      </c>
      <c r="AI39" s="264">
        <v>86.050518244444447</v>
      </c>
      <c r="AJ39" s="264">
        <v>62.657777777777788</v>
      </c>
      <c r="AK39" s="264">
        <v>83.797773111111127</v>
      </c>
      <c r="AL39" s="264">
        <v>86.018267222222221</v>
      </c>
      <c r="AM39" s="264">
        <v>79.800000000000011</v>
      </c>
      <c r="AN39" s="264">
        <v>71.155000000000001</v>
      </c>
      <c r="AO39" s="264">
        <v>105.8088888888889</v>
      </c>
      <c r="AP39" s="264">
        <v>105.98622222222224</v>
      </c>
      <c r="AQ39" s="264">
        <v>116.5486388888889</v>
      </c>
      <c r="AR39" s="264">
        <v>142.60980416666666</v>
      </c>
      <c r="AS39" s="264">
        <v>117.46855555555557</v>
      </c>
      <c r="AT39" s="264">
        <v>138.76333333333332</v>
      </c>
      <c r="AU39" s="264">
        <v>135.95555555555558</v>
      </c>
      <c r="AV39" s="264">
        <v>108.39500000000001</v>
      </c>
      <c r="AW39" s="264">
        <v>125.68500000000003</v>
      </c>
      <c r="AX39" s="264">
        <v>80.832966666666664</v>
      </c>
      <c r="AY39" s="264">
        <v>84.245977199999999</v>
      </c>
    </row>
    <row r="40" spans="1:51" ht="20.100000000000001" customHeight="1">
      <c r="A40" s="263">
        <v>100</v>
      </c>
      <c r="B40" s="265">
        <v>1.33</v>
      </c>
      <c r="C40" s="265">
        <v>1.33</v>
      </c>
      <c r="D40" s="265">
        <v>1</v>
      </c>
      <c r="E40" s="265">
        <v>1</v>
      </c>
      <c r="F40" s="325">
        <v>2825.5077515341263</v>
      </c>
      <c r="G40" s="325">
        <v>3377.9956957450481</v>
      </c>
      <c r="H40" s="325">
        <v>2026.8136</v>
      </c>
      <c r="I40" s="325">
        <v>2026.8136</v>
      </c>
      <c r="J40" s="462">
        <v>1029.1399176470588</v>
      </c>
      <c r="K40" s="264">
        <v>1973.7452451267834</v>
      </c>
      <c r="L40" s="264">
        <v>2102.2414282703012</v>
      </c>
      <c r="M40" s="264">
        <v>1495.6800000000003</v>
      </c>
      <c r="N40" s="264">
        <v>1919.8068201096046</v>
      </c>
      <c r="O40" s="264">
        <v>2121.9593031338518</v>
      </c>
      <c r="P40" s="463">
        <v>1884.9398400000002</v>
      </c>
      <c r="Q40" s="465">
        <v>1679.9692608695655</v>
      </c>
      <c r="R40" s="464">
        <v>2539.7933627906978</v>
      </c>
      <c r="S40" s="325">
        <v>2551.5451499999999</v>
      </c>
      <c r="T40" s="325">
        <v>2806.4164821874997</v>
      </c>
      <c r="U40" s="325">
        <v>3500.2873640273442</v>
      </c>
      <c r="V40" s="325">
        <v>2583.8872417322837</v>
      </c>
      <c r="W40" s="325">
        <v>3134.2468281249999</v>
      </c>
      <c r="X40" s="325">
        <v>2969.0271303225809</v>
      </c>
      <c r="Y40" s="325">
        <v>2588.8450000000003</v>
      </c>
      <c r="Z40" s="325">
        <v>2974.5450000000001</v>
      </c>
      <c r="AA40" s="325">
        <v>1822.5101945625001</v>
      </c>
      <c r="AB40" s="325">
        <v>2057.6695340731371</v>
      </c>
      <c r="AC40" s="264">
        <v>118.8224</v>
      </c>
      <c r="AD40" s="264">
        <v>144.70285620000001</v>
      </c>
      <c r="AE40" s="264">
        <v>86.822400000000002</v>
      </c>
      <c r="AF40" s="264">
        <v>86.822400000000002</v>
      </c>
      <c r="AG40" s="264">
        <v>43.145200000000003</v>
      </c>
      <c r="AH40" s="264">
        <v>82.122871600000011</v>
      </c>
      <c r="AI40" s="264">
        <v>86.755466420000005</v>
      </c>
      <c r="AJ40" s="264">
        <v>63.84</v>
      </c>
      <c r="AK40" s="264">
        <v>85.166895799999992</v>
      </c>
      <c r="AL40" s="264">
        <v>88.056440499999994</v>
      </c>
      <c r="AM40" s="264">
        <v>81.396000000000015</v>
      </c>
      <c r="AN40" s="264">
        <v>71.686999999999998</v>
      </c>
      <c r="AO40" s="264">
        <v>106.66600000000001</v>
      </c>
      <c r="AP40" s="264">
        <v>107.0916</v>
      </c>
      <c r="AQ40" s="264">
        <v>117.528775</v>
      </c>
      <c r="AR40" s="264">
        <v>147.89982375</v>
      </c>
      <c r="AS40" s="264">
        <v>125.67170000000002</v>
      </c>
      <c r="AT40" s="264">
        <v>144.571</v>
      </c>
      <c r="AU40" s="264">
        <v>146.83200000000002</v>
      </c>
      <c r="AV40" s="264">
        <v>113.31600000000002</v>
      </c>
      <c r="AW40" s="264">
        <v>129.47550000000001</v>
      </c>
      <c r="AX40" s="264">
        <v>83.921670000000006</v>
      </c>
      <c r="AY40" s="264">
        <v>85.285659480000007</v>
      </c>
    </row>
    <row r="41" spans="1:51" ht="20.100000000000001" customHeight="1">
      <c r="A41" s="263">
        <v>120</v>
      </c>
      <c r="B41" s="265">
        <v>1.33</v>
      </c>
      <c r="C41" s="265">
        <v>1.33</v>
      </c>
      <c r="D41" s="265">
        <v>1</v>
      </c>
      <c r="E41" s="265">
        <v>1</v>
      </c>
      <c r="F41" s="325">
        <v>3655.5011127012522</v>
      </c>
      <c r="G41" s="325">
        <v>4174.540811454207</v>
      </c>
      <c r="H41" s="325">
        <v>2504.7446666666665</v>
      </c>
      <c r="I41" s="325">
        <v>2504.7446666666665</v>
      </c>
      <c r="J41" s="462">
        <v>1254.8432647058823</v>
      </c>
      <c r="K41" s="264">
        <v>2412.4555026056528</v>
      </c>
      <c r="L41" s="264">
        <v>2567.4694758919181</v>
      </c>
      <c r="M41" s="264">
        <v>1867.0666666666668</v>
      </c>
      <c r="N41" s="264">
        <v>2404.335967008004</v>
      </c>
      <c r="O41" s="264">
        <v>2653.0237317782098</v>
      </c>
      <c r="P41" s="463">
        <v>2414.8898666666669</v>
      </c>
      <c r="Q41" s="465">
        <v>2061.0952173913042</v>
      </c>
      <c r="R41" s="464">
        <v>3111.3344689922483</v>
      </c>
      <c r="S41" s="325">
        <v>3135.7576250000002</v>
      </c>
      <c r="T41" s="325">
        <v>3437.8422768229166</v>
      </c>
      <c r="U41" s="325">
        <v>4477.1748554394535</v>
      </c>
      <c r="V41" s="325">
        <v>3531.945143647119</v>
      </c>
      <c r="W41" s="325">
        <v>4181.9373567708335</v>
      </c>
      <c r="X41" s="325">
        <v>4151.7744149746195</v>
      </c>
      <c r="Y41" s="325">
        <v>3562.7797410714284</v>
      </c>
      <c r="Z41" s="325">
        <v>3948.4797410714291</v>
      </c>
      <c r="AA41" s="325">
        <v>2377.2402454687503</v>
      </c>
      <c r="AB41" s="325">
        <v>2576.4832157276142</v>
      </c>
      <c r="AC41" s="264">
        <v>126.71200000000002</v>
      </c>
      <c r="AD41" s="264">
        <v>147.18549183333334</v>
      </c>
      <c r="AE41" s="264">
        <v>88.312000000000012</v>
      </c>
      <c r="AF41" s="264">
        <v>88.312000000000012</v>
      </c>
      <c r="AG41" s="264">
        <v>43.491000000000007</v>
      </c>
      <c r="AH41" s="264">
        <v>83.06572633333333</v>
      </c>
      <c r="AI41" s="264">
        <v>87.812888683333327</v>
      </c>
      <c r="AJ41" s="264">
        <v>65.613333333333344</v>
      </c>
      <c r="AK41" s="264">
        <v>87.220579833333346</v>
      </c>
      <c r="AL41" s="264">
        <v>91.113700416666674</v>
      </c>
      <c r="AM41" s="264">
        <v>83.79</v>
      </c>
      <c r="AN41" s="264">
        <v>72.484999999999999</v>
      </c>
      <c r="AO41" s="264">
        <v>107.95166666666668</v>
      </c>
      <c r="AP41" s="264">
        <v>109.24841666666667</v>
      </c>
      <c r="AQ41" s="264">
        <v>118.99897916666667</v>
      </c>
      <c r="AR41" s="264">
        <v>155.834853125</v>
      </c>
      <c r="AS41" s="264">
        <v>137.97641666666667</v>
      </c>
      <c r="AT41" s="264">
        <v>153.2825</v>
      </c>
      <c r="AU41" s="264">
        <v>163.14666666666668</v>
      </c>
      <c r="AV41" s="264">
        <v>127.015</v>
      </c>
      <c r="AW41" s="264">
        <v>135.16125</v>
      </c>
      <c r="AX41" s="264">
        <v>88.554725000000005</v>
      </c>
      <c r="AY41" s="264">
        <v>86.845182899999998</v>
      </c>
    </row>
    <row r="42" spans="1:51" ht="20.100000000000001" customHeight="1">
      <c r="A42" s="263">
        <v>140</v>
      </c>
      <c r="B42" s="265">
        <v>1.33</v>
      </c>
      <c r="C42" s="265">
        <v>1.33</v>
      </c>
      <c r="D42" s="265">
        <v>1</v>
      </c>
      <c r="E42" s="265">
        <v>1</v>
      </c>
      <c r="F42" s="325">
        <v>4549.7370677290837</v>
      </c>
      <c r="G42" s="325">
        <v>4971.4997083893204</v>
      </c>
      <c r="H42" s="325">
        <v>2982.9240000000004</v>
      </c>
      <c r="I42" s="325">
        <v>2982.9240000000004</v>
      </c>
      <c r="J42" s="462">
        <v>1480.6599411764707</v>
      </c>
      <c r="K42" s="264">
        <v>2851.2199722334171</v>
      </c>
      <c r="L42" s="264">
        <v>3032.7752241930721</v>
      </c>
      <c r="M42" s="264">
        <v>2238.7428571428572</v>
      </c>
      <c r="N42" s="264">
        <v>2889.6982147925751</v>
      </c>
      <c r="O42" s="264">
        <v>3184.35546652418</v>
      </c>
      <c r="P42" s="463">
        <v>2945.4256000000005</v>
      </c>
      <c r="Q42" s="465">
        <v>2442.578043478261</v>
      </c>
      <c r="R42" s="464">
        <v>3682.97811627907</v>
      </c>
      <c r="S42" s="325">
        <v>3720.2522500000005</v>
      </c>
      <c r="T42" s="325">
        <v>4069.3607015625003</v>
      </c>
      <c r="U42" s="325">
        <v>5454.251635019531</v>
      </c>
      <c r="V42" s="325">
        <v>4604.4765516975312</v>
      </c>
      <c r="W42" s="325">
        <v>5234.2877343750006</v>
      </c>
      <c r="X42" s="325">
        <v>5443.0837842639603</v>
      </c>
      <c r="Y42" s="325">
        <v>4540.2762066326532</v>
      </c>
      <c r="Z42" s="325">
        <v>4925.9762066326539</v>
      </c>
      <c r="AA42" s="325">
        <v>2933.0759961160711</v>
      </c>
      <c r="AB42" s="325">
        <v>3095.3784169093833</v>
      </c>
      <c r="AC42" s="264">
        <v>134.17600000000002</v>
      </c>
      <c r="AD42" s="264">
        <v>148.95880300000002</v>
      </c>
      <c r="AE42" s="264">
        <v>89.376000000000005</v>
      </c>
      <c r="AF42" s="264">
        <v>89.376000000000005</v>
      </c>
      <c r="AG42" s="264">
        <v>43.738</v>
      </c>
      <c r="AH42" s="264">
        <v>83.739193999999998</v>
      </c>
      <c r="AI42" s="264">
        <v>88.568190300000012</v>
      </c>
      <c r="AJ42" s="264">
        <v>66.88</v>
      </c>
      <c r="AK42" s="264">
        <v>88.687497000000008</v>
      </c>
      <c r="AL42" s="264">
        <v>93.297457500000007</v>
      </c>
      <c r="AM42" s="264">
        <v>85.5</v>
      </c>
      <c r="AN42" s="264">
        <v>73.055000000000007</v>
      </c>
      <c r="AO42" s="264">
        <v>108.87</v>
      </c>
      <c r="AP42" s="264">
        <v>118.567125</v>
      </c>
      <c r="AQ42" s="264">
        <v>120.04912499999999</v>
      </c>
      <c r="AR42" s="264">
        <v>161.50273125000001</v>
      </c>
      <c r="AS42" s="264">
        <v>146.76550000000003</v>
      </c>
      <c r="AT42" s="264">
        <v>159.50500000000002</v>
      </c>
      <c r="AU42" s="264">
        <v>176.86150000000001</v>
      </c>
      <c r="AV42" s="264">
        <v>136.79999999999998</v>
      </c>
      <c r="AW42" s="264">
        <v>139.2225</v>
      </c>
      <c r="AX42" s="264">
        <v>91.864050000000006</v>
      </c>
      <c r="AY42" s="264">
        <v>87.959128199999995</v>
      </c>
    </row>
    <row r="43" spans="1:51" ht="20.100000000000001" customHeight="1">
      <c r="A43" s="263">
        <v>160</v>
      </c>
      <c r="B43" s="265">
        <v>1.33</v>
      </c>
      <c r="C43" s="265">
        <v>1.33</v>
      </c>
      <c r="D43" s="265">
        <v>1</v>
      </c>
      <c r="E43" s="265">
        <v>1</v>
      </c>
      <c r="F43" s="325">
        <v>5508.1232577572127</v>
      </c>
      <c r="G43" s="325">
        <v>5768.7172185906556</v>
      </c>
      <c r="H43" s="325">
        <v>3461.2584999999999</v>
      </c>
      <c r="I43" s="325">
        <v>3461.2584999999999</v>
      </c>
      <c r="J43" s="462">
        <v>1706.5474485294121</v>
      </c>
      <c r="K43" s="264">
        <v>3290.0183244542395</v>
      </c>
      <c r="L43" s="264">
        <v>3498.1295354189388</v>
      </c>
      <c r="M43" s="264">
        <v>2610.6000000000004</v>
      </c>
      <c r="N43" s="264">
        <v>3375.5811506310029</v>
      </c>
      <c r="O43" s="264">
        <v>3715.8542675836579</v>
      </c>
      <c r="P43" s="463">
        <v>3476.3274000000006</v>
      </c>
      <c r="Q43" s="465">
        <v>2824.2839130434782</v>
      </c>
      <c r="R43" s="464">
        <v>4254.685851744186</v>
      </c>
      <c r="S43" s="325">
        <v>4304.9232187500002</v>
      </c>
      <c r="T43" s="325">
        <v>4700.9370201171878</v>
      </c>
      <c r="U43" s="325">
        <v>6431.4467197045915</v>
      </c>
      <c r="V43" s="325">
        <v>5678.2001077353398</v>
      </c>
      <c r="W43" s="325">
        <v>6289.5505175781254</v>
      </c>
      <c r="X43" s="325">
        <v>6745.3958112309647</v>
      </c>
      <c r="Y43" s="325">
        <v>5517.78605580357</v>
      </c>
      <c r="Z43" s="325">
        <v>5903.4860558035707</v>
      </c>
      <c r="AA43" s="325">
        <v>3489.6028091015623</v>
      </c>
      <c r="AB43" s="325">
        <v>3614.3245677957102</v>
      </c>
      <c r="AC43" s="264">
        <v>141.37400000000002</v>
      </c>
      <c r="AD43" s="264">
        <v>150.288786375</v>
      </c>
      <c r="AE43" s="264">
        <v>90.174000000000007</v>
      </c>
      <c r="AF43" s="264">
        <v>90.174000000000007</v>
      </c>
      <c r="AG43" s="264">
        <v>43.923250000000003</v>
      </c>
      <c r="AH43" s="264">
        <v>84.244294750000009</v>
      </c>
      <c r="AI43" s="264">
        <v>89.134666512500004</v>
      </c>
      <c r="AJ43" s="264">
        <v>67.83</v>
      </c>
      <c r="AK43" s="264">
        <v>89.787684874999997</v>
      </c>
      <c r="AL43" s="264">
        <v>94.935275312500011</v>
      </c>
      <c r="AM43" s="264">
        <v>86.982000000000014</v>
      </c>
      <c r="AN43" s="264">
        <v>73.482500000000002</v>
      </c>
      <c r="AO43" s="264">
        <v>109.55875</v>
      </c>
      <c r="AP43" s="264">
        <v>130.01373437500001</v>
      </c>
      <c r="AQ43" s="264">
        <v>120.83673437500001</v>
      </c>
      <c r="AR43" s="264">
        <v>165.75363984374999</v>
      </c>
      <c r="AS43" s="264">
        <v>154.35481250000001</v>
      </c>
      <c r="AT43" s="264">
        <v>164.171875</v>
      </c>
      <c r="AU43" s="264">
        <v>187.50506250000001</v>
      </c>
      <c r="AV43" s="264">
        <v>144.13875000000002</v>
      </c>
      <c r="AW43" s="264">
        <v>144.13875000000002</v>
      </c>
      <c r="AX43" s="264">
        <v>94.346043749999993</v>
      </c>
      <c r="AY43" s="264">
        <v>88.79458717499999</v>
      </c>
    </row>
    <row r="44" spans="1:51" ht="20.100000000000001" customHeight="1">
      <c r="A44" s="263">
        <v>180</v>
      </c>
      <c r="B44" s="265">
        <v>1.33</v>
      </c>
      <c r="C44" s="265">
        <v>1.33</v>
      </c>
      <c r="D44" s="265">
        <v>1</v>
      </c>
      <c r="E44" s="265">
        <v>1</v>
      </c>
      <c r="F44" s="325">
        <v>6530.608577986437</v>
      </c>
      <c r="G44" s="325">
        <v>6566.1071376361369</v>
      </c>
      <c r="H44" s="325">
        <v>3939.6964444444448</v>
      </c>
      <c r="I44" s="325">
        <v>3939.6964444444448</v>
      </c>
      <c r="J44" s="462">
        <v>1932.4821764705885</v>
      </c>
      <c r="K44" s="264">
        <v>3728.8392650704354</v>
      </c>
      <c r="L44" s="264">
        <v>3963.516221927945</v>
      </c>
      <c r="M44" s="264">
        <v>2982.5777777777785</v>
      </c>
      <c r="N44" s="264">
        <v>3861.8112118386694</v>
      </c>
      <c r="O44" s="264">
        <v>4247.4644461854732</v>
      </c>
      <c r="P44" s="463">
        <v>4007.4732444444448</v>
      </c>
      <c r="Q44" s="465">
        <v>3206.1384782608693</v>
      </c>
      <c r="R44" s="464">
        <v>4826.4363126614981</v>
      </c>
      <c r="S44" s="325">
        <v>4889.7117500000004</v>
      </c>
      <c r="T44" s="325">
        <v>5332.5519345486109</v>
      </c>
      <c r="U44" s="325">
        <v>7408.7206744596369</v>
      </c>
      <c r="V44" s="325">
        <v>6752.7184290980795</v>
      </c>
      <c r="W44" s="325">
        <v>7346.7549045138894</v>
      </c>
      <c r="X44" s="325">
        <v>8049.4273877608575</v>
      </c>
      <c r="Y44" s="325">
        <v>6495.3048273809527</v>
      </c>
      <c r="Z44" s="325">
        <v>6881.0048273809516</v>
      </c>
      <c r="AA44" s="325">
        <v>4046.5903303124996</v>
      </c>
      <c r="AB44" s="325">
        <v>4133.3046851517438</v>
      </c>
      <c r="AC44" s="264">
        <v>148.39466666666667</v>
      </c>
      <c r="AD44" s="264">
        <v>151.32321788888891</v>
      </c>
      <c r="AE44" s="264">
        <v>92.18</v>
      </c>
      <c r="AF44" s="264">
        <v>90.794666666666672</v>
      </c>
      <c r="AG44" s="264">
        <v>44.067333333333337</v>
      </c>
      <c r="AH44" s="264">
        <v>84.637150888888897</v>
      </c>
      <c r="AI44" s="264">
        <v>89.575259122222235</v>
      </c>
      <c r="AJ44" s="264">
        <v>68.568888888888893</v>
      </c>
      <c r="AK44" s="264">
        <v>90.643386555555566</v>
      </c>
      <c r="AL44" s="264">
        <v>96.209133611111113</v>
      </c>
      <c r="AM44" s="264">
        <v>89.13955555555556</v>
      </c>
      <c r="AN44" s="264">
        <v>73.814999999999998</v>
      </c>
      <c r="AO44" s="264">
        <v>110.09444444444445</v>
      </c>
      <c r="AP44" s="264">
        <v>138.91665277777778</v>
      </c>
      <c r="AQ44" s="264">
        <v>121.44931944444444</v>
      </c>
      <c r="AR44" s="264">
        <v>169.05990208333336</v>
      </c>
      <c r="AS44" s="264">
        <v>161.14427777777777</v>
      </c>
      <c r="AT44" s="264">
        <v>169.57500000000002</v>
      </c>
      <c r="AU44" s="264">
        <v>195.78338888888888</v>
      </c>
      <c r="AV44" s="264">
        <v>149.84666666666666</v>
      </c>
      <c r="AW44" s="264">
        <v>149.84666666666669</v>
      </c>
      <c r="AX44" s="264">
        <v>96.276483333333317</v>
      </c>
      <c r="AY44" s="264">
        <v>89.444388599999996</v>
      </c>
    </row>
    <row r="45" spans="1:51" ht="20.100000000000001" customHeight="1">
      <c r="A45" s="263">
        <v>200</v>
      </c>
      <c r="B45" s="265">
        <v>1.33</v>
      </c>
      <c r="C45" s="265">
        <v>1.33</v>
      </c>
      <c r="D45" s="265">
        <v>1</v>
      </c>
      <c r="E45" s="265">
        <v>1</v>
      </c>
      <c r="F45" s="325">
        <v>7617.1625135703562</v>
      </c>
      <c r="G45" s="325">
        <v>7363.6177428725241</v>
      </c>
      <c r="H45" s="325">
        <v>4418.2067999999999</v>
      </c>
      <c r="I45" s="325">
        <v>4418.2067999999999</v>
      </c>
      <c r="J45" s="462">
        <v>2158.4499588235294</v>
      </c>
      <c r="K45" s="264">
        <v>4167.6760175633926</v>
      </c>
      <c r="L45" s="264">
        <v>4428.9255711351507</v>
      </c>
      <c r="M45" s="264">
        <v>3354.64</v>
      </c>
      <c r="N45" s="264">
        <v>4348.2842608048022</v>
      </c>
      <c r="O45" s="264">
        <v>4779.1525890669254</v>
      </c>
      <c r="P45" s="463">
        <v>4538.7899200000002</v>
      </c>
      <c r="Q45" s="465">
        <v>3588.0971304347822</v>
      </c>
      <c r="R45" s="464">
        <v>5398.216681395349</v>
      </c>
      <c r="S45" s="325">
        <v>5474.5825750000004</v>
      </c>
      <c r="T45" s="325">
        <v>5964.1938660937494</v>
      </c>
      <c r="U45" s="325">
        <v>8386.0498382636706</v>
      </c>
      <c r="V45" s="325">
        <v>7827.7930861882714</v>
      </c>
      <c r="W45" s="325">
        <v>8405.3184140624999</v>
      </c>
      <c r="X45" s="325">
        <v>9354.6626489847731</v>
      </c>
      <c r="Y45" s="325">
        <v>7472.8298446428562</v>
      </c>
      <c r="Z45" s="325">
        <v>7858.5298446428569</v>
      </c>
      <c r="AA45" s="325">
        <v>4603.9003472812492</v>
      </c>
      <c r="AB45" s="325">
        <v>4652.3085790365685</v>
      </c>
      <c r="AC45" s="264">
        <v>155.2912</v>
      </c>
      <c r="AD45" s="264">
        <v>152.15076310000001</v>
      </c>
      <c r="AE45" s="264">
        <v>98.58</v>
      </c>
      <c r="AF45" s="264">
        <v>91.291200000000003</v>
      </c>
      <c r="AG45" s="264">
        <v>44.182600000000001</v>
      </c>
      <c r="AH45" s="264">
        <v>84.951435800000013</v>
      </c>
      <c r="AI45" s="264">
        <v>89.92773321</v>
      </c>
      <c r="AJ45" s="264">
        <v>69.16</v>
      </c>
      <c r="AK45" s="264">
        <v>91.327947900000012</v>
      </c>
      <c r="AL45" s="264">
        <v>97.228220250000007</v>
      </c>
      <c r="AM45" s="264">
        <v>90.865600000000001</v>
      </c>
      <c r="AN45" s="264">
        <v>74.081000000000003</v>
      </c>
      <c r="AO45" s="264">
        <v>110.523</v>
      </c>
      <c r="AP45" s="264">
        <v>146.03898750000002</v>
      </c>
      <c r="AQ45" s="264">
        <v>121.93938750000001</v>
      </c>
      <c r="AR45" s="264">
        <v>171.70491187500002</v>
      </c>
      <c r="AS45" s="264">
        <v>166.57585</v>
      </c>
      <c r="AT45" s="264">
        <v>173.89750000000001</v>
      </c>
      <c r="AU45" s="264">
        <v>202.40605000000002</v>
      </c>
      <c r="AV45" s="264">
        <v>154.41300000000001</v>
      </c>
      <c r="AW45" s="264">
        <v>154.41300000000001</v>
      </c>
      <c r="AX45" s="264">
        <v>97.820835000000002</v>
      </c>
      <c r="AY45" s="264">
        <v>89.964229739999993</v>
      </c>
    </row>
    <row r="46" spans="1:51" ht="20.100000000000001" customHeight="1">
      <c r="A46" s="263">
        <v>200.1</v>
      </c>
      <c r="B46" s="265">
        <v>1.33</v>
      </c>
      <c r="C46" s="265">
        <v>1.33</v>
      </c>
      <c r="D46" s="265">
        <v>1</v>
      </c>
      <c r="E46" s="265">
        <v>1</v>
      </c>
      <c r="F46" s="325">
        <v>7622.7562199508839</v>
      </c>
      <c r="G46" s="325">
        <v>8368.0613348380884</v>
      </c>
      <c r="H46" s="325">
        <v>4420.5994972513745</v>
      </c>
      <c r="I46" s="325">
        <v>4420.5994972513745</v>
      </c>
      <c r="J46" s="462">
        <v>2620.3541442608844</v>
      </c>
      <c r="K46" s="264">
        <v>4169.870233091845</v>
      </c>
      <c r="L46" s="264">
        <v>4431.2526634104452</v>
      </c>
      <c r="M46" s="264">
        <v>3517.7745824953777</v>
      </c>
      <c r="N46" s="264">
        <v>4350.7171142109473</v>
      </c>
      <c r="O46" s="264">
        <v>4781.8111864112198</v>
      </c>
      <c r="P46" s="463">
        <v>4541.4468465767122</v>
      </c>
      <c r="Q46" s="465">
        <v>3590.0071328058793</v>
      </c>
      <c r="R46" s="464">
        <v>5401.0756433236866</v>
      </c>
      <c r="S46" s="325">
        <v>5477.5070944527743</v>
      </c>
      <c r="T46" s="325">
        <v>5967.3521300287366</v>
      </c>
      <c r="U46" s="325">
        <v>8390.9365949974235</v>
      </c>
      <c r="V46" s="325">
        <v>7833.1695771496979</v>
      </c>
      <c r="W46" s="325">
        <v>8410.6139620814592</v>
      </c>
      <c r="X46" s="325">
        <v>9361.1912434880287</v>
      </c>
      <c r="Y46" s="325">
        <v>7477.7174822767183</v>
      </c>
      <c r="Z46" s="325">
        <v>7863.41748227672</v>
      </c>
      <c r="AA46" s="325">
        <v>4606.68754525862</v>
      </c>
      <c r="AB46" s="325">
        <v>4654.9036462729318</v>
      </c>
      <c r="AC46" s="264">
        <v>155.32543328335831</v>
      </c>
      <c r="AD46" s="264">
        <v>172.16448519240379</v>
      </c>
      <c r="AE46" s="264">
        <v>98.611999999999995</v>
      </c>
      <c r="AF46" s="264">
        <v>91.293433283358311</v>
      </c>
      <c r="AG46" s="264">
        <v>53.147338830584715</v>
      </c>
      <c r="AH46" s="264">
        <v>84.952849375312354</v>
      </c>
      <c r="AI46" s="264">
        <v>89.929318550724631</v>
      </c>
      <c r="AJ46" s="264">
        <v>71.88199400299851</v>
      </c>
      <c r="AK46" s="264">
        <v>91.331026886556714</v>
      </c>
      <c r="AL46" s="264">
        <v>97.23280384807596</v>
      </c>
      <c r="AM46" s="264">
        <v>90.873363318340836</v>
      </c>
      <c r="AN46" s="264">
        <v>74.082196401799109</v>
      </c>
      <c r="AO46" s="264">
        <v>110.52492753623189</v>
      </c>
      <c r="AP46" s="264">
        <v>146.07102198900552</v>
      </c>
      <c r="AQ46" s="264">
        <v>121.94159170414794</v>
      </c>
      <c r="AR46" s="264">
        <v>171.71680847076462</v>
      </c>
      <c r="AS46" s="264">
        <v>166.60027986006997</v>
      </c>
      <c r="AT46" s="264">
        <v>173.9169415292354</v>
      </c>
      <c r="AU46" s="264">
        <v>202.43583708145928</v>
      </c>
      <c r="AV46" s="264">
        <v>154.43353823088458</v>
      </c>
      <c r="AW46" s="264">
        <v>154.43353823088458</v>
      </c>
      <c r="AX46" s="264">
        <v>97.827781109445283</v>
      </c>
      <c r="AY46" s="264">
        <v>89.966567856071961</v>
      </c>
    </row>
    <row r="47" spans="1:51" ht="20.100000000000001" customHeight="1">
      <c r="A47" s="263">
        <v>250</v>
      </c>
      <c r="B47" s="265">
        <v>1.33</v>
      </c>
      <c r="C47" s="265">
        <v>1.33</v>
      </c>
      <c r="D47" s="265">
        <v>1</v>
      </c>
      <c r="E47" s="265">
        <v>1</v>
      </c>
      <c r="F47" s="325">
        <v>10613.736218334092</v>
      </c>
      <c r="G47" s="325">
        <v>10919.687723779389</v>
      </c>
      <c r="H47" s="325">
        <v>6496.25</v>
      </c>
      <c r="I47" s="325">
        <v>5614.6854400000002</v>
      </c>
      <c r="J47" s="462">
        <v>3604.7935069099558</v>
      </c>
      <c r="K47" s="264">
        <v>5511.0151298807623</v>
      </c>
      <c r="L47" s="264">
        <v>5756.7552424963314</v>
      </c>
      <c r="M47" s="264">
        <v>4775.7100623299539</v>
      </c>
      <c r="N47" s="264">
        <v>5735.0231177529422</v>
      </c>
      <c r="O47" s="264">
        <v>6143.5417103485161</v>
      </c>
      <c r="P47" s="463">
        <v>5962.2897153587792</v>
      </c>
      <c r="Q47" s="465">
        <v>4543.285204347826</v>
      </c>
      <c r="R47" s="464">
        <v>6827.7513451162795</v>
      </c>
      <c r="S47" s="325">
        <v>7930.1609231526891</v>
      </c>
      <c r="T47" s="325">
        <v>7543.3743428750004</v>
      </c>
      <c r="U47" s="325">
        <v>10829.527333110938</v>
      </c>
      <c r="V47" s="325">
        <v>10517.037468950617</v>
      </c>
      <c r="W47" s="325">
        <v>11055.532731249999</v>
      </c>
      <c r="X47" s="325">
        <v>12621.121119187821</v>
      </c>
      <c r="Y47" s="325">
        <v>9916.6598757142874</v>
      </c>
      <c r="Z47" s="325">
        <v>10302.359875714286</v>
      </c>
      <c r="AA47" s="325">
        <v>5998.0783778249997</v>
      </c>
      <c r="AB47" s="325">
        <v>5949.8848880292544</v>
      </c>
      <c r="AC47" s="264">
        <v>172.18495999999999</v>
      </c>
      <c r="AD47" s="264">
        <v>178.64034448000001</v>
      </c>
      <c r="AE47" s="264">
        <v>114.58</v>
      </c>
      <c r="AF47" s="264">
        <v>92.184960000000004</v>
      </c>
      <c r="AG47" s="264">
        <v>58.292560000000002</v>
      </c>
      <c r="AH47" s="264">
        <v>89.137861479999998</v>
      </c>
      <c r="AI47" s="264">
        <v>92.921639925999997</v>
      </c>
      <c r="AJ47" s="264">
        <v>77.668000000000006</v>
      </c>
      <c r="AK47" s="264">
        <v>94.420118740000007</v>
      </c>
      <c r="AL47" s="264">
        <v>99.296932150000004</v>
      </c>
      <c r="AM47" s="264">
        <v>95.47936</v>
      </c>
      <c r="AN47" s="264">
        <v>74.55980000000001</v>
      </c>
      <c r="AO47" s="264">
        <v>111.29440000000001</v>
      </c>
      <c r="AP47" s="264">
        <v>158.85919000000001</v>
      </c>
      <c r="AQ47" s="264">
        <v>122.82151</v>
      </c>
      <c r="AR47" s="264">
        <v>176.46592950000002</v>
      </c>
      <c r="AS47" s="264">
        <v>176.35268000000002</v>
      </c>
      <c r="AT47" s="264">
        <v>181.678</v>
      </c>
      <c r="AU47" s="264">
        <v>214.32684000000003</v>
      </c>
      <c r="AV47" s="264">
        <v>162.63240000000002</v>
      </c>
      <c r="AW47" s="264">
        <v>162.63240000000002</v>
      </c>
      <c r="AX47" s="264">
        <v>100.60066799999998</v>
      </c>
      <c r="AY47" s="264">
        <v>92.290905672000022</v>
      </c>
    </row>
    <row r="48" spans="1:51" ht="20.100000000000001" customHeight="1">
      <c r="A48" s="263">
        <v>300</v>
      </c>
      <c r="B48" s="265">
        <v>1.33</v>
      </c>
      <c r="C48" s="265">
        <v>1.33</v>
      </c>
      <c r="D48" s="265">
        <v>1</v>
      </c>
      <c r="E48" s="265">
        <v>1</v>
      </c>
      <c r="F48" s="325">
        <v>14010.467845807259</v>
      </c>
      <c r="G48" s="325">
        <v>13601.59180506305</v>
      </c>
      <c r="H48" s="325">
        <v>8995.5</v>
      </c>
      <c r="I48" s="325">
        <v>6811.3378666666667</v>
      </c>
      <c r="J48" s="462">
        <v>4716.1357119103504</v>
      </c>
      <c r="K48" s="264">
        <v>7021.4006113429896</v>
      </c>
      <c r="L48" s="264">
        <v>7316.9926209593632</v>
      </c>
      <c r="M48" s="264">
        <v>6161.1889028651294</v>
      </c>
      <c r="N48" s="264">
        <v>7335.6725817169599</v>
      </c>
      <c r="O48" s="264">
        <v>7828.2793324000049</v>
      </c>
      <c r="P48" s="464">
        <v>7646.714806994536</v>
      </c>
      <c r="Q48" s="465">
        <v>5498.7230869565228</v>
      </c>
      <c r="R48" s="464">
        <v>8257.3577875969004</v>
      </c>
      <c r="S48" s="325">
        <v>10480.89654429391</v>
      </c>
      <c r="T48" s="325">
        <v>9122.6196607291677</v>
      </c>
      <c r="U48" s="325">
        <v>13273.137329675783</v>
      </c>
      <c r="V48" s="325">
        <v>13207.617057458849</v>
      </c>
      <c r="W48" s="325">
        <v>13709.008942708337</v>
      </c>
      <c r="X48" s="325">
        <v>15890.468432656515</v>
      </c>
      <c r="Y48" s="325">
        <v>12360.504896428574</v>
      </c>
      <c r="Z48" s="325">
        <v>12746.204896428571</v>
      </c>
      <c r="AA48" s="325">
        <v>7393.0303981875004</v>
      </c>
      <c r="AB48" s="325">
        <v>7247.5182606910466</v>
      </c>
      <c r="AC48" s="264">
        <v>188.7808</v>
      </c>
      <c r="AD48" s="264">
        <v>184.63339873333334</v>
      </c>
      <c r="AE48" s="264">
        <v>130.57999999999998</v>
      </c>
      <c r="AF48" s="264">
        <v>92.780799999999999</v>
      </c>
      <c r="AG48" s="264">
        <v>63.396300000000004</v>
      </c>
      <c r="AH48" s="264">
        <v>94.4207179</v>
      </c>
      <c r="AI48" s="264">
        <v>98.238866604999998</v>
      </c>
      <c r="AJ48" s="264">
        <v>83.2</v>
      </c>
      <c r="AK48" s="264">
        <v>100.03622394999999</v>
      </c>
      <c r="AL48" s="264">
        <v>105.214110125</v>
      </c>
      <c r="AM48" s="264">
        <v>102.03280000000001</v>
      </c>
      <c r="AN48" s="264">
        <v>74.879000000000005</v>
      </c>
      <c r="AO48" s="264">
        <v>111.80866666666667</v>
      </c>
      <c r="AP48" s="264">
        <v>167.40599166666667</v>
      </c>
      <c r="AQ48" s="264">
        <v>123.40959166666669</v>
      </c>
      <c r="AR48" s="264">
        <v>179.63994125000005</v>
      </c>
      <c r="AS48" s="264">
        <v>182.87056666666669</v>
      </c>
      <c r="AT48" s="264">
        <v>186.86500000000001</v>
      </c>
      <c r="AU48" s="264">
        <v>222.27403333333334</v>
      </c>
      <c r="AV48" s="264">
        <v>168.11200000000002</v>
      </c>
      <c r="AW48" s="264">
        <v>168.11200000000002</v>
      </c>
      <c r="AX48" s="264">
        <v>102.45389</v>
      </c>
      <c r="AY48" s="264">
        <v>94.212388059999981</v>
      </c>
    </row>
    <row r="49" spans="1:52" ht="20.100000000000001" customHeight="1">
      <c r="A49" s="263">
        <v>350</v>
      </c>
      <c r="B49" s="265">
        <v>1.33</v>
      </c>
      <c r="C49" s="265">
        <v>1.33</v>
      </c>
      <c r="D49" s="265">
        <v>1</v>
      </c>
      <c r="E49" s="265">
        <v>1</v>
      </c>
      <c r="F49" s="325">
        <v>17807.286581132073</v>
      </c>
      <c r="G49" s="325">
        <v>16408.661398837095</v>
      </c>
      <c r="H49" s="325">
        <v>11894.75</v>
      </c>
      <c r="I49" s="325">
        <v>8008.0895999999993</v>
      </c>
      <c r="J49" s="462">
        <v>5952.5084765870997</v>
      </c>
      <c r="K49" s="264">
        <v>8656.8018700891425</v>
      </c>
      <c r="L49" s="264">
        <v>9002.2526929626219</v>
      </c>
      <c r="M49" s="264">
        <v>7671.7509861325125</v>
      </c>
      <c r="N49" s="264">
        <v>9061.5659782735256</v>
      </c>
      <c r="O49" s="264">
        <v>9638.0955527751648</v>
      </c>
      <c r="P49" s="464">
        <v>9456.312119024391</v>
      </c>
      <c r="Q49" s="465">
        <v>6454.3037173913053</v>
      </c>
      <c r="R49" s="464">
        <v>9687.0052465116278</v>
      </c>
      <c r="S49" s="325">
        <v>13059.196859394779</v>
      </c>
      <c r="T49" s="325">
        <v>10701.902030625</v>
      </c>
      <c r="U49" s="325">
        <v>15716.823041507814</v>
      </c>
      <c r="V49" s="325">
        <v>15898.959620679014</v>
      </c>
      <c r="W49" s="325">
        <v>16364.349093750001</v>
      </c>
      <c r="X49" s="325">
        <v>19161.466513705585</v>
      </c>
      <c r="Y49" s="325">
        <v>14804.358482653066</v>
      </c>
      <c r="Z49" s="325">
        <v>15190.058482653063</v>
      </c>
      <c r="AA49" s="325">
        <v>8788.4246984464298</v>
      </c>
      <c r="AB49" s="325">
        <v>8545.1842411637535</v>
      </c>
      <c r="AC49" s="264">
        <v>205.2064</v>
      </c>
      <c r="AD49" s="264">
        <v>190.34272319999999</v>
      </c>
      <c r="AE49" s="264">
        <v>146.57999999999998</v>
      </c>
      <c r="AF49" s="264">
        <v>93.206400000000002</v>
      </c>
      <c r="AG49" s="264">
        <v>68.470400000000012</v>
      </c>
      <c r="AH49" s="264">
        <v>99.622758200000007</v>
      </c>
      <c r="AI49" s="264">
        <v>103.46545709</v>
      </c>
      <c r="AJ49" s="264">
        <v>88.58</v>
      </c>
      <c r="AK49" s="264">
        <v>105.47629909999999</v>
      </c>
      <c r="AL49" s="264">
        <v>110.86923725</v>
      </c>
      <c r="AM49" s="264">
        <v>108.14240000000001</v>
      </c>
      <c r="AN49" s="264">
        <v>75.107000000000014</v>
      </c>
      <c r="AO49" s="264">
        <v>112.176</v>
      </c>
      <c r="AP49" s="264">
        <v>173.51085000000003</v>
      </c>
      <c r="AQ49" s="264">
        <v>123.82964999999999</v>
      </c>
      <c r="AR49" s="264">
        <v>181.90709250000003</v>
      </c>
      <c r="AS49" s="264">
        <v>187.52620000000005</v>
      </c>
      <c r="AT49" s="264">
        <v>190.57000000000005</v>
      </c>
      <c r="AU49" s="264">
        <v>227.95060000000001</v>
      </c>
      <c r="AV49" s="264">
        <v>172.02600000000004</v>
      </c>
      <c r="AW49" s="264">
        <v>172.02599999999998</v>
      </c>
      <c r="AX49" s="264">
        <v>103.77761999999998</v>
      </c>
      <c r="AY49" s="264">
        <v>95.584875480000008</v>
      </c>
    </row>
    <row r="50" spans="1:52" ht="20.100000000000001" customHeight="1">
      <c r="A50" s="263">
        <v>400</v>
      </c>
      <c r="B50" s="265">
        <v>1.33</v>
      </c>
      <c r="C50" s="265">
        <v>1.33</v>
      </c>
      <c r="D50" s="265">
        <v>1</v>
      </c>
      <c r="E50" s="265">
        <v>1</v>
      </c>
      <c r="F50" s="325">
        <v>22004.157801144083</v>
      </c>
      <c r="G50" s="325">
        <v>19340.835296755686</v>
      </c>
      <c r="H50" s="325">
        <v>15194</v>
      </c>
      <c r="I50" s="325">
        <v>9204.9033999999992</v>
      </c>
      <c r="J50" s="462">
        <v>7313.899749307483</v>
      </c>
      <c r="K50" s="264">
        <v>10417.2128761844</v>
      </c>
      <c r="L50" s="264">
        <v>10812.52680140415</v>
      </c>
      <c r="M50" s="264">
        <v>9307.3643062799929</v>
      </c>
      <c r="N50" s="264">
        <v>10912.610378902549</v>
      </c>
      <c r="O50" s="264">
        <v>11572.960499058456</v>
      </c>
      <c r="P50" s="464">
        <v>11391.016196627716</v>
      </c>
      <c r="Q50" s="465">
        <v>7409.9735652173904</v>
      </c>
      <c r="R50" s="464">
        <v>11116.678340697677</v>
      </c>
      <c r="S50" s="325">
        <v>15649.609595720432</v>
      </c>
      <c r="T50" s="325">
        <v>12281.207558046875</v>
      </c>
      <c r="U50" s="325">
        <v>18160.556075381835</v>
      </c>
      <c r="V50" s="325">
        <v>18590.779043094135</v>
      </c>
      <c r="W50" s="325">
        <v>19020.854207031254</v>
      </c>
      <c r="X50" s="325">
        <v>22433.496324492382</v>
      </c>
      <c r="Y50" s="325">
        <v>17248.217422321428</v>
      </c>
      <c r="Z50" s="325">
        <v>17633.917422321429</v>
      </c>
      <c r="AA50" s="325">
        <v>10184.095423640625</v>
      </c>
      <c r="AB50" s="325">
        <v>9842.8706015182815</v>
      </c>
      <c r="AC50" s="264">
        <v>221.5256</v>
      </c>
      <c r="AD50" s="264">
        <v>195.87471654999999</v>
      </c>
      <c r="AE50" s="264">
        <v>162.57999999999998</v>
      </c>
      <c r="AF50" s="264">
        <v>93.525599999999997</v>
      </c>
      <c r="AG50" s="264">
        <v>73.525975000000003</v>
      </c>
      <c r="AH50" s="264">
        <v>104.77428842500001</v>
      </c>
      <c r="AI50" s="264">
        <v>108.63539995375001</v>
      </c>
      <c r="AJ50" s="264">
        <v>93.865000000000009</v>
      </c>
      <c r="AK50" s="264">
        <v>110.80635546249999</v>
      </c>
      <c r="AL50" s="264">
        <v>116.36058259375001</v>
      </c>
      <c r="AM50" s="264">
        <v>113.9746</v>
      </c>
      <c r="AN50" s="264">
        <v>75.278000000000006</v>
      </c>
      <c r="AO50" s="264">
        <v>112.4515</v>
      </c>
      <c r="AP50" s="264">
        <v>178.08949375</v>
      </c>
      <c r="AQ50" s="264">
        <v>124.14469375</v>
      </c>
      <c r="AR50" s="264">
        <v>183.60745593750002</v>
      </c>
      <c r="AS50" s="264">
        <v>191.01792500000002</v>
      </c>
      <c r="AT50" s="264">
        <v>193.34875000000002</v>
      </c>
      <c r="AU50" s="264">
        <v>232.20802499999996</v>
      </c>
      <c r="AV50" s="264">
        <v>174.96149999999997</v>
      </c>
      <c r="AW50" s="264">
        <v>174.96150000000003</v>
      </c>
      <c r="AX50" s="264">
        <v>104.77041749999998</v>
      </c>
      <c r="AY50" s="264">
        <v>96.614241045000014</v>
      </c>
    </row>
    <row r="51" spans="1:52" ht="20.100000000000001" customHeight="1">
      <c r="A51" s="263">
        <v>450</v>
      </c>
      <c r="B51" s="265">
        <v>1.33</v>
      </c>
      <c r="C51" s="265">
        <v>1.33</v>
      </c>
      <c r="D51" s="265">
        <v>1</v>
      </c>
      <c r="E51" s="265">
        <v>1</v>
      </c>
      <c r="F51" s="325">
        <v>26601.062735268602</v>
      </c>
      <c r="G51" s="325">
        <v>22398.115921658391</v>
      </c>
      <c r="H51" s="325">
        <v>18893.25</v>
      </c>
      <c r="I51" s="325">
        <v>10401.758577777779</v>
      </c>
      <c r="J51" s="462">
        <v>8800.3029680288928</v>
      </c>
      <c r="K51" s="264">
        <v>12302.630297862735</v>
      </c>
      <c r="L51" s="264">
        <v>12747.810159545901</v>
      </c>
      <c r="M51" s="264">
        <v>11068.011221495142</v>
      </c>
      <c r="N51" s="264">
        <v>12888.754375459856</v>
      </c>
      <c r="O51" s="264">
        <v>13632.857632164905</v>
      </c>
      <c r="P51" s="464">
        <v>13450.790800256411</v>
      </c>
      <c r="Q51" s="465">
        <v>8365.7028913043487</v>
      </c>
      <c r="R51" s="464">
        <v>12546.368525064599</v>
      </c>
      <c r="S51" s="325">
        <v>18248.097279529273</v>
      </c>
      <c r="T51" s="325">
        <v>13860.528523819445</v>
      </c>
      <c r="U51" s="325">
        <v>20604.320657283854</v>
      </c>
      <c r="V51" s="325">
        <v>21282.916371639232</v>
      </c>
      <c r="W51" s="325">
        <v>21678.135961805558</v>
      </c>
      <c r="X51" s="325">
        <v>25706.21395510434</v>
      </c>
      <c r="Y51" s="325">
        <v>19692.079930952383</v>
      </c>
      <c r="Z51" s="325">
        <v>20077.77993095238</v>
      </c>
      <c r="AA51" s="325">
        <v>11579.950432125002</v>
      </c>
      <c r="AB51" s="325">
        <v>11140.570548460697</v>
      </c>
      <c r="AC51" s="264">
        <v>237.77386666666666</v>
      </c>
      <c r="AD51" s="264">
        <v>201.28848915555557</v>
      </c>
      <c r="AE51" s="264">
        <v>178.57999999999998</v>
      </c>
      <c r="AF51" s="264">
        <v>93.773866666666663</v>
      </c>
      <c r="AG51" s="264">
        <v>78.569199999999995</v>
      </c>
      <c r="AH51" s="264">
        <v>109.89214526666667</v>
      </c>
      <c r="AI51" s="264">
        <v>113.76757773666667</v>
      </c>
      <c r="AJ51" s="264">
        <v>99.086666666666673</v>
      </c>
      <c r="AK51" s="264">
        <v>116.06306596666667</v>
      </c>
      <c r="AL51" s="264">
        <v>121.74274008333335</v>
      </c>
      <c r="AM51" s="264">
        <v>119.62186666666668</v>
      </c>
      <c r="AN51" s="264">
        <v>75.411000000000001</v>
      </c>
      <c r="AO51" s="264">
        <v>112.66577777777778</v>
      </c>
      <c r="AP51" s="264">
        <v>181.65066111111113</v>
      </c>
      <c r="AQ51" s="264">
        <v>124.38972777777778</v>
      </c>
      <c r="AR51" s="264">
        <v>184.92996083333335</v>
      </c>
      <c r="AS51" s="264">
        <v>193.73371111111115</v>
      </c>
      <c r="AT51" s="264">
        <v>195.51000000000002</v>
      </c>
      <c r="AU51" s="264">
        <v>235.51935555555556</v>
      </c>
      <c r="AV51" s="264">
        <v>177.24466666666669</v>
      </c>
      <c r="AW51" s="264">
        <v>177.24466666666666</v>
      </c>
      <c r="AX51" s="264">
        <v>105.54259333333331</v>
      </c>
      <c r="AY51" s="264">
        <v>97.414858706666692</v>
      </c>
    </row>
    <row r="52" spans="1:52" ht="20.100000000000001" customHeight="1">
      <c r="A52" s="263">
        <v>500</v>
      </c>
      <c r="B52" s="265">
        <v>1.33</v>
      </c>
      <c r="C52" s="265">
        <v>1.33</v>
      </c>
      <c r="D52" s="265">
        <v>1</v>
      </c>
      <c r="E52" s="265">
        <v>1</v>
      </c>
      <c r="F52" s="325">
        <v>31597.990408457932</v>
      </c>
      <c r="G52" s="325">
        <v>25580.437096580554</v>
      </c>
      <c r="H52" s="325">
        <v>22992.5</v>
      </c>
      <c r="I52" s="325">
        <v>11598.64272</v>
      </c>
      <c r="J52" s="462">
        <v>10411.714279759875</v>
      </c>
      <c r="K52" s="264">
        <v>14313.05214890774</v>
      </c>
      <c r="L52" s="264">
        <v>14808.099911557489</v>
      </c>
      <c r="M52" s="264">
        <v>12953.681242395616</v>
      </c>
      <c r="N52" s="264">
        <v>14989.96728000071</v>
      </c>
      <c r="O52" s="264">
        <v>15817.777069846012</v>
      </c>
      <c r="P52" s="464">
        <v>15635.614276462249</v>
      </c>
      <c r="Q52" s="465">
        <v>9321.4738521739146</v>
      </c>
      <c r="R52" s="464">
        <v>13976.070672558142</v>
      </c>
      <c r="S52" s="325">
        <v>20852.237426576346</v>
      </c>
      <c r="T52" s="325">
        <v>15439.8602964375</v>
      </c>
      <c r="U52" s="325">
        <v>23048.10732280547</v>
      </c>
      <c r="V52" s="325">
        <v>23975.27623447531</v>
      </c>
      <c r="W52" s="325">
        <v>24335.961365625</v>
      </c>
      <c r="X52" s="325">
        <v>28979.413059593913</v>
      </c>
      <c r="Y52" s="325">
        <v>22135.944937857144</v>
      </c>
      <c r="Z52" s="325">
        <v>22521.644937857145</v>
      </c>
      <c r="AA52" s="325">
        <v>12975.9344389125</v>
      </c>
      <c r="AB52" s="325">
        <v>12438.280006014629</v>
      </c>
      <c r="AC52" s="264">
        <v>253.97248000000002</v>
      </c>
      <c r="AD52" s="264">
        <v>206.61950724000002</v>
      </c>
      <c r="AE52" s="264">
        <v>194.57999999999998</v>
      </c>
      <c r="AF52" s="264">
        <v>93.972480000000019</v>
      </c>
      <c r="AG52" s="264">
        <v>83.60378</v>
      </c>
      <c r="AH52" s="264">
        <v>114.98643074</v>
      </c>
      <c r="AI52" s="264">
        <v>118.873319963</v>
      </c>
      <c r="AJ52" s="264">
        <v>104.264</v>
      </c>
      <c r="AK52" s="264">
        <v>121.26843437000001</v>
      </c>
      <c r="AL52" s="264">
        <v>127.04846607499999</v>
      </c>
      <c r="AM52" s="264">
        <v>125.13968</v>
      </c>
      <c r="AN52" s="264">
        <v>75.517400000000009</v>
      </c>
      <c r="AO52" s="264">
        <v>112.83720000000001</v>
      </c>
      <c r="AP52" s="264">
        <v>184.499595</v>
      </c>
      <c r="AQ52" s="264">
        <v>124.58575500000001</v>
      </c>
      <c r="AR52" s="264">
        <v>185.98796475</v>
      </c>
      <c r="AS52" s="264">
        <v>195.90634</v>
      </c>
      <c r="AT52" s="264">
        <v>197.23900000000003</v>
      </c>
      <c r="AU52" s="264">
        <v>238.16842000000003</v>
      </c>
      <c r="AV52" s="264">
        <v>179.0712</v>
      </c>
      <c r="AW52" s="264">
        <v>179.0712</v>
      </c>
      <c r="AX52" s="264">
        <v>106.16033399999999</v>
      </c>
      <c r="AY52" s="264">
        <v>98.055352835999997</v>
      </c>
    </row>
    <row r="53" spans="1:52" ht="20.100000000000001" customHeight="1">
      <c r="A53" s="453" t="s">
        <v>530</v>
      </c>
      <c r="B53" s="442"/>
      <c r="C53" s="442"/>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2"/>
      <c r="AN53" s="442"/>
      <c r="AO53" s="442"/>
      <c r="AP53" s="442"/>
      <c r="AQ53" s="442"/>
      <c r="AR53" s="442"/>
      <c r="AS53" s="442"/>
      <c r="AT53" s="442"/>
      <c r="AU53" s="442"/>
      <c r="AV53" s="442"/>
      <c r="AW53" s="442"/>
      <c r="AX53" s="442"/>
      <c r="AY53" s="442"/>
    </row>
    <row r="54" spans="1:52" s="266" customFormat="1" ht="39.950000000000003" customHeight="1">
      <c r="A54" s="266" t="s">
        <v>215</v>
      </c>
      <c r="B54" s="324" t="s">
        <v>274</v>
      </c>
      <c r="C54" s="324" t="s">
        <v>275</v>
      </c>
      <c r="D54" s="324" t="s">
        <v>274</v>
      </c>
      <c r="E54" s="324" t="s">
        <v>275</v>
      </c>
      <c r="F54" s="266" t="s">
        <v>8</v>
      </c>
      <c r="G54" s="266" t="s">
        <v>102</v>
      </c>
      <c r="H54" s="266" t="s">
        <v>124</v>
      </c>
      <c r="I54" s="324" t="s">
        <v>279</v>
      </c>
      <c r="J54" s="458" t="s">
        <v>1</v>
      </c>
      <c r="K54" s="266" t="s">
        <v>2</v>
      </c>
      <c r="L54" s="266" t="s">
        <v>3</v>
      </c>
      <c r="M54" s="266" t="s">
        <v>4</v>
      </c>
      <c r="N54" s="266" t="s">
        <v>5</v>
      </c>
      <c r="O54" s="266" t="s">
        <v>6</v>
      </c>
      <c r="P54" s="459" t="s">
        <v>7</v>
      </c>
      <c r="Q54" s="458" t="s">
        <v>439</v>
      </c>
      <c r="R54" s="459" t="s">
        <v>440</v>
      </c>
      <c r="S54" s="266" t="s">
        <v>280</v>
      </c>
      <c r="T54" s="266" t="s">
        <v>281</v>
      </c>
      <c r="U54" s="266" t="s">
        <v>282</v>
      </c>
      <c r="V54" s="266" t="s">
        <v>202</v>
      </c>
      <c r="W54" s="266" t="s">
        <v>203</v>
      </c>
      <c r="X54" s="266" t="s">
        <v>204</v>
      </c>
      <c r="Y54" s="266" t="s">
        <v>292</v>
      </c>
      <c r="Z54" s="266" t="s">
        <v>283</v>
      </c>
      <c r="AA54" s="266" t="s">
        <v>284</v>
      </c>
      <c r="AB54" s="266" t="s">
        <v>285</v>
      </c>
      <c r="AC54" s="266" t="s">
        <v>8</v>
      </c>
      <c r="AD54" s="324" t="s">
        <v>102</v>
      </c>
      <c r="AE54" s="266" t="s">
        <v>124</v>
      </c>
      <c r="AF54" s="266" t="s">
        <v>279</v>
      </c>
      <c r="AG54" s="266" t="s">
        <v>1</v>
      </c>
      <c r="AH54" s="266" t="s">
        <v>2</v>
      </c>
      <c r="AI54" s="266" t="s">
        <v>3</v>
      </c>
      <c r="AJ54" s="266" t="s">
        <v>4</v>
      </c>
      <c r="AK54" s="266" t="s">
        <v>5</v>
      </c>
      <c r="AL54" s="266" t="s">
        <v>6</v>
      </c>
      <c r="AM54" s="266" t="s">
        <v>7</v>
      </c>
      <c r="AN54" s="266" t="s">
        <v>439</v>
      </c>
      <c r="AO54" s="266" t="s">
        <v>440</v>
      </c>
      <c r="AP54" s="266" t="s">
        <v>280</v>
      </c>
      <c r="AQ54" s="266" t="s">
        <v>281</v>
      </c>
      <c r="AR54" s="266" t="s">
        <v>282</v>
      </c>
      <c r="AS54" s="266" t="s">
        <v>202</v>
      </c>
      <c r="AT54" s="266" t="s">
        <v>203</v>
      </c>
      <c r="AU54" s="266" t="s">
        <v>204</v>
      </c>
      <c r="AV54" s="266" t="s">
        <v>292</v>
      </c>
      <c r="AW54" s="266" t="s">
        <v>283</v>
      </c>
      <c r="AX54" s="266" t="s">
        <v>284</v>
      </c>
      <c r="AY54" s="266" t="s">
        <v>285</v>
      </c>
    </row>
    <row r="55" spans="1:52" s="323" customFormat="1" ht="20.100000000000001" customHeight="1">
      <c r="A55" s="323" t="s">
        <v>198</v>
      </c>
      <c r="B55" s="323" t="s">
        <v>276</v>
      </c>
      <c r="C55" s="323" t="s">
        <v>276</v>
      </c>
      <c r="D55" s="323" t="s">
        <v>206</v>
      </c>
      <c r="E55" s="323" t="s">
        <v>206</v>
      </c>
      <c r="F55" s="323" t="s">
        <v>123</v>
      </c>
      <c r="G55" s="323" t="s">
        <v>123</v>
      </c>
      <c r="H55" s="323" t="s">
        <v>123</v>
      </c>
      <c r="I55" s="323" t="s">
        <v>123</v>
      </c>
      <c r="J55" s="460" t="s">
        <v>123</v>
      </c>
      <c r="K55" s="323" t="s">
        <v>123</v>
      </c>
      <c r="L55" s="323" t="s">
        <v>123</v>
      </c>
      <c r="M55" s="323" t="s">
        <v>123</v>
      </c>
      <c r="N55" s="323" t="s">
        <v>123</v>
      </c>
      <c r="O55" s="323" t="s">
        <v>123</v>
      </c>
      <c r="P55" s="461" t="s">
        <v>123</v>
      </c>
      <c r="Q55" s="460" t="s">
        <v>123</v>
      </c>
      <c r="R55" s="461" t="s">
        <v>123</v>
      </c>
      <c r="S55" s="323" t="s">
        <v>123</v>
      </c>
      <c r="T55" s="323" t="s">
        <v>123</v>
      </c>
      <c r="U55" s="323" t="s">
        <v>123</v>
      </c>
      <c r="V55" s="323" t="s">
        <v>123</v>
      </c>
      <c r="W55" s="323" t="s">
        <v>123</v>
      </c>
      <c r="X55" s="323" t="s">
        <v>123</v>
      </c>
      <c r="Y55" s="323" t="s">
        <v>123</v>
      </c>
      <c r="Z55" s="323" t="s">
        <v>123</v>
      </c>
      <c r="AA55" s="323" t="s">
        <v>123</v>
      </c>
      <c r="AB55" s="323" t="s">
        <v>123</v>
      </c>
      <c r="AC55" s="323" t="s">
        <v>216</v>
      </c>
      <c r="AD55" s="323" t="s">
        <v>216</v>
      </c>
      <c r="AE55" s="323" t="s">
        <v>216</v>
      </c>
      <c r="AF55" s="323" t="s">
        <v>216</v>
      </c>
      <c r="AG55" s="323" t="s">
        <v>216</v>
      </c>
      <c r="AH55" s="323" t="s">
        <v>216</v>
      </c>
      <c r="AI55" s="323" t="s">
        <v>216</v>
      </c>
      <c r="AJ55" s="323" t="s">
        <v>216</v>
      </c>
      <c r="AK55" s="323" t="s">
        <v>216</v>
      </c>
      <c r="AL55" s="323" t="s">
        <v>216</v>
      </c>
      <c r="AM55" s="323" t="s">
        <v>216</v>
      </c>
      <c r="AN55" s="323" t="s">
        <v>216</v>
      </c>
      <c r="AO55" s="323" t="s">
        <v>216</v>
      </c>
      <c r="AP55" s="323" t="s">
        <v>216</v>
      </c>
      <c r="AQ55" s="323" t="s">
        <v>216</v>
      </c>
      <c r="AR55" s="323" t="s">
        <v>216</v>
      </c>
      <c r="AS55" s="323" t="s">
        <v>216</v>
      </c>
      <c r="AT55" s="323" t="s">
        <v>216</v>
      </c>
      <c r="AU55" s="323" t="s">
        <v>216</v>
      </c>
      <c r="AV55" s="323" t="s">
        <v>216</v>
      </c>
      <c r="AW55" s="323" t="s">
        <v>216</v>
      </c>
      <c r="AX55" s="323" t="s">
        <v>216</v>
      </c>
      <c r="AY55" s="323" t="s">
        <v>216</v>
      </c>
    </row>
    <row r="56" spans="1:52" ht="20.100000000000001" customHeight="1">
      <c r="A56" s="263">
        <v>5</v>
      </c>
      <c r="B56" s="265">
        <v>1</v>
      </c>
      <c r="C56" s="265">
        <v>1</v>
      </c>
      <c r="D56" s="265">
        <v>1</v>
      </c>
      <c r="E56" s="265">
        <v>1</v>
      </c>
      <c r="F56" s="264">
        <v>42</v>
      </c>
      <c r="G56" s="264">
        <v>66.666249999999991</v>
      </c>
      <c r="H56" s="264">
        <v>40</v>
      </c>
      <c r="I56" s="264">
        <v>40</v>
      </c>
      <c r="J56" s="462">
        <v>27.5</v>
      </c>
      <c r="K56" s="264">
        <v>27.5</v>
      </c>
      <c r="L56" s="264">
        <v>23.375</v>
      </c>
      <c r="M56" s="264">
        <v>27.5</v>
      </c>
      <c r="N56" s="264">
        <v>27.5</v>
      </c>
      <c r="O56" s="264">
        <v>25</v>
      </c>
      <c r="P56" s="463">
        <v>22.5</v>
      </c>
      <c r="Q56" s="462">
        <v>41.875</v>
      </c>
      <c r="R56" s="463">
        <v>38.75</v>
      </c>
      <c r="S56" s="264">
        <v>34.375</v>
      </c>
      <c r="T56" s="264">
        <v>41.25</v>
      </c>
      <c r="U56" s="264">
        <v>28.875</v>
      </c>
      <c r="V56" s="264">
        <v>25</v>
      </c>
      <c r="W56" s="264">
        <v>27.5</v>
      </c>
      <c r="X56" s="264">
        <v>27.5</v>
      </c>
      <c r="Y56" s="264">
        <v>21.25</v>
      </c>
      <c r="Z56" s="264">
        <v>27.5</v>
      </c>
      <c r="AA56" s="264">
        <v>16.5</v>
      </c>
      <c r="AB56" s="264">
        <v>34.049999999999997</v>
      </c>
      <c r="AC56" s="264">
        <v>33.6</v>
      </c>
      <c r="AD56" s="264">
        <v>53.332999999999998</v>
      </c>
      <c r="AE56" s="264">
        <v>32</v>
      </c>
      <c r="AF56" s="264">
        <v>32</v>
      </c>
      <c r="AG56" s="264">
        <v>22</v>
      </c>
      <c r="AH56" s="264">
        <v>25.665199999999999</v>
      </c>
      <c r="AI56" s="264">
        <v>21.815420000000007</v>
      </c>
      <c r="AJ56" s="264">
        <v>22</v>
      </c>
      <c r="AK56" s="264">
        <v>25.665199999999999</v>
      </c>
      <c r="AL56" s="264">
        <v>23.332000000000001</v>
      </c>
      <c r="AM56" s="264">
        <v>21.6</v>
      </c>
      <c r="AN56" s="264">
        <v>33.5</v>
      </c>
      <c r="AO56" s="264">
        <v>37.200000000000003</v>
      </c>
      <c r="AP56" s="264">
        <v>30.25</v>
      </c>
      <c r="AQ56" s="264">
        <v>36.299999999999997</v>
      </c>
      <c r="AR56" s="264">
        <v>27.720000000000002</v>
      </c>
      <c r="AS56" s="264">
        <v>24</v>
      </c>
      <c r="AT56" s="264">
        <v>26.4</v>
      </c>
      <c r="AU56" s="264">
        <v>26.4</v>
      </c>
      <c r="AV56" s="264">
        <v>20.399999999999999</v>
      </c>
      <c r="AW56" s="264">
        <v>26.4</v>
      </c>
      <c r="AX56" s="264">
        <v>14.52</v>
      </c>
      <c r="AY56" s="264">
        <v>29.963999999999999</v>
      </c>
      <c r="AZ56" s="326"/>
    </row>
    <row r="57" spans="1:52" ht="20.100000000000001" customHeight="1">
      <c r="A57" s="263">
        <v>6</v>
      </c>
      <c r="B57" s="265">
        <v>1</v>
      </c>
      <c r="C57" s="265">
        <v>1</v>
      </c>
      <c r="D57" s="265">
        <v>1</v>
      </c>
      <c r="E57" s="265">
        <v>1</v>
      </c>
      <c r="F57" s="264">
        <v>50.88</v>
      </c>
      <c r="G57" s="264">
        <v>79.999499999999998</v>
      </c>
      <c r="H57" s="264">
        <v>48</v>
      </c>
      <c r="I57" s="264">
        <v>48</v>
      </c>
      <c r="J57" s="462">
        <v>33</v>
      </c>
      <c r="K57" s="264">
        <v>33</v>
      </c>
      <c r="L57" s="264">
        <v>28.049999999999997</v>
      </c>
      <c r="M57" s="264">
        <v>33</v>
      </c>
      <c r="N57" s="264">
        <v>33</v>
      </c>
      <c r="O57" s="264">
        <v>30</v>
      </c>
      <c r="P57" s="463">
        <v>27</v>
      </c>
      <c r="Q57" s="462">
        <v>50.25</v>
      </c>
      <c r="R57" s="463">
        <v>46.5</v>
      </c>
      <c r="S57" s="264">
        <v>41.25</v>
      </c>
      <c r="T57" s="264">
        <v>49.5</v>
      </c>
      <c r="U57" s="264">
        <v>34.650000000000006</v>
      </c>
      <c r="V57" s="264">
        <v>30</v>
      </c>
      <c r="W57" s="264">
        <v>33</v>
      </c>
      <c r="X57" s="264">
        <v>33</v>
      </c>
      <c r="Y57" s="264">
        <v>25.5</v>
      </c>
      <c r="Z57" s="264">
        <v>33</v>
      </c>
      <c r="AA57" s="264">
        <v>19.799999999999997</v>
      </c>
      <c r="AB57" s="264">
        <v>40.86</v>
      </c>
      <c r="AC57" s="264">
        <v>35.25333333333333</v>
      </c>
      <c r="AD57" s="264">
        <v>53.332999999999998</v>
      </c>
      <c r="AE57" s="264">
        <v>32</v>
      </c>
      <c r="AF57" s="264">
        <v>32</v>
      </c>
      <c r="AG57" s="264">
        <v>22</v>
      </c>
      <c r="AH57" s="264">
        <v>28.721</v>
      </c>
      <c r="AI57" s="264">
        <v>24.412850000000006</v>
      </c>
      <c r="AJ57" s="264">
        <v>22</v>
      </c>
      <c r="AK57" s="264">
        <v>28.721</v>
      </c>
      <c r="AL57" s="264">
        <v>26.11</v>
      </c>
      <c r="AM57" s="264">
        <v>24</v>
      </c>
      <c r="AN57" s="264">
        <v>33.5</v>
      </c>
      <c r="AO57" s="264">
        <v>41.333333333333329</v>
      </c>
      <c r="AP57" s="264">
        <v>34.375</v>
      </c>
      <c r="AQ57" s="264">
        <v>41.25</v>
      </c>
      <c r="AR57" s="264">
        <v>30.8</v>
      </c>
      <c r="AS57" s="264">
        <v>26.666666666666664</v>
      </c>
      <c r="AT57" s="264">
        <v>29.333333333333332</v>
      </c>
      <c r="AU57" s="264">
        <v>29.333333333333332</v>
      </c>
      <c r="AV57" s="264">
        <v>22.666666666666664</v>
      </c>
      <c r="AW57" s="264">
        <v>29.333333333333332</v>
      </c>
      <c r="AX57" s="264">
        <v>16.5</v>
      </c>
      <c r="AY57" s="264">
        <v>34.049999999999997</v>
      </c>
      <c r="AZ57" s="326"/>
    </row>
    <row r="58" spans="1:52" ht="20.100000000000001" customHeight="1">
      <c r="A58" s="263">
        <v>7</v>
      </c>
      <c r="B58" s="265">
        <v>1</v>
      </c>
      <c r="C58" s="265">
        <v>1</v>
      </c>
      <c r="D58" s="265">
        <v>1</v>
      </c>
      <c r="E58" s="265">
        <v>1</v>
      </c>
      <c r="F58" s="264">
        <v>59.92</v>
      </c>
      <c r="G58" s="264">
        <v>93.332750000000004</v>
      </c>
      <c r="H58" s="264">
        <v>56</v>
      </c>
      <c r="I58" s="264">
        <v>56</v>
      </c>
      <c r="J58" s="462">
        <v>38.5</v>
      </c>
      <c r="K58" s="264">
        <v>38.5</v>
      </c>
      <c r="L58" s="264">
        <v>32.725000000000001</v>
      </c>
      <c r="M58" s="264">
        <v>38.5</v>
      </c>
      <c r="N58" s="264">
        <v>38.5</v>
      </c>
      <c r="O58" s="264">
        <v>35</v>
      </c>
      <c r="P58" s="463">
        <v>32.142857142857146</v>
      </c>
      <c r="Q58" s="462">
        <v>58.625</v>
      </c>
      <c r="R58" s="463">
        <v>55.357142857142861</v>
      </c>
      <c r="S58" s="264">
        <v>48.125</v>
      </c>
      <c r="T58" s="264">
        <v>57.75</v>
      </c>
      <c r="U58" s="264">
        <v>41.250000000000007</v>
      </c>
      <c r="V58" s="264">
        <v>35.714285714285715</v>
      </c>
      <c r="W58" s="264">
        <v>39.285714285714292</v>
      </c>
      <c r="X58" s="264">
        <v>39.285714285714292</v>
      </c>
      <c r="Y58" s="264">
        <v>30.357142857142858</v>
      </c>
      <c r="Z58" s="264">
        <v>39.285714285714292</v>
      </c>
      <c r="AA58" s="264">
        <v>23.099999999999994</v>
      </c>
      <c r="AB58" s="264">
        <v>47.669999999999995</v>
      </c>
      <c r="AC58" s="264">
        <v>37.954285714285717</v>
      </c>
      <c r="AD58" s="264">
        <v>53.332999999999998</v>
      </c>
      <c r="AE58" s="264">
        <v>32</v>
      </c>
      <c r="AF58" s="264">
        <v>32</v>
      </c>
      <c r="AG58" s="264">
        <v>22</v>
      </c>
      <c r="AH58" s="264">
        <v>30.903714285714287</v>
      </c>
      <c r="AI58" s="264">
        <v>26.268157142857149</v>
      </c>
      <c r="AJ58" s="264">
        <v>22</v>
      </c>
      <c r="AK58" s="264">
        <v>30.903714285714287</v>
      </c>
      <c r="AL58" s="264">
        <v>28.094285714285714</v>
      </c>
      <c r="AM58" s="264">
        <v>25.714285714285715</v>
      </c>
      <c r="AN58" s="264">
        <v>33.5</v>
      </c>
      <c r="AO58" s="264">
        <v>44.285714285714285</v>
      </c>
      <c r="AP58" s="264">
        <v>37.321428571428569</v>
      </c>
      <c r="AQ58" s="264">
        <v>44.785714285714285</v>
      </c>
      <c r="AR58" s="264">
        <v>33</v>
      </c>
      <c r="AS58" s="264">
        <v>28.571428571428569</v>
      </c>
      <c r="AT58" s="264">
        <v>31.428571428571431</v>
      </c>
      <c r="AU58" s="264">
        <v>31.428571428571431</v>
      </c>
      <c r="AV58" s="264">
        <v>24.285714285714285</v>
      </c>
      <c r="AW58" s="264">
        <v>31.428571428571431</v>
      </c>
      <c r="AX58" s="264">
        <v>17.914285714285715</v>
      </c>
      <c r="AY58" s="264">
        <v>36.968571428571423</v>
      </c>
      <c r="AZ58" s="326"/>
    </row>
    <row r="59" spans="1:52" ht="20.100000000000001" customHeight="1">
      <c r="A59" s="263">
        <v>8</v>
      </c>
      <c r="B59" s="265">
        <v>1</v>
      </c>
      <c r="C59" s="265">
        <v>1</v>
      </c>
      <c r="D59" s="265">
        <v>1</v>
      </c>
      <c r="E59" s="265">
        <v>1</v>
      </c>
      <c r="F59" s="264">
        <v>69.12</v>
      </c>
      <c r="G59" s="264">
        <v>106.666</v>
      </c>
      <c r="H59" s="264">
        <v>64</v>
      </c>
      <c r="I59" s="264">
        <v>64</v>
      </c>
      <c r="J59" s="462">
        <v>44</v>
      </c>
      <c r="K59" s="264">
        <v>48.131836843750015</v>
      </c>
      <c r="L59" s="264">
        <v>40.912061317187515</v>
      </c>
      <c r="M59" s="264">
        <v>44</v>
      </c>
      <c r="N59" s="264">
        <v>48.131836843750015</v>
      </c>
      <c r="O59" s="264">
        <v>43.756215312499997</v>
      </c>
      <c r="P59" s="463">
        <v>40.5</v>
      </c>
      <c r="Q59" s="462">
        <v>67</v>
      </c>
      <c r="R59" s="463">
        <v>69.75</v>
      </c>
      <c r="S59" s="264">
        <v>56.826171875</v>
      </c>
      <c r="T59" s="264">
        <v>68.19140625</v>
      </c>
      <c r="U59" s="264">
        <v>51.975000000000001</v>
      </c>
      <c r="V59" s="264">
        <v>45</v>
      </c>
      <c r="W59" s="264">
        <v>49.5</v>
      </c>
      <c r="X59" s="264">
        <v>49.5</v>
      </c>
      <c r="Y59" s="264">
        <v>38.25</v>
      </c>
      <c r="Z59" s="264">
        <v>49.5</v>
      </c>
      <c r="AA59" s="264">
        <v>27.276562499999997</v>
      </c>
      <c r="AB59" s="264">
        <v>56.288906249999997</v>
      </c>
      <c r="AC59" s="264">
        <v>40.06</v>
      </c>
      <c r="AD59" s="264">
        <v>53.332999999999998</v>
      </c>
      <c r="AE59" s="264">
        <v>32</v>
      </c>
      <c r="AF59" s="264">
        <v>32</v>
      </c>
      <c r="AG59" s="264">
        <v>22</v>
      </c>
      <c r="AH59" s="264">
        <v>32.540750000000003</v>
      </c>
      <c r="AI59" s="264">
        <v>27.659637500000002</v>
      </c>
      <c r="AJ59" s="264">
        <v>22</v>
      </c>
      <c r="AK59" s="264">
        <v>32.540750000000003</v>
      </c>
      <c r="AL59" s="264">
        <v>29.5825</v>
      </c>
      <c r="AM59" s="264">
        <v>27</v>
      </c>
      <c r="AN59" s="264">
        <v>33.5</v>
      </c>
      <c r="AO59" s="264">
        <v>46.5</v>
      </c>
      <c r="AP59" s="264">
        <v>39.53125</v>
      </c>
      <c r="AQ59" s="264">
        <v>47.4375</v>
      </c>
      <c r="AR59" s="264">
        <v>34.650000000000006</v>
      </c>
      <c r="AS59" s="264">
        <v>30</v>
      </c>
      <c r="AT59" s="264">
        <v>33</v>
      </c>
      <c r="AU59" s="264">
        <v>33</v>
      </c>
      <c r="AV59" s="264">
        <v>25.5</v>
      </c>
      <c r="AW59" s="264">
        <v>33</v>
      </c>
      <c r="AX59" s="264">
        <v>18.974999999999998</v>
      </c>
      <c r="AY59" s="264">
        <v>39.157499999999999</v>
      </c>
      <c r="AZ59" s="326"/>
    </row>
    <row r="60" spans="1:52" ht="20.100000000000001" customHeight="1">
      <c r="A60" s="263">
        <v>9</v>
      </c>
      <c r="B60" s="265">
        <v>1</v>
      </c>
      <c r="C60" s="265">
        <v>1</v>
      </c>
      <c r="D60" s="265">
        <v>1</v>
      </c>
      <c r="E60" s="265">
        <v>1</v>
      </c>
      <c r="F60" s="264">
        <v>78.48</v>
      </c>
      <c r="G60" s="264">
        <v>119.99924999999999</v>
      </c>
      <c r="H60" s="264">
        <v>72</v>
      </c>
      <c r="I60" s="264">
        <v>72</v>
      </c>
      <c r="J60" s="462">
        <v>49.5</v>
      </c>
      <c r="K60" s="264">
        <v>58.468632750000005</v>
      </c>
      <c r="L60" s="264">
        <v>49.69833783750002</v>
      </c>
      <c r="M60" s="264">
        <v>49.5</v>
      </c>
      <c r="N60" s="264">
        <v>58.468632750000005</v>
      </c>
      <c r="O60" s="264">
        <v>53.153302499999995</v>
      </c>
      <c r="P60" s="463">
        <v>49.000000000000007</v>
      </c>
      <c r="Q60" s="462">
        <v>75.375</v>
      </c>
      <c r="R60" s="463">
        <v>84.3888888888889</v>
      </c>
      <c r="S60" s="264">
        <v>69.609375</v>
      </c>
      <c r="T60" s="264">
        <v>83.53125</v>
      </c>
      <c r="U60" s="264">
        <v>63.524999999999999</v>
      </c>
      <c r="V60" s="264">
        <v>55</v>
      </c>
      <c r="W60" s="264">
        <v>60.5</v>
      </c>
      <c r="X60" s="264">
        <v>59.8888888888889</v>
      </c>
      <c r="Y60" s="264">
        <v>46.277777777777779</v>
      </c>
      <c r="Z60" s="264">
        <v>59.8888888888889</v>
      </c>
      <c r="AA60" s="264">
        <v>33.412500000000001</v>
      </c>
      <c r="AB60" s="264">
        <v>68.951250000000016</v>
      </c>
      <c r="AC60" s="264">
        <v>41.768888888888888</v>
      </c>
      <c r="AD60" s="264">
        <v>53.332999999999998</v>
      </c>
      <c r="AE60" s="264">
        <v>32</v>
      </c>
      <c r="AF60" s="264">
        <v>32</v>
      </c>
      <c r="AG60" s="264">
        <v>22</v>
      </c>
      <c r="AH60" s="264">
        <v>33.814</v>
      </c>
      <c r="AI60" s="264">
        <v>30.125700000000009</v>
      </c>
      <c r="AJ60" s="264">
        <v>22</v>
      </c>
      <c r="AK60" s="264">
        <v>33.814</v>
      </c>
      <c r="AL60" s="264">
        <v>30.740000000000002</v>
      </c>
      <c r="AM60" s="264">
        <v>28</v>
      </c>
      <c r="AN60" s="264">
        <v>33.5</v>
      </c>
      <c r="AO60" s="264">
        <v>48.222222222222221</v>
      </c>
      <c r="AP60" s="264">
        <v>41.25</v>
      </c>
      <c r="AQ60" s="264">
        <v>49.5</v>
      </c>
      <c r="AR60" s="264">
        <v>38.5</v>
      </c>
      <c r="AS60" s="264">
        <v>33.333333333333329</v>
      </c>
      <c r="AT60" s="264">
        <v>36.666666666666671</v>
      </c>
      <c r="AU60" s="264">
        <v>34.222222222222221</v>
      </c>
      <c r="AV60" s="264">
        <v>26.444444444444443</v>
      </c>
      <c r="AW60" s="264">
        <v>34.222222222222221</v>
      </c>
      <c r="AX60" s="264">
        <v>19.799999999999997</v>
      </c>
      <c r="AY60" s="264">
        <v>40.86</v>
      </c>
      <c r="AZ60" s="326"/>
    </row>
    <row r="61" spans="1:52" ht="20.100000000000001" customHeight="1">
      <c r="A61" s="263">
        <v>10</v>
      </c>
      <c r="B61" s="265">
        <v>1</v>
      </c>
      <c r="C61" s="265">
        <v>1</v>
      </c>
      <c r="D61" s="265">
        <v>1</v>
      </c>
      <c r="E61" s="265">
        <v>1</v>
      </c>
      <c r="F61" s="264">
        <v>88</v>
      </c>
      <c r="G61" s="264">
        <v>133.33249999999998</v>
      </c>
      <c r="H61" s="264">
        <v>80</v>
      </c>
      <c r="I61" s="264">
        <v>80</v>
      </c>
      <c r="J61" s="462">
        <v>55</v>
      </c>
      <c r="K61" s="264">
        <v>68.938069475000006</v>
      </c>
      <c r="L61" s="264">
        <v>62.327100000000016</v>
      </c>
      <c r="M61" s="264">
        <v>55</v>
      </c>
      <c r="N61" s="264">
        <v>68.938069475000006</v>
      </c>
      <c r="O61" s="264">
        <v>62.670972249999998</v>
      </c>
      <c r="P61" s="463">
        <v>57.6</v>
      </c>
      <c r="Q61" s="462">
        <v>83.75</v>
      </c>
      <c r="R61" s="463">
        <v>99.2</v>
      </c>
      <c r="S61" s="264">
        <v>82.5859375</v>
      </c>
      <c r="T61" s="264">
        <v>99.103125000000006</v>
      </c>
      <c r="U61" s="264">
        <v>80.849999999999994</v>
      </c>
      <c r="V61" s="264">
        <v>70</v>
      </c>
      <c r="W61" s="264">
        <v>77</v>
      </c>
      <c r="X61" s="264">
        <v>70.400000000000006</v>
      </c>
      <c r="Y61" s="264">
        <v>54.400000000000006</v>
      </c>
      <c r="Z61" s="264">
        <v>70.400000000000006</v>
      </c>
      <c r="AA61" s="264">
        <v>39.641250000000007</v>
      </c>
      <c r="AB61" s="264">
        <v>81.805125000000004</v>
      </c>
      <c r="AC61" s="264">
        <v>43.2</v>
      </c>
      <c r="AD61" s="264">
        <v>53.332999999999998</v>
      </c>
      <c r="AE61" s="264">
        <v>32</v>
      </c>
      <c r="AF61" s="264">
        <v>32</v>
      </c>
      <c r="AG61" s="264">
        <v>22</v>
      </c>
      <c r="AH61" s="264">
        <v>34.832599999999999</v>
      </c>
      <c r="AI61" s="264">
        <v>32.723130000000005</v>
      </c>
      <c r="AJ61" s="264">
        <v>22</v>
      </c>
      <c r="AK61" s="264">
        <v>34.832599999999999</v>
      </c>
      <c r="AL61" s="264">
        <v>31.666</v>
      </c>
      <c r="AM61" s="264">
        <v>28.799999999999997</v>
      </c>
      <c r="AN61" s="264">
        <v>33.5</v>
      </c>
      <c r="AO61" s="264">
        <v>49.599999999999994</v>
      </c>
      <c r="AP61" s="264">
        <v>42.625</v>
      </c>
      <c r="AQ61" s="264">
        <v>51.150000000000006</v>
      </c>
      <c r="AR61" s="264">
        <v>41.58</v>
      </c>
      <c r="AS61" s="264">
        <v>36</v>
      </c>
      <c r="AT61" s="264">
        <v>39.6</v>
      </c>
      <c r="AU61" s="264">
        <v>35.200000000000003</v>
      </c>
      <c r="AV61" s="264">
        <v>27.2</v>
      </c>
      <c r="AW61" s="264">
        <v>35.200000000000003</v>
      </c>
      <c r="AX61" s="264">
        <v>21.78</v>
      </c>
      <c r="AY61" s="264">
        <v>42.222000000000001</v>
      </c>
      <c r="AZ61" s="326"/>
    </row>
    <row r="62" spans="1:52" ht="20.100000000000001" customHeight="1">
      <c r="A62" s="263">
        <v>11</v>
      </c>
      <c r="B62" s="265">
        <v>1</v>
      </c>
      <c r="C62" s="265">
        <v>1</v>
      </c>
      <c r="D62" s="265">
        <v>1</v>
      </c>
      <c r="E62" s="265">
        <v>1</v>
      </c>
      <c r="F62" s="264">
        <v>101.42650088327218</v>
      </c>
      <c r="G62" s="264">
        <v>146.66575</v>
      </c>
      <c r="H62" s="264">
        <v>88</v>
      </c>
      <c r="I62" s="264">
        <v>88</v>
      </c>
      <c r="J62" s="462">
        <v>60.5</v>
      </c>
      <c r="K62" s="264">
        <v>79.503972250000004</v>
      </c>
      <c r="L62" s="264">
        <v>76.352100000000007</v>
      </c>
      <c r="M62" s="264">
        <v>60.5</v>
      </c>
      <c r="N62" s="264">
        <v>79.503972250000004</v>
      </c>
      <c r="O62" s="264">
        <v>72.276338409090911</v>
      </c>
      <c r="P62" s="463">
        <v>66.27272727272728</v>
      </c>
      <c r="Q62" s="462">
        <v>92.125</v>
      </c>
      <c r="R62" s="463">
        <v>114.13636363636364</v>
      </c>
      <c r="S62" s="264">
        <v>95.703125000000014</v>
      </c>
      <c r="T62" s="264">
        <v>114.84375000000001</v>
      </c>
      <c r="U62" s="264">
        <v>98.175000000000011</v>
      </c>
      <c r="V62" s="264">
        <v>85</v>
      </c>
      <c r="W62" s="264">
        <v>93.5</v>
      </c>
      <c r="X62" s="264">
        <v>81</v>
      </c>
      <c r="Y62" s="264">
        <v>62.590909090909093</v>
      </c>
      <c r="Z62" s="264">
        <v>81</v>
      </c>
      <c r="AA62" s="264">
        <v>49.5</v>
      </c>
      <c r="AB62" s="264">
        <v>94.798295454545453</v>
      </c>
      <c r="AC62" s="264">
        <v>44.42909090909091</v>
      </c>
      <c r="AD62" s="264">
        <v>53.332999999999998</v>
      </c>
      <c r="AE62" s="264">
        <v>32</v>
      </c>
      <c r="AF62" s="264">
        <v>32</v>
      </c>
      <c r="AG62" s="264">
        <v>22</v>
      </c>
      <c r="AH62" s="264">
        <v>35.665999999999997</v>
      </c>
      <c r="AI62" s="264">
        <v>34.848300000000009</v>
      </c>
      <c r="AJ62" s="264">
        <v>23.09090909090909</v>
      </c>
      <c r="AK62" s="264">
        <v>35.665999999999997</v>
      </c>
      <c r="AL62" s="264">
        <v>32.423636363636362</v>
      </c>
      <c r="AM62" s="264">
        <v>29.454545454545453</v>
      </c>
      <c r="AN62" s="264">
        <v>33.5</v>
      </c>
      <c r="AO62" s="264">
        <v>50.727272727272727</v>
      </c>
      <c r="AP62" s="264">
        <v>43.75</v>
      </c>
      <c r="AQ62" s="264">
        <v>52.5</v>
      </c>
      <c r="AR62" s="264">
        <v>44.1</v>
      </c>
      <c r="AS62" s="264">
        <v>38.18181818181818</v>
      </c>
      <c r="AT62" s="264">
        <v>42</v>
      </c>
      <c r="AU62" s="264">
        <v>36</v>
      </c>
      <c r="AV62" s="264">
        <v>27.81818181818182</v>
      </c>
      <c r="AW62" s="264">
        <v>36</v>
      </c>
      <c r="AX62" s="264">
        <v>23.4</v>
      </c>
      <c r="AY62" s="264">
        <v>43.336363636363636</v>
      </c>
      <c r="AZ62" s="326"/>
    </row>
    <row r="63" spans="1:52" ht="20.100000000000001" customHeight="1">
      <c r="A63" s="263">
        <v>12</v>
      </c>
      <c r="B63" s="265">
        <v>1</v>
      </c>
      <c r="C63" s="265">
        <v>1</v>
      </c>
      <c r="D63" s="265">
        <v>1</v>
      </c>
      <c r="E63" s="265">
        <v>1</v>
      </c>
      <c r="F63" s="264">
        <v>115.38948984645864</v>
      </c>
      <c r="G63" s="264">
        <v>159.999</v>
      </c>
      <c r="H63" s="264">
        <v>96</v>
      </c>
      <c r="I63" s="264">
        <v>96</v>
      </c>
      <c r="J63" s="462">
        <v>66</v>
      </c>
      <c r="K63" s="264">
        <v>90.142224562500004</v>
      </c>
      <c r="L63" s="264">
        <v>90.377100000000013</v>
      </c>
      <c r="M63" s="264">
        <v>66</v>
      </c>
      <c r="N63" s="264">
        <v>90.142224562500004</v>
      </c>
      <c r="O63" s="264">
        <v>81.947476875000007</v>
      </c>
      <c r="P63" s="463">
        <v>75</v>
      </c>
      <c r="Q63" s="462">
        <v>100.5</v>
      </c>
      <c r="R63" s="463">
        <v>129.16666666666669</v>
      </c>
      <c r="S63" s="264">
        <v>108.92578125</v>
      </c>
      <c r="T63" s="264">
        <v>130.7109375</v>
      </c>
      <c r="U63" s="264">
        <v>115.5</v>
      </c>
      <c r="V63" s="264">
        <v>100</v>
      </c>
      <c r="W63" s="264">
        <v>110</v>
      </c>
      <c r="X63" s="264">
        <v>91.666666666666671</v>
      </c>
      <c r="Y63" s="264">
        <v>70.833333333333343</v>
      </c>
      <c r="Z63" s="264">
        <v>91.666666666666671</v>
      </c>
      <c r="AA63" s="264">
        <v>59.399999999999991</v>
      </c>
      <c r="AB63" s="264">
        <v>107.8959375</v>
      </c>
      <c r="AC63" s="264">
        <v>45.506666666666661</v>
      </c>
      <c r="AD63" s="264">
        <v>53.332999999999998</v>
      </c>
      <c r="AE63" s="264">
        <v>32</v>
      </c>
      <c r="AF63" s="264">
        <v>32</v>
      </c>
      <c r="AG63" s="264">
        <v>22</v>
      </c>
      <c r="AH63" s="264">
        <v>36.360500000000002</v>
      </c>
      <c r="AI63" s="264">
        <v>36.619275000000002</v>
      </c>
      <c r="AJ63" s="264">
        <v>24</v>
      </c>
      <c r="AK63" s="264">
        <v>36.360500000000002</v>
      </c>
      <c r="AL63" s="264">
        <v>33.055</v>
      </c>
      <c r="AM63" s="264">
        <v>30</v>
      </c>
      <c r="AN63" s="264">
        <v>33.5</v>
      </c>
      <c r="AO63" s="264">
        <v>51.666666666666664</v>
      </c>
      <c r="AP63" s="264">
        <v>44.6875</v>
      </c>
      <c r="AQ63" s="264">
        <v>53.625</v>
      </c>
      <c r="AR63" s="264">
        <v>46.2</v>
      </c>
      <c r="AS63" s="264">
        <v>40</v>
      </c>
      <c r="AT63" s="264">
        <v>44</v>
      </c>
      <c r="AU63" s="264">
        <v>36.666666666666664</v>
      </c>
      <c r="AV63" s="264">
        <v>28.333333333333332</v>
      </c>
      <c r="AW63" s="264">
        <v>36.666666666666664</v>
      </c>
      <c r="AX63" s="264">
        <v>24.75</v>
      </c>
      <c r="AY63" s="264">
        <v>44.265000000000001</v>
      </c>
      <c r="AZ63" s="326"/>
    </row>
    <row r="64" spans="1:52" ht="20.100000000000001" customHeight="1">
      <c r="A64" s="263">
        <v>13</v>
      </c>
      <c r="B64" s="265">
        <v>1</v>
      </c>
      <c r="C64" s="265">
        <v>1</v>
      </c>
      <c r="D64" s="265">
        <v>1</v>
      </c>
      <c r="E64" s="265">
        <v>1</v>
      </c>
      <c r="F64" s="264">
        <v>129.57073287126465</v>
      </c>
      <c r="G64" s="264">
        <v>173.33224999999999</v>
      </c>
      <c r="H64" s="264">
        <v>104</v>
      </c>
      <c r="I64" s="264">
        <v>104</v>
      </c>
      <c r="J64" s="462">
        <v>71.5</v>
      </c>
      <c r="K64" s="264">
        <v>100.83613036538462</v>
      </c>
      <c r="L64" s="264">
        <v>104.40210000000002</v>
      </c>
      <c r="M64" s="264">
        <v>71.5</v>
      </c>
      <c r="N64" s="264">
        <v>100.83613036538462</v>
      </c>
      <c r="O64" s="264">
        <v>91.669209423076921</v>
      </c>
      <c r="P64" s="463">
        <v>83.769230769230759</v>
      </c>
      <c r="Q64" s="462">
        <v>108.875</v>
      </c>
      <c r="R64" s="463">
        <v>144.26923076923077</v>
      </c>
      <c r="S64" s="264">
        <v>122.22956730769232</v>
      </c>
      <c r="T64" s="264">
        <v>146.67548076923077</v>
      </c>
      <c r="U64" s="264">
        <v>132.82499999999999</v>
      </c>
      <c r="V64" s="264">
        <v>115</v>
      </c>
      <c r="W64" s="264">
        <v>126.5</v>
      </c>
      <c r="X64" s="264">
        <v>103.5</v>
      </c>
      <c r="Y64" s="264">
        <v>79.115384615384613</v>
      </c>
      <c r="Z64" s="264">
        <v>102.38461538461539</v>
      </c>
      <c r="AA64" s="264">
        <v>69.3</v>
      </c>
      <c r="AB64" s="264">
        <v>121.07394230769231</v>
      </c>
      <c r="AC64" s="264">
        <v>46.467692307692303</v>
      </c>
      <c r="AD64" s="264">
        <v>53.332999999999998</v>
      </c>
      <c r="AE64" s="264">
        <v>32</v>
      </c>
      <c r="AF64" s="264">
        <v>32</v>
      </c>
      <c r="AG64" s="264">
        <v>22</v>
      </c>
      <c r="AH64" s="264">
        <v>36.948153846153843</v>
      </c>
      <c r="AI64" s="264">
        <v>38.117792307692312</v>
      </c>
      <c r="AJ64" s="264">
        <v>24.76923076923077</v>
      </c>
      <c r="AK64" s="264">
        <v>36.948153846153843</v>
      </c>
      <c r="AL64" s="264">
        <v>33.589230769230767</v>
      </c>
      <c r="AM64" s="264">
        <v>30.46153846153846</v>
      </c>
      <c r="AN64" s="264">
        <v>33.5</v>
      </c>
      <c r="AO64" s="264">
        <v>52.46153846153846</v>
      </c>
      <c r="AP64" s="264">
        <v>45.480769230769226</v>
      </c>
      <c r="AQ64" s="264">
        <v>54.57692307692308</v>
      </c>
      <c r="AR64" s="264">
        <v>47.976923076923079</v>
      </c>
      <c r="AS64" s="264">
        <v>41.53846153846154</v>
      </c>
      <c r="AT64" s="264">
        <v>45.692307692307693</v>
      </c>
      <c r="AU64" s="264">
        <v>37.384615384615387</v>
      </c>
      <c r="AV64" s="264">
        <v>28.769230769230766</v>
      </c>
      <c r="AW64" s="264">
        <v>37.230769230769226</v>
      </c>
      <c r="AX64" s="264">
        <v>25.892307692307689</v>
      </c>
      <c r="AY64" s="264">
        <v>45.050769230769227</v>
      </c>
      <c r="AZ64" s="326"/>
    </row>
    <row r="65" spans="1:52" ht="20.100000000000001" customHeight="1">
      <c r="A65" s="263">
        <v>14</v>
      </c>
      <c r="B65" s="265">
        <v>1</v>
      </c>
      <c r="C65" s="265">
        <v>1</v>
      </c>
      <c r="D65" s="265">
        <v>1</v>
      </c>
      <c r="E65" s="265">
        <v>1</v>
      </c>
      <c r="F65" s="264">
        <v>143.95774281518777</v>
      </c>
      <c r="G65" s="264">
        <v>186.66550000000001</v>
      </c>
      <c r="H65" s="264">
        <v>112</v>
      </c>
      <c r="I65" s="264">
        <v>112</v>
      </c>
      <c r="J65" s="462">
        <v>77</v>
      </c>
      <c r="K65" s="264">
        <v>111.57376391071428</v>
      </c>
      <c r="L65" s="264">
        <v>118.42710000000001</v>
      </c>
      <c r="M65" s="264">
        <v>77</v>
      </c>
      <c r="N65" s="264">
        <v>111.57376391071429</v>
      </c>
      <c r="O65" s="264">
        <v>101.43069446428572</v>
      </c>
      <c r="P65" s="463">
        <v>92.571428571428555</v>
      </c>
      <c r="Q65" s="462">
        <v>117.25</v>
      </c>
      <c r="R65" s="463">
        <v>159.42857142857142</v>
      </c>
      <c r="S65" s="264">
        <v>135.59709821428572</v>
      </c>
      <c r="T65" s="264">
        <v>162.71651785714286</v>
      </c>
      <c r="U65" s="264">
        <v>150.15000000000003</v>
      </c>
      <c r="V65" s="264">
        <v>130</v>
      </c>
      <c r="W65" s="264">
        <v>143</v>
      </c>
      <c r="X65" s="264">
        <v>117</v>
      </c>
      <c r="Y65" s="264">
        <v>87.428571428571431</v>
      </c>
      <c r="Z65" s="264">
        <v>113.14285714285714</v>
      </c>
      <c r="AA65" s="264">
        <v>79.199999999999989</v>
      </c>
      <c r="AB65" s="264">
        <v>134.31508928571429</v>
      </c>
      <c r="AC65" s="264">
        <v>47.337142857142865</v>
      </c>
      <c r="AD65" s="264">
        <v>53.332999999999998</v>
      </c>
      <c r="AE65" s="264">
        <v>32</v>
      </c>
      <c r="AF65" s="264">
        <v>32</v>
      </c>
      <c r="AG65" s="264">
        <v>22.857142857142858</v>
      </c>
      <c r="AH65" s="264">
        <v>37.451857142857143</v>
      </c>
      <c r="AI65" s="264">
        <v>39.402235714285723</v>
      </c>
      <c r="AJ65" s="264">
        <v>25.428571428571427</v>
      </c>
      <c r="AK65" s="264">
        <v>37.451857142857143</v>
      </c>
      <c r="AL65" s="264">
        <v>34.047142857142859</v>
      </c>
      <c r="AM65" s="264">
        <v>30.857142857142858</v>
      </c>
      <c r="AN65" s="264">
        <v>33.5</v>
      </c>
      <c r="AO65" s="264">
        <v>53.142857142857139</v>
      </c>
      <c r="AP65" s="264">
        <v>46.160714285714292</v>
      </c>
      <c r="AQ65" s="264">
        <v>55.392857142857139</v>
      </c>
      <c r="AR65" s="264">
        <v>49.5</v>
      </c>
      <c r="AS65" s="264">
        <v>42.857142857142861</v>
      </c>
      <c r="AT65" s="264">
        <v>47.142857142857146</v>
      </c>
      <c r="AU65" s="264">
        <v>38.571428571428569</v>
      </c>
      <c r="AV65" s="264">
        <v>29.142857142857142</v>
      </c>
      <c r="AW65" s="264">
        <v>37.714285714285715</v>
      </c>
      <c r="AX65" s="264">
        <v>26.87142857142857</v>
      </c>
      <c r="AY65" s="264">
        <v>45.724285714285713</v>
      </c>
      <c r="AZ65" s="326"/>
    </row>
    <row r="66" spans="1:52" ht="20.100000000000001" customHeight="1">
      <c r="A66" s="263">
        <v>15</v>
      </c>
      <c r="B66" s="265">
        <v>1</v>
      </c>
      <c r="C66" s="265">
        <v>1</v>
      </c>
      <c r="D66" s="265">
        <v>1</v>
      </c>
      <c r="E66" s="265">
        <v>1</v>
      </c>
      <c r="F66" s="264">
        <v>158.54136253041364</v>
      </c>
      <c r="G66" s="264">
        <v>199.99875</v>
      </c>
      <c r="H66" s="264">
        <v>120</v>
      </c>
      <c r="I66" s="264">
        <v>120</v>
      </c>
      <c r="J66" s="462">
        <v>82.5</v>
      </c>
      <c r="K66" s="264">
        <v>122.34637964999999</v>
      </c>
      <c r="L66" s="264">
        <v>132.45210000000003</v>
      </c>
      <c r="M66" s="264">
        <v>82.5</v>
      </c>
      <c r="N66" s="264">
        <v>122.34637965</v>
      </c>
      <c r="O66" s="264">
        <v>111.22398150000001</v>
      </c>
      <c r="P66" s="463">
        <v>101.4</v>
      </c>
      <c r="Q66" s="462">
        <v>125.625</v>
      </c>
      <c r="R66" s="463">
        <v>174.63333333333333</v>
      </c>
      <c r="S66" s="264">
        <v>149.015625</v>
      </c>
      <c r="T66" s="264">
        <v>178.81874999999999</v>
      </c>
      <c r="U66" s="264">
        <v>167.47500000000002</v>
      </c>
      <c r="V66" s="264">
        <v>145</v>
      </c>
      <c r="W66" s="264">
        <v>159.5</v>
      </c>
      <c r="X66" s="264">
        <v>130.5</v>
      </c>
      <c r="Y66" s="264">
        <v>95.76666666666668</v>
      </c>
      <c r="Z66" s="264">
        <v>123.93333333333334</v>
      </c>
      <c r="AA66" s="264">
        <v>89.1</v>
      </c>
      <c r="AB66" s="264">
        <v>147.60675000000001</v>
      </c>
      <c r="AC66" s="264">
        <v>48.133333333333326</v>
      </c>
      <c r="AD66" s="264">
        <v>56.888533333333328</v>
      </c>
      <c r="AE66" s="264">
        <v>34.133333333333333</v>
      </c>
      <c r="AF66" s="264">
        <v>34.133333333333333</v>
      </c>
      <c r="AG66" s="264">
        <v>23.6</v>
      </c>
      <c r="AH66" s="264">
        <v>37.888400000000004</v>
      </c>
      <c r="AI66" s="264">
        <v>40.515420000000006</v>
      </c>
      <c r="AJ66" s="264">
        <v>26</v>
      </c>
      <c r="AK66" s="264">
        <v>37.888400000000004</v>
      </c>
      <c r="AL66" s="264">
        <v>34.999333333333333</v>
      </c>
      <c r="AM66" s="264">
        <v>31.2</v>
      </c>
      <c r="AN66" s="264">
        <v>33.5</v>
      </c>
      <c r="AO66" s="264">
        <v>53.733333333333334</v>
      </c>
      <c r="AP66" s="264">
        <v>46.75</v>
      </c>
      <c r="AQ66" s="264">
        <v>56.099999999999994</v>
      </c>
      <c r="AR66" s="264">
        <v>50.820000000000007</v>
      </c>
      <c r="AS66" s="264">
        <v>44</v>
      </c>
      <c r="AT66" s="264">
        <v>48.4</v>
      </c>
      <c r="AU66" s="264">
        <v>39.6</v>
      </c>
      <c r="AV66" s="264">
        <v>30.599999999999998</v>
      </c>
      <c r="AW66" s="264">
        <v>39.599999999999994</v>
      </c>
      <c r="AX66" s="264">
        <v>27.72</v>
      </c>
      <c r="AY66" s="264">
        <v>46.307999999999993</v>
      </c>
      <c r="AZ66" s="326"/>
    </row>
    <row r="67" spans="1:52" ht="20.100000000000001" customHeight="1">
      <c r="A67" s="263">
        <v>16</v>
      </c>
      <c r="B67" s="265">
        <v>1</v>
      </c>
      <c r="C67" s="265">
        <v>1</v>
      </c>
      <c r="D67" s="265">
        <v>1</v>
      </c>
      <c r="E67" s="265">
        <v>1</v>
      </c>
      <c r="F67" s="264">
        <v>173.31472423802612</v>
      </c>
      <c r="G67" s="264">
        <v>213.33199999999999</v>
      </c>
      <c r="H67" s="264">
        <v>128</v>
      </c>
      <c r="I67" s="264">
        <v>128</v>
      </c>
      <c r="J67" s="462">
        <v>88</v>
      </c>
      <c r="K67" s="264">
        <v>133.14741842187499</v>
      </c>
      <c r="L67" s="264">
        <v>146.47710000000001</v>
      </c>
      <c r="M67" s="264">
        <v>88</v>
      </c>
      <c r="N67" s="264">
        <v>133.14741842187499</v>
      </c>
      <c r="O67" s="264">
        <v>121.04310765625</v>
      </c>
      <c r="P67" s="463">
        <v>110.25</v>
      </c>
      <c r="Q67" s="462">
        <v>134</v>
      </c>
      <c r="R67" s="463">
        <v>189.875</v>
      </c>
      <c r="S67" s="264">
        <v>162.4755859375</v>
      </c>
      <c r="T67" s="264">
        <v>194.970703125</v>
      </c>
      <c r="U67" s="264">
        <v>184.8</v>
      </c>
      <c r="V67" s="264">
        <v>160</v>
      </c>
      <c r="W67" s="264">
        <v>176</v>
      </c>
      <c r="X67" s="264">
        <v>144</v>
      </c>
      <c r="Y67" s="264">
        <v>104.125</v>
      </c>
      <c r="Z67" s="264">
        <v>134.75</v>
      </c>
      <c r="AA67" s="264">
        <v>98.999999999999986</v>
      </c>
      <c r="AB67" s="264">
        <v>160.939453125</v>
      </c>
      <c r="AC67" s="264">
        <v>48.87</v>
      </c>
      <c r="AD67" s="264">
        <v>59.999624999999995</v>
      </c>
      <c r="AE67" s="264">
        <v>36</v>
      </c>
      <c r="AF67" s="264">
        <v>36</v>
      </c>
      <c r="AG67" s="264">
        <v>24.25</v>
      </c>
      <c r="AH67" s="264">
        <v>39.415750000000003</v>
      </c>
      <c r="AI67" s="264">
        <v>41.489456250000003</v>
      </c>
      <c r="AJ67" s="264">
        <v>26.5</v>
      </c>
      <c r="AK67" s="264">
        <v>38.270375000000001</v>
      </c>
      <c r="AL67" s="264">
        <v>35.936875000000001</v>
      </c>
      <c r="AM67" s="264">
        <v>31.5</v>
      </c>
      <c r="AN67" s="264">
        <v>35</v>
      </c>
      <c r="AO67" s="264">
        <v>54.25</v>
      </c>
      <c r="AP67" s="264">
        <v>48.203125</v>
      </c>
      <c r="AQ67" s="264">
        <v>57.171875</v>
      </c>
      <c r="AR67" s="264">
        <v>51.975000000000009</v>
      </c>
      <c r="AS67" s="264">
        <v>45</v>
      </c>
      <c r="AT67" s="264">
        <v>49.5</v>
      </c>
      <c r="AU67" s="264">
        <v>40.5</v>
      </c>
      <c r="AV67" s="264">
        <v>31.875</v>
      </c>
      <c r="AW67" s="264">
        <v>41.25</v>
      </c>
      <c r="AX67" s="264">
        <v>28.462499999999999</v>
      </c>
      <c r="AY67" s="264">
        <v>46.818749999999994</v>
      </c>
      <c r="AZ67" s="326"/>
    </row>
    <row r="68" spans="1:52" ht="20.100000000000001" customHeight="1">
      <c r="A68" s="263">
        <v>17</v>
      </c>
      <c r="B68" s="265">
        <v>1</v>
      </c>
      <c r="C68" s="265">
        <v>1</v>
      </c>
      <c r="D68" s="265">
        <v>1</v>
      </c>
      <c r="E68" s="265">
        <v>1</v>
      </c>
      <c r="F68" s="264">
        <v>188.27257618198794</v>
      </c>
      <c r="G68" s="264">
        <v>226.66524999999999</v>
      </c>
      <c r="H68" s="264">
        <v>136</v>
      </c>
      <c r="I68" s="264">
        <v>136</v>
      </c>
      <c r="J68" s="462">
        <v>93.5</v>
      </c>
      <c r="K68" s="264">
        <v>143.97186439705882</v>
      </c>
      <c r="L68" s="264">
        <v>160.50210000000001</v>
      </c>
      <c r="M68" s="264">
        <v>93.5</v>
      </c>
      <c r="N68" s="264">
        <v>143.97186439705882</v>
      </c>
      <c r="O68" s="264">
        <v>130.8835130882353</v>
      </c>
      <c r="P68" s="463">
        <v>119.11764705882354</v>
      </c>
      <c r="Q68" s="462">
        <v>142.375</v>
      </c>
      <c r="R68" s="463">
        <v>205.14705882352945</v>
      </c>
      <c r="S68" s="264">
        <v>175.96966911764707</v>
      </c>
      <c r="T68" s="264">
        <v>211.16360294117646</v>
      </c>
      <c r="U68" s="264">
        <v>202.125</v>
      </c>
      <c r="V68" s="264">
        <v>175</v>
      </c>
      <c r="W68" s="264">
        <v>192.5</v>
      </c>
      <c r="X68" s="264">
        <v>157.5</v>
      </c>
      <c r="Y68" s="264">
        <v>112.5</v>
      </c>
      <c r="Z68" s="264">
        <v>145.58823529411768</v>
      </c>
      <c r="AA68" s="264">
        <v>108.9</v>
      </c>
      <c r="AB68" s="264">
        <v>174.30595588235292</v>
      </c>
      <c r="AC68" s="264">
        <v>49.557647058823527</v>
      </c>
      <c r="AD68" s="264">
        <v>62.744705882352939</v>
      </c>
      <c r="AE68" s="264">
        <v>37.647058823529413</v>
      </c>
      <c r="AF68" s="264">
        <v>37.647058823529413</v>
      </c>
      <c r="AG68" s="264">
        <v>24.823529411764707</v>
      </c>
      <c r="AH68" s="264">
        <v>40.979529411764709</v>
      </c>
      <c r="AI68" s="264">
        <v>42.3489</v>
      </c>
      <c r="AJ68" s="264">
        <v>26.941176470588236</v>
      </c>
      <c r="AK68" s="264">
        <v>38.607411764705887</v>
      </c>
      <c r="AL68" s="264">
        <v>36.764117647058825</v>
      </c>
      <c r="AM68" s="264">
        <v>32.823529411764703</v>
      </c>
      <c r="AN68" s="264">
        <v>36.323529411764703</v>
      </c>
      <c r="AO68" s="264">
        <v>54.705882352941174</v>
      </c>
      <c r="AP68" s="264">
        <v>49.485294117647058</v>
      </c>
      <c r="AQ68" s="264">
        <v>58.544117647058826</v>
      </c>
      <c r="AR68" s="264">
        <v>53.982352941176472</v>
      </c>
      <c r="AS68" s="264">
        <v>45.882352941176471</v>
      </c>
      <c r="AT68" s="264">
        <v>50.470588235294116</v>
      </c>
      <c r="AU68" s="264">
        <v>41.294117647058826</v>
      </c>
      <c r="AV68" s="264">
        <v>33</v>
      </c>
      <c r="AW68" s="264">
        <v>42.705882352941174</v>
      </c>
      <c r="AX68" s="264">
        <v>29.117647058823529</v>
      </c>
      <c r="AY68" s="264">
        <v>47.269411764705879</v>
      </c>
      <c r="AZ68" s="326"/>
    </row>
    <row r="69" spans="1:52" ht="20.100000000000001" customHeight="1">
      <c r="A69" s="263">
        <v>18</v>
      </c>
      <c r="B69" s="265">
        <v>1</v>
      </c>
      <c r="C69" s="265">
        <v>1</v>
      </c>
      <c r="D69" s="265">
        <v>1</v>
      </c>
      <c r="E69" s="265">
        <v>1</v>
      </c>
      <c r="F69" s="264">
        <v>203.41083373186677</v>
      </c>
      <c r="G69" s="264">
        <v>239.99849999999998</v>
      </c>
      <c r="H69" s="264">
        <v>144</v>
      </c>
      <c r="I69" s="264">
        <v>144</v>
      </c>
      <c r="J69" s="462">
        <v>99</v>
      </c>
      <c r="K69" s="264">
        <v>154.815816375</v>
      </c>
      <c r="L69" s="264">
        <v>174.52710000000002</v>
      </c>
      <c r="M69" s="264">
        <v>99</v>
      </c>
      <c r="N69" s="264">
        <v>154.815816375</v>
      </c>
      <c r="O69" s="264">
        <v>140.74165125000002</v>
      </c>
      <c r="P69" s="463">
        <v>128</v>
      </c>
      <c r="Q69" s="462">
        <v>150.75</v>
      </c>
      <c r="R69" s="463">
        <v>220.44444444444443</v>
      </c>
      <c r="S69" s="264">
        <v>189.4921875</v>
      </c>
      <c r="T69" s="264">
        <v>227.390625</v>
      </c>
      <c r="U69" s="264">
        <v>219.45</v>
      </c>
      <c r="V69" s="264">
        <v>190</v>
      </c>
      <c r="W69" s="264">
        <v>209</v>
      </c>
      <c r="X69" s="264">
        <v>171</v>
      </c>
      <c r="Y69" s="264">
        <v>120.88888888888889</v>
      </c>
      <c r="Z69" s="264">
        <v>156.44444444444446</v>
      </c>
      <c r="AA69" s="264">
        <v>118.8</v>
      </c>
      <c r="AB69" s="264">
        <v>187.700625</v>
      </c>
      <c r="AC69" s="264">
        <v>50.204444444444441</v>
      </c>
      <c r="AD69" s="264">
        <v>65.184777777777782</v>
      </c>
      <c r="AE69" s="264">
        <v>39.111111111111114</v>
      </c>
      <c r="AF69" s="264">
        <v>39.111111111111114</v>
      </c>
      <c r="AG69" s="264">
        <v>25.333333333333332</v>
      </c>
      <c r="AH69" s="264">
        <v>42.369555555555557</v>
      </c>
      <c r="AI69" s="264">
        <v>43.49818888888889</v>
      </c>
      <c r="AJ69" s="264">
        <v>27.333333333333332</v>
      </c>
      <c r="AK69" s="264">
        <v>38.906999999999996</v>
      </c>
      <c r="AL69" s="264">
        <v>37.499444444444443</v>
      </c>
      <c r="AM69" s="264">
        <v>34</v>
      </c>
      <c r="AN69" s="264">
        <v>37.5</v>
      </c>
      <c r="AO69" s="264">
        <v>55.111111111111114</v>
      </c>
      <c r="AP69" s="264">
        <v>50.625</v>
      </c>
      <c r="AQ69" s="264">
        <v>59.763888888888886</v>
      </c>
      <c r="AR69" s="264">
        <v>55.766666666666673</v>
      </c>
      <c r="AS69" s="264">
        <v>46.666666666666664</v>
      </c>
      <c r="AT69" s="264">
        <v>51.333333333333336</v>
      </c>
      <c r="AU69" s="264">
        <v>42</v>
      </c>
      <c r="AV69" s="264">
        <v>34</v>
      </c>
      <c r="AW69" s="264">
        <v>44</v>
      </c>
      <c r="AX69" s="264">
        <v>29.7</v>
      </c>
      <c r="AY69" s="264">
        <v>47.67</v>
      </c>
      <c r="AZ69" s="326"/>
    </row>
    <row r="70" spans="1:52" ht="20.100000000000001" customHeight="1">
      <c r="A70" s="263">
        <v>19</v>
      </c>
      <c r="B70" s="265">
        <v>1</v>
      </c>
      <c r="C70" s="265">
        <v>1</v>
      </c>
      <c r="D70" s="265">
        <v>1</v>
      </c>
      <c r="E70" s="265">
        <v>1</v>
      </c>
      <c r="F70" s="264">
        <v>218.72627224266085</v>
      </c>
      <c r="G70" s="264">
        <v>253.33175</v>
      </c>
      <c r="H70" s="264">
        <v>152</v>
      </c>
      <c r="I70" s="264">
        <v>152</v>
      </c>
      <c r="J70" s="462">
        <v>104.5</v>
      </c>
      <c r="K70" s="264">
        <v>165.67619446052632</v>
      </c>
      <c r="L70" s="264">
        <v>188.5521</v>
      </c>
      <c r="M70" s="264">
        <v>107.07275541795667</v>
      </c>
      <c r="N70" s="264">
        <v>165.67619446052632</v>
      </c>
      <c r="O70" s="264">
        <v>150.61472223684211</v>
      </c>
      <c r="P70" s="463">
        <v>136.89473684210526</v>
      </c>
      <c r="Q70" s="462">
        <v>159.125</v>
      </c>
      <c r="R70" s="463">
        <v>235.76315789473685</v>
      </c>
      <c r="S70" s="264">
        <v>203.03865131578948</v>
      </c>
      <c r="T70" s="264">
        <v>243.6463815789474</v>
      </c>
      <c r="U70" s="264">
        <v>236.77500000000001</v>
      </c>
      <c r="V70" s="264">
        <v>205</v>
      </c>
      <c r="W70" s="264">
        <v>225.5</v>
      </c>
      <c r="X70" s="264">
        <v>184.5</v>
      </c>
      <c r="Y70" s="264">
        <v>129.28947368421052</v>
      </c>
      <c r="Z70" s="264">
        <v>167.31578947368422</v>
      </c>
      <c r="AA70" s="264">
        <v>128.69999999999999</v>
      </c>
      <c r="AB70" s="264">
        <v>201.11901315789476</v>
      </c>
      <c r="AC70" s="264">
        <v>50.816842105263156</v>
      </c>
      <c r="AD70" s="264">
        <v>67.367999999999995</v>
      </c>
      <c r="AE70" s="264">
        <v>40.421052631578945</v>
      </c>
      <c r="AF70" s="264">
        <v>40.421052631578945</v>
      </c>
      <c r="AG70" s="264">
        <v>25.789473684210527</v>
      </c>
      <c r="AH70" s="264">
        <v>43.613263157894735</v>
      </c>
      <c r="AI70" s="264">
        <v>44.893021052631582</v>
      </c>
      <c r="AJ70" s="264">
        <v>27.684210526315788</v>
      </c>
      <c r="AK70" s="264">
        <v>39.17505263157895</v>
      </c>
      <c r="AL70" s="264">
        <v>38.157368421052631</v>
      </c>
      <c r="AM70" s="264">
        <v>35.05263157894737</v>
      </c>
      <c r="AN70" s="264">
        <v>38.55263157894737</v>
      </c>
      <c r="AO70" s="264">
        <v>55.473684210526315</v>
      </c>
      <c r="AP70" s="264">
        <v>51.64473684210526</v>
      </c>
      <c r="AQ70" s="264">
        <v>60.85526315789474</v>
      </c>
      <c r="AR70" s="264">
        <v>57.363157894736844</v>
      </c>
      <c r="AS70" s="264">
        <v>47.368421052631582</v>
      </c>
      <c r="AT70" s="264">
        <v>52.10526315789474</v>
      </c>
      <c r="AU70" s="264">
        <v>42.631578947368425</v>
      </c>
      <c r="AV70" s="264">
        <v>35.789473684210527</v>
      </c>
      <c r="AW70" s="264">
        <v>46.315789473684205</v>
      </c>
      <c r="AX70" s="264">
        <v>30.221052631578946</v>
      </c>
      <c r="AY70" s="264">
        <v>48.028421052631579</v>
      </c>
      <c r="AZ70" s="326"/>
    </row>
    <row r="71" spans="1:52" ht="20.100000000000001" customHeight="1">
      <c r="A71" s="263">
        <v>20</v>
      </c>
      <c r="B71" s="265">
        <v>1</v>
      </c>
      <c r="C71" s="265">
        <v>1</v>
      </c>
      <c r="D71" s="265">
        <v>1</v>
      </c>
      <c r="E71" s="265">
        <v>1</v>
      </c>
      <c r="F71" s="264">
        <v>234.21631205673759</v>
      </c>
      <c r="G71" s="264">
        <v>266.66499999999996</v>
      </c>
      <c r="H71" s="264">
        <v>160</v>
      </c>
      <c r="I71" s="264">
        <v>160</v>
      </c>
      <c r="J71" s="462">
        <v>110</v>
      </c>
      <c r="K71" s="264">
        <v>176.55053473750002</v>
      </c>
      <c r="L71" s="264">
        <v>202.5771</v>
      </c>
      <c r="M71" s="264">
        <v>115.29411764705883</v>
      </c>
      <c r="N71" s="264">
        <v>176.55053473750002</v>
      </c>
      <c r="O71" s="264">
        <v>160.50048612500001</v>
      </c>
      <c r="P71" s="463">
        <v>145.80000000000001</v>
      </c>
      <c r="Q71" s="462">
        <v>167.5</v>
      </c>
      <c r="R71" s="463">
        <v>251.10000000000002</v>
      </c>
      <c r="S71" s="264">
        <v>216.60546875</v>
      </c>
      <c r="T71" s="264">
        <v>259.92656249999999</v>
      </c>
      <c r="U71" s="264">
        <v>254.10000000000002</v>
      </c>
      <c r="V71" s="264">
        <v>220</v>
      </c>
      <c r="W71" s="264">
        <v>242</v>
      </c>
      <c r="X71" s="264">
        <v>198</v>
      </c>
      <c r="Y71" s="264">
        <v>138.55000000000001</v>
      </c>
      <c r="Z71" s="264">
        <v>179.3</v>
      </c>
      <c r="AA71" s="264">
        <v>138.6</v>
      </c>
      <c r="AB71" s="264">
        <v>214.55756249999999</v>
      </c>
      <c r="AC71" s="264">
        <v>51.4</v>
      </c>
      <c r="AD71" s="264">
        <v>69.332899999999995</v>
      </c>
      <c r="AE71" s="264">
        <v>41.6</v>
      </c>
      <c r="AF71" s="264">
        <v>41.6</v>
      </c>
      <c r="AG71" s="264">
        <v>26.2</v>
      </c>
      <c r="AH71" s="264">
        <v>44.732599999999998</v>
      </c>
      <c r="AI71" s="264">
        <v>46.14837</v>
      </c>
      <c r="AJ71" s="264">
        <v>28</v>
      </c>
      <c r="AK71" s="264">
        <v>39.4163</v>
      </c>
      <c r="AL71" s="264">
        <v>38.749499999999998</v>
      </c>
      <c r="AM71" s="264">
        <v>36</v>
      </c>
      <c r="AN71" s="264">
        <v>39.5</v>
      </c>
      <c r="AO71" s="264">
        <v>57</v>
      </c>
      <c r="AP71" s="264">
        <v>52.5625</v>
      </c>
      <c r="AQ71" s="264">
        <v>61.837499999999999</v>
      </c>
      <c r="AR71" s="264">
        <v>58.800000000000004</v>
      </c>
      <c r="AS71" s="264">
        <v>48</v>
      </c>
      <c r="AT71" s="264">
        <v>52.8</v>
      </c>
      <c r="AU71" s="264">
        <v>43.2</v>
      </c>
      <c r="AV71" s="264">
        <v>37.400000000000006</v>
      </c>
      <c r="AW71" s="264">
        <v>48.400000000000006</v>
      </c>
      <c r="AX71" s="264">
        <v>30.69</v>
      </c>
      <c r="AY71" s="264">
        <v>48.350999999999999</v>
      </c>
      <c r="AZ71" s="326"/>
    </row>
    <row r="72" spans="1:52" ht="20.100000000000001" customHeight="1">
      <c r="A72" s="263">
        <v>21</v>
      </c>
      <c r="B72" s="265">
        <v>1</v>
      </c>
      <c r="C72" s="265">
        <v>1</v>
      </c>
      <c r="D72" s="265">
        <v>1</v>
      </c>
      <c r="E72" s="265">
        <v>1</v>
      </c>
      <c r="F72" s="264">
        <v>249.87886493384377</v>
      </c>
      <c r="G72" s="264">
        <v>279.99824999999998</v>
      </c>
      <c r="H72" s="264">
        <v>168</v>
      </c>
      <c r="I72" s="264">
        <v>168</v>
      </c>
      <c r="J72" s="462">
        <v>115.5</v>
      </c>
      <c r="K72" s="264">
        <v>187.43684260714286</v>
      </c>
      <c r="L72" s="264">
        <v>216.60210000000004</v>
      </c>
      <c r="M72" s="264">
        <v>123.54201680672269</v>
      </c>
      <c r="N72" s="264">
        <v>187.43684260714286</v>
      </c>
      <c r="O72" s="264">
        <v>170.8960846666667</v>
      </c>
      <c r="P72" s="463">
        <v>154.71428571428572</v>
      </c>
      <c r="Q72" s="462">
        <v>175.875</v>
      </c>
      <c r="R72" s="463">
        <v>266.45238095238096</v>
      </c>
      <c r="S72" s="264">
        <v>230.18973214285717</v>
      </c>
      <c r="T72" s="264">
        <v>276.22767857142856</v>
      </c>
      <c r="U72" s="264">
        <v>271.42500000000001</v>
      </c>
      <c r="V72" s="264">
        <v>235</v>
      </c>
      <c r="W72" s="264">
        <v>258.5</v>
      </c>
      <c r="X72" s="264">
        <v>211.5</v>
      </c>
      <c r="Y72" s="264">
        <v>151.17857142857144</v>
      </c>
      <c r="Z72" s="264">
        <v>195.64285714285714</v>
      </c>
      <c r="AA72" s="264">
        <v>148.5</v>
      </c>
      <c r="AB72" s="264">
        <v>228.01339285714289</v>
      </c>
      <c r="AC72" s="264">
        <v>51.95809523809524</v>
      </c>
      <c r="AD72" s="264">
        <v>71.11066666666666</v>
      </c>
      <c r="AE72" s="264">
        <v>42.666666666666664</v>
      </c>
      <c r="AF72" s="264">
        <v>42.666666666666664</v>
      </c>
      <c r="AG72" s="264">
        <v>26.571428571428569</v>
      </c>
      <c r="AH72" s="264">
        <v>45.745333333333335</v>
      </c>
      <c r="AI72" s="264">
        <v>47.284161904761909</v>
      </c>
      <c r="AJ72" s="264">
        <v>28.285714285714285</v>
      </c>
      <c r="AK72" s="264">
        <v>39.634571428571427</v>
      </c>
      <c r="AL72" s="264">
        <v>39.285238095238093</v>
      </c>
      <c r="AM72" s="264">
        <v>36.857142857142861</v>
      </c>
      <c r="AN72" s="264">
        <v>40.357142857142854</v>
      </c>
      <c r="AO72" s="264">
        <v>58.38095238095238</v>
      </c>
      <c r="AP72" s="264">
        <v>53.392857142857139</v>
      </c>
      <c r="AQ72" s="264">
        <v>63.416666666666664</v>
      </c>
      <c r="AR72" s="264">
        <v>60.900000000000006</v>
      </c>
      <c r="AS72" s="264">
        <v>49.142857142857139</v>
      </c>
      <c r="AT72" s="264">
        <v>53.428571428571431</v>
      </c>
      <c r="AU72" s="264">
        <v>43.80952380952381</v>
      </c>
      <c r="AV72" s="264">
        <v>38.857142857142861</v>
      </c>
      <c r="AW72" s="264">
        <v>50.285714285714285</v>
      </c>
      <c r="AX72" s="264">
        <v>31.11428571428571</v>
      </c>
      <c r="AY72" s="264">
        <v>48.642857142857139</v>
      </c>
    </row>
    <row r="73" spans="1:52" ht="20.100000000000001" customHeight="1">
      <c r="A73" s="263">
        <v>22</v>
      </c>
      <c r="B73" s="265">
        <v>1</v>
      </c>
      <c r="C73" s="265">
        <v>1</v>
      </c>
      <c r="D73" s="265">
        <v>1</v>
      </c>
      <c r="E73" s="265">
        <v>1</v>
      </c>
      <c r="F73" s="264">
        <v>265.71222236389139</v>
      </c>
      <c r="G73" s="264">
        <v>293.33150000000001</v>
      </c>
      <c r="H73" s="264">
        <v>176</v>
      </c>
      <c r="I73" s="264">
        <v>176</v>
      </c>
      <c r="J73" s="462">
        <v>121</v>
      </c>
      <c r="K73" s="264">
        <v>200.05382408333332</v>
      </c>
      <c r="L73" s="264">
        <v>230.62710000000001</v>
      </c>
      <c r="M73" s="264">
        <v>131.81283422459893</v>
      </c>
      <c r="N73" s="264">
        <v>198.33348612499998</v>
      </c>
      <c r="O73" s="264">
        <v>183.39308081818183</v>
      </c>
      <c r="P73" s="463">
        <v>163.63636363636363</v>
      </c>
      <c r="Q73" s="462">
        <v>184.25</v>
      </c>
      <c r="R73" s="463">
        <v>281.81818181818181</v>
      </c>
      <c r="S73" s="264">
        <v>244.55991274350652</v>
      </c>
      <c r="T73" s="264">
        <v>292.546875</v>
      </c>
      <c r="U73" s="264">
        <v>288.75000000000006</v>
      </c>
      <c r="V73" s="264">
        <v>250</v>
      </c>
      <c r="W73" s="264">
        <v>275</v>
      </c>
      <c r="X73" s="264">
        <v>225</v>
      </c>
      <c r="Y73" s="264">
        <v>163.81818181818181</v>
      </c>
      <c r="Z73" s="264">
        <v>212</v>
      </c>
      <c r="AA73" s="264">
        <v>158.4</v>
      </c>
      <c r="AB73" s="264">
        <v>241.4841477272727</v>
      </c>
      <c r="AC73" s="264">
        <v>52.494545454545452</v>
      </c>
      <c r="AD73" s="264">
        <v>72.726818181818174</v>
      </c>
      <c r="AE73" s="264">
        <v>43.63636363636364</v>
      </c>
      <c r="AF73" s="264">
        <v>43.63636363636364</v>
      </c>
      <c r="AG73" s="264">
        <v>26.90909090909091</v>
      </c>
      <c r="AH73" s="264">
        <v>46.665999999999997</v>
      </c>
      <c r="AI73" s="264">
        <v>48.316699999999997</v>
      </c>
      <c r="AJ73" s="264">
        <v>28.545454545454547</v>
      </c>
      <c r="AK73" s="264">
        <v>39.832999999999998</v>
      </c>
      <c r="AL73" s="264">
        <v>39.772272727272728</v>
      </c>
      <c r="AM73" s="264">
        <v>37.63636363636364</v>
      </c>
      <c r="AN73" s="264">
        <v>41.13636363636364</v>
      </c>
      <c r="AO73" s="264">
        <v>59.63636363636364</v>
      </c>
      <c r="AP73" s="264">
        <v>54.147727272727273</v>
      </c>
      <c r="AQ73" s="264">
        <v>64.85227272727272</v>
      </c>
      <c r="AR73" s="264">
        <v>62.809090909090919</v>
      </c>
      <c r="AS73" s="264">
        <v>50.18181818181818</v>
      </c>
      <c r="AT73" s="264">
        <v>54</v>
      </c>
      <c r="AU73" s="264">
        <v>45.727272727272727</v>
      </c>
      <c r="AV73" s="264">
        <v>40.181818181818187</v>
      </c>
      <c r="AW73" s="264">
        <v>52</v>
      </c>
      <c r="AX73" s="264">
        <v>31.499999999999996</v>
      </c>
      <c r="AY73" s="264">
        <v>48.908181818181816</v>
      </c>
    </row>
    <row r="74" spans="1:52" ht="20.100000000000001" customHeight="1">
      <c r="A74" s="263">
        <v>23</v>
      </c>
      <c r="B74" s="265">
        <v>1</v>
      </c>
      <c r="C74" s="265">
        <v>1</v>
      </c>
      <c r="D74" s="265">
        <v>1</v>
      </c>
      <c r="E74" s="265">
        <v>1</v>
      </c>
      <c r="F74" s="264">
        <v>281.71497301558429</v>
      </c>
      <c r="G74" s="264">
        <v>306.66474999999997</v>
      </c>
      <c r="H74" s="264">
        <v>184</v>
      </c>
      <c r="I74" s="264">
        <v>184</v>
      </c>
      <c r="J74" s="462">
        <v>126.5</v>
      </c>
      <c r="K74" s="264">
        <v>216.38465781884059</v>
      </c>
      <c r="L74" s="264">
        <v>244.65210000000002</v>
      </c>
      <c r="M74" s="264">
        <v>140.10358056265983</v>
      </c>
      <c r="N74" s="264">
        <v>209.23911716304349</v>
      </c>
      <c r="O74" s="264">
        <v>195.89033817391305</v>
      </c>
      <c r="P74" s="463">
        <v>172.56521739130434</v>
      </c>
      <c r="Q74" s="462">
        <v>192.625</v>
      </c>
      <c r="R74" s="463">
        <v>297.195652173913</v>
      </c>
      <c r="S74" s="264">
        <v>262.05187305900614</v>
      </c>
      <c r="T74" s="264">
        <v>308.89133810423982</v>
      </c>
      <c r="U74" s="264">
        <v>307.00585896076359</v>
      </c>
      <c r="V74" s="264">
        <v>265</v>
      </c>
      <c r="W74" s="264">
        <v>291.5</v>
      </c>
      <c r="X74" s="264">
        <v>238.5</v>
      </c>
      <c r="Y74" s="264">
        <v>176.46739130434781</v>
      </c>
      <c r="Z74" s="264">
        <v>228.36956521739131</v>
      </c>
      <c r="AA74" s="264">
        <v>168.29999999999998</v>
      </c>
      <c r="AB74" s="264">
        <v>254.96788043478267</v>
      </c>
      <c r="AC74" s="264">
        <v>53.012173913043476</v>
      </c>
      <c r="AD74" s="264">
        <v>74.202434782608691</v>
      </c>
      <c r="AE74" s="264">
        <v>44.521739130434781</v>
      </c>
      <c r="AF74" s="264">
        <v>44.521739130434781</v>
      </c>
      <c r="AG74" s="264">
        <v>27.217391304347828</v>
      </c>
      <c r="AH74" s="264">
        <v>47.506608695652176</v>
      </c>
      <c r="AI74" s="264">
        <v>49.259452173913047</v>
      </c>
      <c r="AJ74" s="264">
        <v>28.782608695652172</v>
      </c>
      <c r="AK74" s="264">
        <v>40.014173913043479</v>
      </c>
      <c r="AL74" s="264">
        <v>40.216956521739135</v>
      </c>
      <c r="AM74" s="264">
        <v>38.347826086956523</v>
      </c>
      <c r="AN74" s="264">
        <v>41.847826086956523</v>
      </c>
      <c r="AO74" s="264">
        <v>60.782608695652172</v>
      </c>
      <c r="AP74" s="264">
        <v>55.478260869565219</v>
      </c>
      <c r="AQ74" s="264">
        <v>66.163043478260875</v>
      </c>
      <c r="AR74" s="264">
        <v>64.552173913043475</v>
      </c>
      <c r="AS74" s="264">
        <v>51.130434782608695</v>
      </c>
      <c r="AT74" s="264">
        <v>54.521739130434781</v>
      </c>
      <c r="AU74" s="264">
        <v>47.478260869565219</v>
      </c>
      <c r="AV74" s="264">
        <v>41.391304347826086</v>
      </c>
      <c r="AW74" s="264">
        <v>53.565217391304351</v>
      </c>
      <c r="AX74" s="264">
        <v>31.852173913043476</v>
      </c>
      <c r="AY74" s="264">
        <v>49.150434782608698</v>
      </c>
    </row>
    <row r="75" spans="1:52" ht="20.100000000000001" customHeight="1">
      <c r="A75" s="263">
        <v>24</v>
      </c>
      <c r="B75" s="265">
        <v>1</v>
      </c>
      <c r="C75" s="265">
        <v>1</v>
      </c>
      <c r="D75" s="265">
        <v>1</v>
      </c>
      <c r="E75" s="265">
        <v>1</v>
      </c>
      <c r="F75" s="264">
        <v>297.8859408229311</v>
      </c>
      <c r="G75" s="264">
        <v>321.10910416666667</v>
      </c>
      <c r="H75" s="264">
        <v>192.66666666666669</v>
      </c>
      <c r="I75" s="264">
        <v>192.66666666666669</v>
      </c>
      <c r="J75" s="462">
        <v>133.45588235294119</v>
      </c>
      <c r="K75" s="264">
        <v>232.72958874305556</v>
      </c>
      <c r="L75" s="264">
        <v>258.6771</v>
      </c>
      <c r="M75" s="264">
        <v>148.41176470588235</v>
      </c>
      <c r="N75" s="264">
        <v>220.15261228125001</v>
      </c>
      <c r="O75" s="264">
        <v>208.38782408333336</v>
      </c>
      <c r="P75" s="463">
        <v>183.99999999999997</v>
      </c>
      <c r="Q75" s="462">
        <v>201</v>
      </c>
      <c r="R75" s="463">
        <v>312.58333333333331</v>
      </c>
      <c r="S75" s="264">
        <v>279.54450334821422</v>
      </c>
      <c r="T75" s="264">
        <v>329.01565734989651</v>
      </c>
      <c r="U75" s="264">
        <v>328.31707317073176</v>
      </c>
      <c r="V75" s="264">
        <v>280</v>
      </c>
      <c r="W75" s="264">
        <v>308</v>
      </c>
      <c r="X75" s="264">
        <v>252</v>
      </c>
      <c r="Y75" s="264">
        <v>189.125</v>
      </c>
      <c r="Z75" s="264">
        <v>244.75</v>
      </c>
      <c r="AA75" s="264">
        <v>178.2</v>
      </c>
      <c r="AB75" s="264">
        <v>268.46296875000002</v>
      </c>
      <c r="AC75" s="264">
        <v>53.513333333333335</v>
      </c>
      <c r="AD75" s="264">
        <v>75.555083333333329</v>
      </c>
      <c r="AE75" s="264">
        <v>45.333333333333336</v>
      </c>
      <c r="AF75" s="264">
        <v>45.333333333333336</v>
      </c>
      <c r="AG75" s="264">
        <v>27.5</v>
      </c>
      <c r="AH75" s="264">
        <v>48.277166666666666</v>
      </c>
      <c r="AI75" s="264">
        <v>50.123641666666671</v>
      </c>
      <c r="AJ75" s="264">
        <v>29</v>
      </c>
      <c r="AK75" s="264">
        <v>40.180250000000001</v>
      </c>
      <c r="AL75" s="264">
        <v>40.624583333333334</v>
      </c>
      <c r="AM75" s="264">
        <v>39</v>
      </c>
      <c r="AN75" s="264">
        <v>42.5</v>
      </c>
      <c r="AO75" s="264">
        <v>61.833333333333336</v>
      </c>
      <c r="AP75" s="264">
        <v>56.833333333333336</v>
      </c>
      <c r="AQ75" s="264">
        <v>67.364583333333343</v>
      </c>
      <c r="AR75" s="264">
        <v>66.150000000000006</v>
      </c>
      <c r="AS75" s="264">
        <v>52</v>
      </c>
      <c r="AT75" s="264">
        <v>55.666666666666671</v>
      </c>
      <c r="AU75" s="264">
        <v>49.083333333333336</v>
      </c>
      <c r="AV75" s="264">
        <v>42.5</v>
      </c>
      <c r="AW75" s="264">
        <v>55</v>
      </c>
      <c r="AX75" s="264">
        <v>32.174999999999997</v>
      </c>
      <c r="AY75" s="264">
        <v>49.372500000000002</v>
      </c>
    </row>
    <row r="76" spans="1:52" ht="20.100000000000001" customHeight="1">
      <c r="A76" s="263">
        <v>25</v>
      </c>
      <c r="B76" s="265">
        <v>1</v>
      </c>
      <c r="C76" s="265">
        <v>1</v>
      </c>
      <c r="D76" s="265">
        <v>1</v>
      </c>
      <c r="E76" s="265">
        <v>1</v>
      </c>
      <c r="F76" s="264">
        <v>314.22413793103448</v>
      </c>
      <c r="G76" s="264">
        <v>345.59784000000002</v>
      </c>
      <c r="H76" s="264">
        <v>207.35999999999999</v>
      </c>
      <c r="I76" s="264">
        <v>207.35999999999999</v>
      </c>
      <c r="J76" s="462">
        <v>141.65764705882356</v>
      </c>
      <c r="K76" s="264">
        <v>249.08692519333334</v>
      </c>
      <c r="L76" s="264">
        <v>272.70209999999997</v>
      </c>
      <c r="M76" s="264">
        <v>156.73529411764707</v>
      </c>
      <c r="N76" s="264">
        <v>231.07302779</v>
      </c>
      <c r="O76" s="264">
        <v>220.88551112000002</v>
      </c>
      <c r="P76" s="463">
        <v>197.33999999999997</v>
      </c>
      <c r="Q76" s="462">
        <v>209.375</v>
      </c>
      <c r="R76" s="463">
        <v>327.98</v>
      </c>
      <c r="S76" s="264">
        <v>297.03772321428568</v>
      </c>
      <c r="T76" s="264">
        <v>349.14003105590064</v>
      </c>
      <c r="U76" s="264">
        <v>349.64539024390245</v>
      </c>
      <c r="V76" s="264">
        <v>295</v>
      </c>
      <c r="W76" s="264">
        <v>324.5</v>
      </c>
      <c r="X76" s="264">
        <v>265.5</v>
      </c>
      <c r="Y76" s="264">
        <v>204</v>
      </c>
      <c r="Z76" s="264">
        <v>264</v>
      </c>
      <c r="AA76" s="264">
        <v>188.10000000000002</v>
      </c>
      <c r="AB76" s="264">
        <v>281.96805000000006</v>
      </c>
      <c r="AC76" s="264">
        <v>54.08</v>
      </c>
      <c r="AD76" s="264">
        <v>76.799520000000001</v>
      </c>
      <c r="AE76" s="264">
        <v>46.08</v>
      </c>
      <c r="AF76" s="264">
        <v>46.08</v>
      </c>
      <c r="AG76" s="264">
        <v>27.759999999999998</v>
      </c>
      <c r="AH76" s="264">
        <v>48.986080000000001</v>
      </c>
      <c r="AI76" s="264">
        <v>50.918695999999997</v>
      </c>
      <c r="AJ76" s="264">
        <v>29.2</v>
      </c>
      <c r="AK76" s="264">
        <v>40.333039999999997</v>
      </c>
      <c r="AL76" s="264">
        <v>40.999600000000001</v>
      </c>
      <c r="AM76" s="264">
        <v>39.599999999999994</v>
      </c>
      <c r="AN76" s="264">
        <v>43.1</v>
      </c>
      <c r="AO76" s="264">
        <v>62.8</v>
      </c>
      <c r="AP76" s="264">
        <v>58.08</v>
      </c>
      <c r="AQ76" s="264">
        <v>68.47</v>
      </c>
      <c r="AR76" s="264">
        <v>67.62</v>
      </c>
      <c r="AS76" s="264">
        <v>52.8</v>
      </c>
      <c r="AT76" s="264">
        <v>56.72</v>
      </c>
      <c r="AU76" s="264">
        <v>50.56</v>
      </c>
      <c r="AV76" s="264">
        <v>43.52</v>
      </c>
      <c r="AW76" s="264">
        <v>56.32</v>
      </c>
      <c r="AX76" s="264">
        <v>32.471999999999994</v>
      </c>
      <c r="AY76" s="264">
        <v>49.576799999999992</v>
      </c>
    </row>
    <row r="77" spans="1:52" ht="20.100000000000001" customHeight="1">
      <c r="A77" s="263">
        <v>26</v>
      </c>
      <c r="B77" s="265">
        <v>1</v>
      </c>
      <c r="C77" s="265">
        <v>1</v>
      </c>
      <c r="D77" s="265">
        <v>1</v>
      </c>
      <c r="E77" s="265">
        <v>1</v>
      </c>
      <c r="F77" s="264">
        <v>330.7287285005803</v>
      </c>
      <c r="G77" s="264">
        <v>370.25409615384609</v>
      </c>
      <c r="H77" s="264">
        <v>222.15384615384613</v>
      </c>
      <c r="I77" s="264">
        <v>222.15384615384613</v>
      </c>
      <c r="J77" s="462">
        <v>149.88235294117649</v>
      </c>
      <c r="K77" s="264">
        <v>265.45523576282051</v>
      </c>
      <c r="L77" s="264">
        <v>289.12446474928026</v>
      </c>
      <c r="M77" s="264">
        <v>165.07239819004525</v>
      </c>
      <c r="N77" s="264">
        <v>241.99956518269232</v>
      </c>
      <c r="O77" s="264">
        <v>233.38337607692307</v>
      </c>
      <c r="P77" s="463">
        <v>210.69230769230768</v>
      </c>
      <c r="Q77" s="462">
        <v>217.75</v>
      </c>
      <c r="R77" s="463">
        <v>343.38461538461542</v>
      </c>
      <c r="S77" s="264">
        <v>314.53146462912082</v>
      </c>
      <c r="T77" s="264">
        <v>369.26445293836605</v>
      </c>
      <c r="U77" s="264">
        <v>370.98883677298318</v>
      </c>
      <c r="V77" s="264">
        <v>310</v>
      </c>
      <c r="W77" s="264">
        <v>341</v>
      </c>
      <c r="X77" s="264">
        <v>279</v>
      </c>
      <c r="Y77" s="264">
        <v>220.34615384615387</v>
      </c>
      <c r="Z77" s="264">
        <v>285.15384615384619</v>
      </c>
      <c r="AA77" s="264">
        <v>197.99999999999997</v>
      </c>
      <c r="AB77" s="264">
        <v>295.48197115384619</v>
      </c>
      <c r="AC77" s="264">
        <v>55.089230769230774</v>
      </c>
      <c r="AD77" s="264">
        <v>77.948230769230776</v>
      </c>
      <c r="AE77" s="264">
        <v>46.769230769230774</v>
      </c>
      <c r="AF77" s="264">
        <v>46.769230769230774</v>
      </c>
      <c r="AG77" s="264">
        <v>28</v>
      </c>
      <c r="AH77" s="264">
        <v>49.640461538461537</v>
      </c>
      <c r="AI77" s="264">
        <v>51.652592307692316</v>
      </c>
      <c r="AJ77" s="264">
        <v>29.384615384615387</v>
      </c>
      <c r="AK77" s="264">
        <v>40.474076923076922</v>
      </c>
      <c r="AL77" s="264">
        <v>41.345769230769228</v>
      </c>
      <c r="AM77" s="264">
        <v>40.153846153846153</v>
      </c>
      <c r="AN77" s="264">
        <v>43.653846153846153</v>
      </c>
      <c r="AO77" s="264">
        <v>63.692307692307693</v>
      </c>
      <c r="AP77" s="264">
        <v>59.230769230769226</v>
      </c>
      <c r="AQ77" s="264">
        <v>69.490384615384613</v>
      </c>
      <c r="AR77" s="264">
        <v>68.976923076923072</v>
      </c>
      <c r="AS77" s="264">
        <v>53.53846153846154</v>
      </c>
      <c r="AT77" s="264">
        <v>57.692307692307693</v>
      </c>
      <c r="AU77" s="264">
        <v>51.92307692307692</v>
      </c>
      <c r="AV77" s="264">
        <v>44.46153846153846</v>
      </c>
      <c r="AW77" s="264">
        <v>57.538461538461547</v>
      </c>
      <c r="AX77" s="264">
        <v>32.746153846153845</v>
      </c>
      <c r="AY77" s="264">
        <v>49.765384615384612</v>
      </c>
    </row>
    <row r="78" spans="1:52" ht="20.100000000000001" customHeight="1">
      <c r="A78" s="263">
        <v>27</v>
      </c>
      <c r="B78" s="265">
        <v>1</v>
      </c>
      <c r="C78" s="265">
        <v>1</v>
      </c>
      <c r="D78" s="265">
        <v>1</v>
      </c>
      <c r="E78" s="265">
        <v>1</v>
      </c>
      <c r="F78" s="264">
        <v>347.39900055580824</v>
      </c>
      <c r="G78" s="264">
        <v>395.05925925925919</v>
      </c>
      <c r="H78" s="264">
        <v>237.03703703703707</v>
      </c>
      <c r="I78" s="264">
        <v>237.03703703703707</v>
      </c>
      <c r="J78" s="462">
        <v>158.12745098039218</v>
      </c>
      <c r="K78" s="264">
        <v>281.8333011049383</v>
      </c>
      <c r="L78" s="264">
        <v>306.44969938819582</v>
      </c>
      <c r="M78" s="264">
        <v>173.42156862745097</v>
      </c>
      <c r="N78" s="264">
        <v>252.93154425</v>
      </c>
      <c r="O78" s="264">
        <v>245.88139918518522</v>
      </c>
      <c r="P78" s="463">
        <v>224.05555555555551</v>
      </c>
      <c r="Q78" s="462">
        <v>228.99456521739128</v>
      </c>
      <c r="R78" s="463">
        <v>358.7962962962963</v>
      </c>
      <c r="S78" s="264">
        <v>332.02566964285711</v>
      </c>
      <c r="T78" s="264">
        <v>389.38891764435243</v>
      </c>
      <c r="U78" s="264">
        <v>392.34573170731704</v>
      </c>
      <c r="V78" s="264">
        <v>325</v>
      </c>
      <c r="W78" s="264">
        <v>357.5</v>
      </c>
      <c r="X78" s="264">
        <v>292.5</v>
      </c>
      <c r="Y78" s="264">
        <v>236.74074074074076</v>
      </c>
      <c r="Z78" s="264">
        <v>306.37037037037032</v>
      </c>
      <c r="AA78" s="264">
        <v>207.9</v>
      </c>
      <c r="AB78" s="264">
        <v>309.00374999999997</v>
      </c>
      <c r="AC78" s="264">
        <v>56.047407407407405</v>
      </c>
      <c r="AD78" s="264">
        <v>79.011851851851844</v>
      </c>
      <c r="AE78" s="264">
        <v>47.407407407407405</v>
      </c>
      <c r="AF78" s="264">
        <v>47.407407407407405</v>
      </c>
      <c r="AG78" s="264">
        <v>28.222222222222221</v>
      </c>
      <c r="AH78" s="264">
        <v>50.246370370370371</v>
      </c>
      <c r="AI78" s="264">
        <v>52.332125925925936</v>
      </c>
      <c r="AJ78" s="264">
        <v>29.555555555555557</v>
      </c>
      <c r="AK78" s="264">
        <v>41.419481481481476</v>
      </c>
      <c r="AL78" s="264">
        <v>41.666296296296295</v>
      </c>
      <c r="AM78" s="264">
        <v>40.666666666666671</v>
      </c>
      <c r="AN78" s="264">
        <v>44.166666666666664</v>
      </c>
      <c r="AO78" s="264">
        <v>64.518518518518519</v>
      </c>
      <c r="AP78" s="264">
        <v>60.296296296296291</v>
      </c>
      <c r="AQ78" s="264">
        <v>70.43518518518519</v>
      </c>
      <c r="AR78" s="264">
        <v>70.233333333333348</v>
      </c>
      <c r="AS78" s="264">
        <v>54.222222222222221</v>
      </c>
      <c r="AT78" s="264">
        <v>58.592592592592595</v>
      </c>
      <c r="AU78" s="264">
        <v>53.185185185185183</v>
      </c>
      <c r="AV78" s="264">
        <v>45.333333333333329</v>
      </c>
      <c r="AW78" s="264">
        <v>58.666666666666664</v>
      </c>
      <c r="AX78" s="264">
        <v>33</v>
      </c>
      <c r="AY78" s="264">
        <v>50.067777777777778</v>
      </c>
    </row>
    <row r="79" spans="1:52" ht="20.100000000000001" customHeight="1">
      <c r="A79" s="263">
        <v>28</v>
      </c>
      <c r="B79" s="265">
        <v>1</v>
      </c>
      <c r="C79" s="265">
        <v>1</v>
      </c>
      <c r="D79" s="265">
        <v>1</v>
      </c>
      <c r="E79" s="265">
        <v>1</v>
      </c>
      <c r="F79" s="264">
        <v>364.23434386509012</v>
      </c>
      <c r="G79" s="264">
        <v>419.99737500000003</v>
      </c>
      <c r="H79" s="264">
        <v>252</v>
      </c>
      <c r="I79" s="264">
        <v>252</v>
      </c>
      <c r="J79" s="462">
        <v>166.39075630252103</v>
      </c>
      <c r="K79" s="264">
        <v>298.22007606547623</v>
      </c>
      <c r="L79" s="264">
        <v>323.7874172671888</v>
      </c>
      <c r="M79" s="264">
        <v>181.781512605042</v>
      </c>
      <c r="N79" s="264">
        <v>263.86838195535717</v>
      </c>
      <c r="O79" s="264">
        <v>258.37956350000002</v>
      </c>
      <c r="P79" s="463">
        <v>237.42857142857139</v>
      </c>
      <c r="Q79" s="462">
        <v>242.62422360248448</v>
      </c>
      <c r="R79" s="463">
        <v>374.21428571428567</v>
      </c>
      <c r="S79" s="264">
        <v>349.52028858418362</v>
      </c>
      <c r="T79" s="264">
        <v>409.51342058562557</v>
      </c>
      <c r="U79" s="264">
        <v>414</v>
      </c>
      <c r="V79" s="264">
        <v>340</v>
      </c>
      <c r="W79" s="264">
        <v>374</v>
      </c>
      <c r="X79" s="264">
        <v>306</v>
      </c>
      <c r="Y79" s="264">
        <v>253.17857142857144</v>
      </c>
      <c r="Z79" s="264">
        <v>327.64285714285717</v>
      </c>
      <c r="AA79" s="264">
        <v>217.79999999999998</v>
      </c>
      <c r="AB79" s="264">
        <v>322.53254464285709</v>
      </c>
      <c r="AC79" s="264">
        <v>56.96</v>
      </c>
      <c r="AD79" s="264">
        <v>79.999499999999998</v>
      </c>
      <c r="AE79" s="264">
        <v>48</v>
      </c>
      <c r="AF79" s="264">
        <v>48</v>
      </c>
      <c r="AG79" s="264">
        <v>28.428571428571431</v>
      </c>
      <c r="AH79" s="264">
        <v>50.808999999999997</v>
      </c>
      <c r="AI79" s="264">
        <v>52.963121428571441</v>
      </c>
      <c r="AJ79" s="264">
        <v>29.714285714285715</v>
      </c>
      <c r="AK79" s="264">
        <v>42.297357142857138</v>
      </c>
      <c r="AL79" s="264">
        <v>41.963928571428568</v>
      </c>
      <c r="AM79" s="264">
        <v>41.142857142857139</v>
      </c>
      <c r="AN79" s="264">
        <v>44.642857142857139</v>
      </c>
      <c r="AO79" s="264">
        <v>65.285714285714278</v>
      </c>
      <c r="AP79" s="264">
        <v>61.285714285714285</v>
      </c>
      <c r="AQ79" s="264">
        <v>71.3125</v>
      </c>
      <c r="AR79" s="264">
        <v>71.400000000000006</v>
      </c>
      <c r="AS79" s="264">
        <v>54.857142857142861</v>
      </c>
      <c r="AT79" s="264">
        <v>59.428571428571431</v>
      </c>
      <c r="AU79" s="264">
        <v>54.357142857142861</v>
      </c>
      <c r="AV79" s="264">
        <v>46.142857142857139</v>
      </c>
      <c r="AW79" s="264">
        <v>59.714285714285715</v>
      </c>
      <c r="AX79" s="264">
        <v>33.23571428571428</v>
      </c>
      <c r="AY79" s="264">
        <v>50.471785714285716</v>
      </c>
    </row>
    <row r="80" spans="1:52" ht="20.100000000000001" customHeight="1">
      <c r="A80" s="263">
        <v>29</v>
      </c>
      <c r="B80" s="265">
        <v>1</v>
      </c>
      <c r="C80" s="265">
        <v>1</v>
      </c>
      <c r="D80" s="265">
        <v>1</v>
      </c>
      <c r="E80" s="265">
        <v>1</v>
      </c>
      <c r="F80" s="264">
        <v>381.23423239797108</v>
      </c>
      <c r="G80" s="264">
        <v>445.05468965517235</v>
      </c>
      <c r="H80" s="264">
        <v>267.0344827586207</v>
      </c>
      <c r="I80" s="264">
        <v>267.0344827586207</v>
      </c>
      <c r="J80" s="462">
        <v>174.67038539553752</v>
      </c>
      <c r="K80" s="264">
        <v>314.61465964942528</v>
      </c>
      <c r="L80" s="264">
        <v>341.13632701659611</v>
      </c>
      <c r="M80" s="264">
        <v>190.15111561866127</v>
      </c>
      <c r="N80" s="264">
        <v>274.80957568103446</v>
      </c>
      <c r="O80" s="264">
        <v>270.8778544137931</v>
      </c>
      <c r="P80" s="463">
        <v>250.81034482758616</v>
      </c>
      <c r="Q80" s="462">
        <v>256.30528485757122</v>
      </c>
      <c r="R80" s="463">
        <v>389.63793103448279</v>
      </c>
      <c r="S80" s="264">
        <v>367.36206896551727</v>
      </c>
      <c r="T80" s="264">
        <v>429.6379578068109</v>
      </c>
      <c r="U80" s="264">
        <v>439.71465517241387</v>
      </c>
      <c r="V80" s="264">
        <v>355</v>
      </c>
      <c r="W80" s="264">
        <v>390.5</v>
      </c>
      <c r="X80" s="264">
        <v>319.5</v>
      </c>
      <c r="Y80" s="264">
        <v>269.65517241379308</v>
      </c>
      <c r="Z80" s="264">
        <v>348.9655172413793</v>
      </c>
      <c r="AA80" s="264">
        <v>227.7</v>
      </c>
      <c r="AB80" s="264">
        <v>336.06762931034484</v>
      </c>
      <c r="AC80" s="264">
        <v>58.107586206896556</v>
      </c>
      <c r="AD80" s="264">
        <v>81.378793103448274</v>
      </c>
      <c r="AE80" s="264">
        <v>48.827586206896555</v>
      </c>
      <c r="AF80" s="264">
        <v>48.827586206896555</v>
      </c>
      <c r="AG80" s="264">
        <v>28.620689655172413</v>
      </c>
      <c r="AH80" s="264">
        <v>51.332827586206896</v>
      </c>
      <c r="AI80" s="264">
        <v>53.550600000000003</v>
      </c>
      <c r="AJ80" s="264">
        <v>29.862068965517242</v>
      </c>
      <c r="AK80" s="264">
        <v>43.114689655172413</v>
      </c>
      <c r="AL80" s="264">
        <v>42.383965517241371</v>
      </c>
      <c r="AM80" s="264">
        <v>41.586206896551722</v>
      </c>
      <c r="AN80" s="264">
        <v>45.086206896551722</v>
      </c>
      <c r="AO80" s="264">
        <v>66</v>
      </c>
      <c r="AP80" s="264">
        <v>62.206896551724135</v>
      </c>
      <c r="AQ80" s="264">
        <v>72.129310344827587</v>
      </c>
      <c r="AR80" s="264">
        <v>72.486206896551721</v>
      </c>
      <c r="AS80" s="264">
        <v>55.448275862068968</v>
      </c>
      <c r="AT80" s="264">
        <v>60.206896551724142</v>
      </c>
      <c r="AU80" s="264">
        <v>55.862068965517238</v>
      </c>
      <c r="AV80" s="264">
        <v>46.896551724137936</v>
      </c>
      <c r="AW80" s="264">
        <v>60.689655172413794</v>
      </c>
      <c r="AX80" s="264">
        <v>33.455172413793107</v>
      </c>
      <c r="AY80" s="264">
        <v>50.847931034482755</v>
      </c>
    </row>
    <row r="81" spans="1:51" ht="20.100000000000001" customHeight="1">
      <c r="A81" s="263">
        <v>30</v>
      </c>
      <c r="B81" s="265">
        <v>1</v>
      </c>
      <c r="C81" s="265">
        <v>1</v>
      </c>
      <c r="D81" s="265">
        <v>1</v>
      </c>
      <c r="E81" s="265">
        <v>1</v>
      </c>
      <c r="F81" s="264">
        <v>398.39821029082771</v>
      </c>
      <c r="G81" s="264">
        <v>470.21928333333341</v>
      </c>
      <c r="H81" s="264">
        <v>282.13333333333333</v>
      </c>
      <c r="I81" s="264">
        <v>282.13333333333333</v>
      </c>
      <c r="J81" s="462">
        <v>182.96470588235294</v>
      </c>
      <c r="K81" s="264">
        <v>331.01627099444443</v>
      </c>
      <c r="L81" s="264">
        <v>358.49530944937618</v>
      </c>
      <c r="M81" s="264">
        <v>198.52941176470586</v>
      </c>
      <c r="N81" s="264">
        <v>285.75468982500001</v>
      </c>
      <c r="O81" s="264">
        <v>283.37625926666669</v>
      </c>
      <c r="P81" s="463">
        <v>264.20000000000005</v>
      </c>
      <c r="Q81" s="462">
        <v>270.03260869565219</v>
      </c>
      <c r="R81" s="463">
        <v>408.39689922480625</v>
      </c>
      <c r="S81" s="264">
        <v>388.85</v>
      </c>
      <c r="T81" s="264">
        <v>451.00026864035084</v>
      </c>
      <c r="U81" s="264">
        <v>465.43</v>
      </c>
      <c r="V81" s="264">
        <v>370</v>
      </c>
      <c r="W81" s="264">
        <v>407</v>
      </c>
      <c r="X81" s="264">
        <v>333</v>
      </c>
      <c r="Y81" s="264">
        <v>286.16666666666669</v>
      </c>
      <c r="Z81" s="264">
        <v>370.33333333333331</v>
      </c>
      <c r="AA81" s="264">
        <v>237.60000000000002</v>
      </c>
      <c r="AB81" s="264">
        <v>349.60837500000002</v>
      </c>
      <c r="AC81" s="264">
        <v>59.2</v>
      </c>
      <c r="AD81" s="264">
        <v>82.666133333333335</v>
      </c>
      <c r="AE81" s="264">
        <v>49.6</v>
      </c>
      <c r="AF81" s="264">
        <v>49.6</v>
      </c>
      <c r="AG81" s="264">
        <v>28.8</v>
      </c>
      <c r="AH81" s="264">
        <v>51.821733333333334</v>
      </c>
      <c r="AI81" s="264">
        <v>54.098913333333343</v>
      </c>
      <c r="AJ81" s="264">
        <v>30</v>
      </c>
      <c r="AK81" s="264">
        <v>43.877533333333332</v>
      </c>
      <c r="AL81" s="264">
        <v>43.304499999999997</v>
      </c>
      <c r="AM81" s="264">
        <v>42</v>
      </c>
      <c r="AN81" s="264">
        <v>45.5</v>
      </c>
      <c r="AO81" s="264">
        <v>66.666666666666657</v>
      </c>
      <c r="AP81" s="264">
        <v>63.066666666666663</v>
      </c>
      <c r="AQ81" s="264">
        <v>72.891666666666666</v>
      </c>
      <c r="AR81" s="264">
        <v>73.5</v>
      </c>
      <c r="AS81" s="264">
        <v>56</v>
      </c>
      <c r="AT81" s="264">
        <v>60.933333333333337</v>
      </c>
      <c r="AU81" s="264">
        <v>57.266666666666666</v>
      </c>
      <c r="AV81" s="264">
        <v>47.6</v>
      </c>
      <c r="AW81" s="264">
        <v>61.599999999999994</v>
      </c>
      <c r="AX81" s="264">
        <v>33.659999999999997</v>
      </c>
      <c r="AY81" s="264">
        <v>51.198999999999998</v>
      </c>
    </row>
    <row r="82" spans="1:51" ht="20.100000000000001" customHeight="1">
      <c r="A82" s="263">
        <v>35</v>
      </c>
      <c r="B82" s="265">
        <v>1</v>
      </c>
      <c r="C82" s="265">
        <v>1</v>
      </c>
      <c r="D82" s="265">
        <v>1</v>
      </c>
      <c r="E82" s="265">
        <v>1</v>
      </c>
      <c r="F82" s="264">
        <v>486.66713352007474</v>
      </c>
      <c r="G82" s="264">
        <v>601.99607222351847</v>
      </c>
      <c r="H82" s="264">
        <v>361.20000000000005</v>
      </c>
      <c r="I82" s="264">
        <v>361.20000000000005</v>
      </c>
      <c r="J82" s="462">
        <v>224.61260504201687</v>
      </c>
      <c r="K82" s="264">
        <v>413.10866085238092</v>
      </c>
      <c r="L82" s="264">
        <v>445.41109381375105</v>
      </c>
      <c r="M82" s="264">
        <v>240.52521008403363</v>
      </c>
      <c r="N82" s="264">
        <v>340.52730556428571</v>
      </c>
      <c r="O82" s="264">
        <v>345.86965079999999</v>
      </c>
      <c r="P82" s="463">
        <v>331.24285714285719</v>
      </c>
      <c r="Q82" s="462">
        <v>339.22437888198755</v>
      </c>
      <c r="R82" s="463">
        <v>515.1259136212625</v>
      </c>
      <c r="S82" s="264">
        <v>496.72857142857151</v>
      </c>
      <c r="T82" s="264">
        <v>569.05380169172929</v>
      </c>
      <c r="U82" s="264">
        <v>594.0150000000001</v>
      </c>
      <c r="V82" s="264">
        <v>457.65714285714284</v>
      </c>
      <c r="W82" s="264">
        <v>489.5</v>
      </c>
      <c r="X82" s="264">
        <v>433.86851311953353</v>
      </c>
      <c r="Y82" s="264">
        <v>369.14285714285722</v>
      </c>
      <c r="Z82" s="264">
        <v>477.71428571428572</v>
      </c>
      <c r="AA82" s="264">
        <v>287.10000000000002</v>
      </c>
      <c r="AB82" s="264">
        <v>417.38003571428573</v>
      </c>
      <c r="AC82" s="264">
        <v>64</v>
      </c>
      <c r="AD82" s="264">
        <v>87.999399999999994</v>
      </c>
      <c r="AE82" s="264">
        <v>52.8</v>
      </c>
      <c r="AF82" s="264">
        <v>52.8</v>
      </c>
      <c r="AG82" s="264">
        <v>29.542857142857144</v>
      </c>
      <c r="AH82" s="264">
        <v>53.847200000000001</v>
      </c>
      <c r="AI82" s="264">
        <v>56.370497142857147</v>
      </c>
      <c r="AJ82" s="264">
        <v>33.142857142857139</v>
      </c>
      <c r="AK82" s="264">
        <v>47.037885714285714</v>
      </c>
      <c r="AL82" s="264">
        <v>47.118142857142857</v>
      </c>
      <c r="AM82" s="264">
        <v>43.714285714285715</v>
      </c>
      <c r="AN82" s="264">
        <v>47.214285714285715</v>
      </c>
      <c r="AO82" s="264">
        <v>69.428571428571431</v>
      </c>
      <c r="AP82" s="264">
        <v>66.628571428571433</v>
      </c>
      <c r="AQ82" s="264">
        <v>76.05</v>
      </c>
      <c r="AR82" s="264">
        <v>77.7</v>
      </c>
      <c r="AS82" s="264">
        <v>58.285714285714285</v>
      </c>
      <c r="AT82" s="264">
        <v>63.942857142857136</v>
      </c>
      <c r="AU82" s="264">
        <v>63.085714285714282</v>
      </c>
      <c r="AV82" s="264">
        <v>50.514285714285712</v>
      </c>
      <c r="AW82" s="264">
        <v>65.371428571428567</v>
      </c>
      <c r="AX82" s="264">
        <v>35.194285714285712</v>
      </c>
      <c r="AY82" s="264">
        <v>52.65342857142857</v>
      </c>
    </row>
    <row r="83" spans="1:51" ht="20.100000000000001" customHeight="1">
      <c r="A83" s="263">
        <v>40</v>
      </c>
      <c r="B83" s="265">
        <v>1</v>
      </c>
      <c r="C83" s="265">
        <v>1</v>
      </c>
      <c r="D83" s="265">
        <v>1</v>
      </c>
      <c r="E83" s="265">
        <v>1</v>
      </c>
      <c r="F83" s="264">
        <v>578.9952229299364</v>
      </c>
      <c r="G83" s="264">
        <v>749.66146944557863</v>
      </c>
      <c r="H83" s="264">
        <v>449.8</v>
      </c>
      <c r="I83" s="264">
        <v>449.8</v>
      </c>
      <c r="J83" s="462">
        <v>266.47352941176473</v>
      </c>
      <c r="K83" s="264">
        <v>495.30295324583329</v>
      </c>
      <c r="L83" s="264">
        <v>532.47293208703218</v>
      </c>
      <c r="M83" s="264">
        <v>291.42857142857139</v>
      </c>
      <c r="N83" s="264">
        <v>395.35676736875001</v>
      </c>
      <c r="O83" s="264">
        <v>408.36469445</v>
      </c>
      <c r="P83" s="463">
        <v>398.40000000000009</v>
      </c>
      <c r="Q83" s="462">
        <v>409.08695652173913</v>
      </c>
      <c r="R83" s="463">
        <v>622.04767441860463</v>
      </c>
      <c r="S83" s="264">
        <v>605.13750000000005</v>
      </c>
      <c r="T83" s="264">
        <v>687.28145148026317</v>
      </c>
      <c r="U83" s="264">
        <v>722.61</v>
      </c>
      <c r="V83" s="264">
        <v>547.19999999999993</v>
      </c>
      <c r="W83" s="264">
        <v>587.04390243902435</v>
      </c>
      <c r="X83" s="264">
        <v>554.57244897959185</v>
      </c>
      <c r="Y83" s="264">
        <v>452.625</v>
      </c>
      <c r="Z83" s="264">
        <v>585.75</v>
      </c>
      <c r="AA83" s="264">
        <v>336.6</v>
      </c>
      <c r="AB83" s="264">
        <v>485.23378124999999</v>
      </c>
      <c r="AC83" s="264">
        <v>68</v>
      </c>
      <c r="AD83" s="264">
        <v>91.999349999999993</v>
      </c>
      <c r="AE83" s="264">
        <v>55.2</v>
      </c>
      <c r="AF83" s="264">
        <v>55.2</v>
      </c>
      <c r="AG83" s="264">
        <v>30.1</v>
      </c>
      <c r="AH83" s="264">
        <v>55.366299999999995</v>
      </c>
      <c r="AI83" s="264">
        <v>58.074185</v>
      </c>
      <c r="AJ83" s="264">
        <v>36</v>
      </c>
      <c r="AK83" s="264">
        <v>50.138149999999996</v>
      </c>
      <c r="AL83" s="264">
        <v>49.978375</v>
      </c>
      <c r="AM83" s="264">
        <v>45</v>
      </c>
      <c r="AN83" s="264">
        <v>48.5</v>
      </c>
      <c r="AO83" s="264">
        <v>71.5</v>
      </c>
      <c r="AP83" s="264">
        <v>69.3</v>
      </c>
      <c r="AQ83" s="264">
        <v>78.418750000000003</v>
      </c>
      <c r="AR83" s="264">
        <v>80.849999999999994</v>
      </c>
      <c r="AS83" s="264">
        <v>60</v>
      </c>
      <c r="AT83" s="264">
        <v>66.2</v>
      </c>
      <c r="AU83" s="264">
        <v>68.099999999999994</v>
      </c>
      <c r="AV83" s="264">
        <v>52.7</v>
      </c>
      <c r="AW83" s="264">
        <v>68.2</v>
      </c>
      <c r="AX83" s="264">
        <v>37.597499999999997</v>
      </c>
      <c r="AY83" s="264">
        <v>53.744249999999994</v>
      </c>
    </row>
    <row r="84" spans="1:51" ht="20.100000000000001" customHeight="1">
      <c r="A84" s="263">
        <v>45</v>
      </c>
      <c r="B84" s="265">
        <v>1</v>
      </c>
      <c r="C84" s="265">
        <v>1</v>
      </c>
      <c r="D84" s="265">
        <v>1</v>
      </c>
      <c r="E84" s="265">
        <v>1</v>
      </c>
      <c r="F84" s="264">
        <v>699.25925925925912</v>
      </c>
      <c r="G84" s="264">
        <v>897.84538950718093</v>
      </c>
      <c r="H84" s="264">
        <v>538.71111111111111</v>
      </c>
      <c r="I84" s="264">
        <v>538.71111111111111</v>
      </c>
      <c r="J84" s="462">
        <v>308.47647058823532</v>
      </c>
      <c r="K84" s="264">
        <v>577.56518066296292</v>
      </c>
      <c r="L84" s="264">
        <v>619.63213963291753</v>
      </c>
      <c r="M84" s="264">
        <v>360.15873015873007</v>
      </c>
      <c r="N84" s="264">
        <v>469.21467820740742</v>
      </c>
      <c r="O84" s="264">
        <v>500.61666146006945</v>
      </c>
      <c r="P84" s="463">
        <v>465.63333333333333</v>
      </c>
      <c r="Q84" s="462">
        <v>479.39673913043487</v>
      </c>
      <c r="R84" s="463">
        <v>729.09793281653742</v>
      </c>
      <c r="S84" s="264">
        <v>713.90000000000009</v>
      </c>
      <c r="T84" s="264">
        <v>805.62517909356734</v>
      </c>
      <c r="U84" s="264">
        <v>851.21166666666682</v>
      </c>
      <c r="V84" s="264">
        <v>636.84444444444443</v>
      </c>
      <c r="W84" s="264">
        <v>688.76124661246615</v>
      </c>
      <c r="X84" s="264">
        <v>675.71351351351336</v>
      </c>
      <c r="Y84" s="264">
        <v>536.44444444444446</v>
      </c>
      <c r="Z84" s="264">
        <v>694.22222222222217</v>
      </c>
      <c r="AA84" s="264">
        <v>386.1</v>
      </c>
      <c r="AB84" s="264">
        <v>553.41227891821427</v>
      </c>
      <c r="AC84" s="264">
        <v>71.466666666666669</v>
      </c>
      <c r="AD84" s="264">
        <v>95.110422222222212</v>
      </c>
      <c r="AE84" s="264">
        <v>57.066666666666663</v>
      </c>
      <c r="AF84" s="264">
        <v>57.066666666666663</v>
      </c>
      <c r="AG84" s="264">
        <v>30.533333333333331</v>
      </c>
      <c r="AH84" s="264">
        <v>56.547822222222223</v>
      </c>
      <c r="AI84" s="264">
        <v>59.399275555555562</v>
      </c>
      <c r="AJ84" s="264">
        <v>38.222222222222221</v>
      </c>
      <c r="AK84" s="264">
        <v>52.711688888888887</v>
      </c>
      <c r="AL84" s="264">
        <v>52.202999999999996</v>
      </c>
      <c r="AM84" s="264">
        <v>48</v>
      </c>
      <c r="AN84" s="264">
        <v>49.5</v>
      </c>
      <c r="AO84" s="264">
        <v>73.111111111111114</v>
      </c>
      <c r="AP84" s="264">
        <v>71.37777777777778</v>
      </c>
      <c r="AQ84" s="264">
        <v>80.261111111111106</v>
      </c>
      <c r="AR84" s="264">
        <v>83.300000000000011</v>
      </c>
      <c r="AS84" s="264">
        <v>61.333333333333329</v>
      </c>
      <c r="AT84" s="264">
        <v>67.955555555555549</v>
      </c>
      <c r="AU84" s="264">
        <v>72.86666666666666</v>
      </c>
      <c r="AV84" s="264">
        <v>55.155555555555551</v>
      </c>
      <c r="AW84" s="264">
        <v>70.933333333333337</v>
      </c>
      <c r="AX84" s="264">
        <v>41.24666666666667</v>
      </c>
      <c r="AY84" s="264">
        <v>55.525679999999994</v>
      </c>
    </row>
    <row r="85" spans="1:51" ht="20.100000000000001" customHeight="1">
      <c r="A85" s="263">
        <v>50</v>
      </c>
      <c r="B85" s="265">
        <v>1</v>
      </c>
      <c r="C85" s="265">
        <v>1</v>
      </c>
      <c r="D85" s="265">
        <v>1</v>
      </c>
      <c r="E85" s="265">
        <v>1</v>
      </c>
      <c r="F85" s="264">
        <v>826.41454545454542</v>
      </c>
      <c r="G85" s="264">
        <v>1046.3922755564631</v>
      </c>
      <c r="H85" s="264">
        <v>627.84</v>
      </c>
      <c r="I85" s="264">
        <v>627.84</v>
      </c>
      <c r="J85" s="462">
        <v>350.57882352941181</v>
      </c>
      <c r="K85" s="264">
        <v>659.87496259666671</v>
      </c>
      <c r="L85" s="264">
        <v>706.85950566962583</v>
      </c>
      <c r="M85" s="264">
        <v>429.14285714285711</v>
      </c>
      <c r="N85" s="264">
        <v>550.44321038666669</v>
      </c>
      <c r="O85" s="264">
        <v>599.67874531406244</v>
      </c>
      <c r="P85" s="463">
        <v>532.92000000000007</v>
      </c>
      <c r="Q85" s="462">
        <v>550.01956521739135</v>
      </c>
      <c r="R85" s="463">
        <v>836.23813953488389</v>
      </c>
      <c r="S85" s="264">
        <v>822.91</v>
      </c>
      <c r="T85" s="264">
        <v>924.05016118421054</v>
      </c>
      <c r="U85" s="264">
        <v>979.8180000000001</v>
      </c>
      <c r="V85" s="264">
        <v>726.56</v>
      </c>
      <c r="W85" s="264">
        <v>790.63512195121939</v>
      </c>
      <c r="X85" s="264">
        <v>814.31716216216228</v>
      </c>
      <c r="Y85" s="264">
        <v>620.5</v>
      </c>
      <c r="Z85" s="264">
        <v>803.00000000000011</v>
      </c>
      <c r="AA85" s="264">
        <v>435.59999999999991</v>
      </c>
      <c r="AB85" s="264">
        <v>630.12955102639285</v>
      </c>
      <c r="AC85" s="264">
        <v>74.56</v>
      </c>
      <c r="AD85" s="264">
        <v>97.599279999999993</v>
      </c>
      <c r="AE85" s="264">
        <v>58.56</v>
      </c>
      <c r="AF85" s="264">
        <v>58.56</v>
      </c>
      <c r="AG85" s="264">
        <v>30.88</v>
      </c>
      <c r="AH85" s="264">
        <v>57.493039999999993</v>
      </c>
      <c r="AI85" s="264">
        <v>60.459348000000006</v>
      </c>
      <c r="AJ85" s="264">
        <v>40</v>
      </c>
      <c r="AK85" s="264">
        <v>54.770519999999998</v>
      </c>
      <c r="AL85" s="264">
        <v>53.982699999999994</v>
      </c>
      <c r="AM85" s="264">
        <v>50.400000000000006</v>
      </c>
      <c r="AN85" s="264">
        <v>50.3</v>
      </c>
      <c r="AO85" s="264">
        <v>74.400000000000006</v>
      </c>
      <c r="AP85" s="264">
        <v>73.040000000000006</v>
      </c>
      <c r="AQ85" s="264">
        <v>81.734999999999999</v>
      </c>
      <c r="AR85" s="264">
        <v>85.26</v>
      </c>
      <c r="AS85" s="264">
        <v>62.400000000000006</v>
      </c>
      <c r="AT85" s="264">
        <v>72.599999999999994</v>
      </c>
      <c r="AU85" s="264">
        <v>76.680000000000007</v>
      </c>
      <c r="AV85" s="264">
        <v>59.160000000000004</v>
      </c>
      <c r="AW85" s="264">
        <v>74.56</v>
      </c>
      <c r="AX85" s="264">
        <v>44.921999999999997</v>
      </c>
      <c r="AY85" s="264">
        <v>57.089112</v>
      </c>
    </row>
    <row r="86" spans="1:51" ht="20.100000000000001" customHeight="1">
      <c r="A86" s="263">
        <v>60</v>
      </c>
      <c r="B86" s="265">
        <v>1</v>
      </c>
      <c r="C86" s="265">
        <v>1</v>
      </c>
      <c r="D86" s="265">
        <v>1</v>
      </c>
      <c r="E86" s="265">
        <v>1</v>
      </c>
      <c r="F86" s="264">
        <v>1093.1578947368421</v>
      </c>
      <c r="G86" s="264">
        <v>1344.2119796303857</v>
      </c>
      <c r="H86" s="264">
        <v>806.5333333333333</v>
      </c>
      <c r="I86" s="264">
        <v>806.5333333333333</v>
      </c>
      <c r="J86" s="462">
        <v>434.9823529411766</v>
      </c>
      <c r="K86" s="264">
        <v>824.58963549722228</v>
      </c>
      <c r="L86" s="264">
        <v>881.45055472468812</v>
      </c>
      <c r="M86" s="264">
        <v>567.61904761904759</v>
      </c>
      <c r="N86" s="264">
        <v>719.23325753083259</v>
      </c>
      <c r="O86" s="264">
        <v>798.27187109505189</v>
      </c>
      <c r="P86" s="463">
        <v>667.6</v>
      </c>
      <c r="Q86" s="462">
        <v>691.89130434782612</v>
      </c>
      <c r="R86" s="463">
        <v>1050.698449612403</v>
      </c>
      <c r="S86" s="264">
        <v>1041.425</v>
      </c>
      <c r="T86" s="264">
        <v>1161.0626343201754</v>
      </c>
      <c r="U86" s="264">
        <v>1249.4325925925925</v>
      </c>
      <c r="V86" s="264">
        <v>906.13333333333333</v>
      </c>
      <c r="W86" s="264">
        <v>994.69593495934953</v>
      </c>
      <c r="X86" s="264">
        <v>1091.5976351351351</v>
      </c>
      <c r="Y86" s="264">
        <v>791.64750000000004</v>
      </c>
      <c r="Z86" s="264">
        <v>1021.1666666666667</v>
      </c>
      <c r="AA86" s="264">
        <v>564.25350480769225</v>
      </c>
      <c r="AB86" s="264">
        <v>783.56795918866078</v>
      </c>
      <c r="AC86" s="264">
        <v>80</v>
      </c>
      <c r="AD86" s="264">
        <v>101.33256666666668</v>
      </c>
      <c r="AE86" s="264">
        <v>60.8</v>
      </c>
      <c r="AF86" s="264">
        <v>60.8</v>
      </c>
      <c r="AG86" s="264">
        <v>31.4</v>
      </c>
      <c r="AH86" s="264">
        <v>58.910866666666664</v>
      </c>
      <c r="AI86" s="264">
        <v>62.049456666666671</v>
      </c>
      <c r="AJ86" s="264">
        <v>42.666666666666664</v>
      </c>
      <c r="AK86" s="264">
        <v>57.858766666666668</v>
      </c>
      <c r="AL86" s="264">
        <v>57.013083333333327</v>
      </c>
      <c r="AM86" s="264">
        <v>54</v>
      </c>
      <c r="AN86" s="264">
        <v>51.5</v>
      </c>
      <c r="AO86" s="264">
        <v>76.333333333333329</v>
      </c>
      <c r="AP86" s="264">
        <v>75.533333333333331</v>
      </c>
      <c r="AQ86" s="264">
        <v>83.94583333333334</v>
      </c>
      <c r="AR86" s="264">
        <v>88.550000000000011</v>
      </c>
      <c r="AS86" s="264">
        <v>68.900000000000006</v>
      </c>
      <c r="AT86" s="264">
        <v>82.5</v>
      </c>
      <c r="AU86" s="264">
        <v>82.4</v>
      </c>
      <c r="AV86" s="264">
        <v>66.300000000000011</v>
      </c>
      <c r="AW86" s="264">
        <v>80.8</v>
      </c>
      <c r="AX86" s="264">
        <v>50.435000000000002</v>
      </c>
      <c r="AY86" s="264">
        <v>59.434259999999995</v>
      </c>
    </row>
    <row r="87" spans="1:51" ht="20.100000000000001" customHeight="1">
      <c r="A87" s="263">
        <v>70</v>
      </c>
      <c r="B87" s="265">
        <v>1</v>
      </c>
      <c r="C87" s="265">
        <v>1</v>
      </c>
      <c r="D87" s="265">
        <v>1</v>
      </c>
      <c r="E87" s="265">
        <v>1</v>
      </c>
      <c r="F87" s="264">
        <v>1376.2711864406779</v>
      </c>
      <c r="G87" s="264">
        <v>1642.653911111759</v>
      </c>
      <c r="H87" s="264">
        <v>985.59999999999991</v>
      </c>
      <c r="I87" s="264">
        <v>985.59999999999991</v>
      </c>
      <c r="J87" s="462">
        <v>519.55630252100843</v>
      </c>
      <c r="K87" s="264">
        <v>989.38583042619052</v>
      </c>
      <c r="L87" s="264">
        <v>1056.1584469068757</v>
      </c>
      <c r="M87" s="264">
        <v>706.53061224489795</v>
      </c>
      <c r="N87" s="264">
        <v>899.35129931214237</v>
      </c>
      <c r="O87" s="264">
        <v>997.26696093861585</v>
      </c>
      <c r="P87" s="463">
        <v>823.11428571428564</v>
      </c>
      <c r="Q87" s="462">
        <v>834.29968944099392</v>
      </c>
      <c r="R87" s="463">
        <v>1265.3129568106312</v>
      </c>
      <c r="S87" s="264">
        <v>1260.3642857142856</v>
      </c>
      <c r="T87" s="264">
        <v>1398.2144008458647</v>
      </c>
      <c r="U87" s="264">
        <v>1536.7037288135596</v>
      </c>
      <c r="V87" s="264">
        <v>1085.8285714285714</v>
      </c>
      <c r="W87" s="264">
        <v>1242.6765444015443</v>
      </c>
      <c r="X87" s="264">
        <v>1368.9408301158303</v>
      </c>
      <c r="Y87" s="264">
        <v>1037.8499999999999</v>
      </c>
      <c r="Z87" s="264">
        <v>1282.9469387755103</v>
      </c>
      <c r="AA87" s="264">
        <v>752.33871840659344</v>
      </c>
      <c r="AB87" s="264">
        <v>962.22158632989999</v>
      </c>
      <c r="AC87" s="264">
        <v>84.800000000000011</v>
      </c>
      <c r="AD87" s="264">
        <v>103.9992</v>
      </c>
      <c r="AE87" s="264">
        <v>62.400000000000006</v>
      </c>
      <c r="AF87" s="264">
        <v>62.400000000000006</v>
      </c>
      <c r="AG87" s="264">
        <v>31.771428571428572</v>
      </c>
      <c r="AH87" s="264">
        <v>59.923599999999993</v>
      </c>
      <c r="AI87" s="264">
        <v>63.185248571428573</v>
      </c>
      <c r="AJ87" s="264">
        <v>44.571428571428569</v>
      </c>
      <c r="AK87" s="264">
        <v>60.064657142857143</v>
      </c>
      <c r="AL87" s="264">
        <v>60.296928571428566</v>
      </c>
      <c r="AM87" s="264">
        <v>56.571428571428569</v>
      </c>
      <c r="AN87" s="264">
        <v>52.357142857142861</v>
      </c>
      <c r="AO87" s="264">
        <v>77.714285714285708</v>
      </c>
      <c r="AP87" s="264">
        <v>77.314285714285717</v>
      </c>
      <c r="AQ87" s="264">
        <v>85.525000000000006</v>
      </c>
      <c r="AR87" s="264">
        <v>95.861249999999998</v>
      </c>
      <c r="AS87" s="264">
        <v>75.485714285714295</v>
      </c>
      <c r="AT87" s="264">
        <v>91.857142857142861</v>
      </c>
      <c r="AU87" s="264">
        <v>86.48571428571428</v>
      </c>
      <c r="AV87" s="264">
        <v>72.5</v>
      </c>
      <c r="AW87" s="264">
        <v>86.357142857142861</v>
      </c>
      <c r="AX87" s="264">
        <v>54.372857142857143</v>
      </c>
      <c r="AY87" s="264">
        <v>61.109365714285715</v>
      </c>
    </row>
    <row r="88" spans="1:51" ht="20.100000000000001" customHeight="1">
      <c r="A88" s="263">
        <v>80</v>
      </c>
      <c r="B88" s="265">
        <v>1</v>
      </c>
      <c r="C88" s="265">
        <v>1</v>
      </c>
      <c r="D88" s="265">
        <v>1</v>
      </c>
      <c r="E88" s="265">
        <v>1</v>
      </c>
      <c r="F88" s="264">
        <v>1675.6147540983607</v>
      </c>
      <c r="G88" s="264">
        <v>1941.4847347227894</v>
      </c>
      <c r="H88" s="264">
        <v>1164.8999999999999</v>
      </c>
      <c r="I88" s="264">
        <v>1164.8999999999999</v>
      </c>
      <c r="J88" s="462">
        <v>604.23676470588225</v>
      </c>
      <c r="K88" s="264">
        <v>1154.2329766229166</v>
      </c>
      <c r="L88" s="264">
        <v>1230.9393660435162</v>
      </c>
      <c r="M88" s="264">
        <v>845.71428571428567</v>
      </c>
      <c r="N88" s="264">
        <v>1080.2523306481248</v>
      </c>
      <c r="O88" s="264">
        <v>1196.5132783212891</v>
      </c>
      <c r="P88" s="463">
        <v>1019.5600000000001</v>
      </c>
      <c r="Q88" s="462">
        <v>977.04347826086962</v>
      </c>
      <c r="R88" s="463">
        <v>1480.0238372093024</v>
      </c>
      <c r="S88" s="264">
        <v>1479.5687500000001</v>
      </c>
      <c r="T88" s="264">
        <v>1635.4532257401315</v>
      </c>
      <c r="U88" s="264">
        <v>1897.5422006835938</v>
      </c>
      <c r="V88" s="264">
        <v>1320.9654527559053</v>
      </c>
      <c r="W88" s="264">
        <v>1605.4669763513514</v>
      </c>
      <c r="X88" s="264">
        <v>1646.3232263513514</v>
      </c>
      <c r="Y88" s="264">
        <v>1290.6187500000001</v>
      </c>
      <c r="Z88" s="264">
        <v>1566.6778225806452</v>
      </c>
      <c r="AA88" s="264">
        <v>954.67302120535703</v>
      </c>
      <c r="AB88" s="264">
        <v>1157.1417380386624</v>
      </c>
      <c r="AC88" s="264">
        <v>89.199999999999989</v>
      </c>
      <c r="AD88" s="264">
        <v>105.99917499999999</v>
      </c>
      <c r="AE88" s="264">
        <v>63.599999999999994</v>
      </c>
      <c r="AF88" s="264">
        <v>63.599999999999994</v>
      </c>
      <c r="AG88" s="264">
        <v>32.049999999999997</v>
      </c>
      <c r="AH88" s="264">
        <v>60.683149999999998</v>
      </c>
      <c r="AI88" s="264">
        <v>64.0370925</v>
      </c>
      <c r="AJ88" s="264">
        <v>46</v>
      </c>
      <c r="AK88" s="264">
        <v>61.719075000000004</v>
      </c>
      <c r="AL88" s="264">
        <v>62.759812499999995</v>
      </c>
      <c r="AM88" s="264">
        <v>58.5</v>
      </c>
      <c r="AN88" s="264">
        <v>53</v>
      </c>
      <c r="AO88" s="264">
        <v>78.75</v>
      </c>
      <c r="AP88" s="264">
        <v>78.650000000000006</v>
      </c>
      <c r="AQ88" s="264">
        <v>86.709374999999994</v>
      </c>
      <c r="AR88" s="264">
        <v>102.25359375000001</v>
      </c>
      <c r="AS88" s="264">
        <v>81.174999999999997</v>
      </c>
      <c r="AT88" s="264">
        <v>98.875</v>
      </c>
      <c r="AU88" s="264">
        <v>92.524999999999991</v>
      </c>
      <c r="AV88" s="264">
        <v>77.5625</v>
      </c>
      <c r="AW88" s="264">
        <v>90.9375</v>
      </c>
      <c r="AX88" s="264">
        <v>57.873750000000001</v>
      </c>
      <c r="AY88" s="264">
        <v>62.365695000000002</v>
      </c>
    </row>
    <row r="89" spans="1:51" ht="20.100000000000001" customHeight="1">
      <c r="A89" s="263">
        <v>90</v>
      </c>
      <c r="B89" s="265">
        <v>1</v>
      </c>
      <c r="C89" s="265">
        <v>1</v>
      </c>
      <c r="D89" s="265">
        <v>1</v>
      </c>
      <c r="E89" s="265">
        <v>1</v>
      </c>
      <c r="F89" s="264">
        <v>1991.1111111111109</v>
      </c>
      <c r="G89" s="264">
        <v>2240.5748197535904</v>
      </c>
      <c r="H89" s="264">
        <v>1344.3555555555556</v>
      </c>
      <c r="I89" s="264">
        <v>1344.3555555555556</v>
      </c>
      <c r="J89" s="462">
        <v>688.98823529411766</v>
      </c>
      <c r="K89" s="264">
        <v>1319.1140903314815</v>
      </c>
      <c r="L89" s="264">
        <v>1405.768969816459</v>
      </c>
      <c r="M89" s="264">
        <v>985.07936507936506</v>
      </c>
      <c r="N89" s="264">
        <v>1261.6753550205553</v>
      </c>
      <c r="O89" s="264">
        <v>1395.9270807300345</v>
      </c>
      <c r="P89" s="463">
        <v>1218.2755555555555</v>
      </c>
      <c r="Q89" s="462">
        <v>1120.0108695652175</v>
      </c>
      <c r="R89" s="463">
        <v>1694.7989664082688</v>
      </c>
      <c r="S89" s="264">
        <v>1698.95</v>
      </c>
      <c r="T89" s="264">
        <v>1872.7500895467836</v>
      </c>
      <c r="U89" s="264">
        <v>2264.6270950520834</v>
      </c>
      <c r="V89" s="264">
        <v>1630.9137357830271</v>
      </c>
      <c r="W89" s="264">
        <v>1969.8595345345345</v>
      </c>
      <c r="X89" s="264">
        <v>1923.731756756757</v>
      </c>
      <c r="Y89" s="264">
        <v>1607.4444444444446</v>
      </c>
      <c r="Z89" s="264">
        <v>1897.4444444444446</v>
      </c>
      <c r="AA89" s="264">
        <v>1162.2482410714285</v>
      </c>
      <c r="AB89" s="264">
        <v>1352.1129671454778</v>
      </c>
      <c r="AC89" s="264">
        <v>93.333333333333329</v>
      </c>
      <c r="AD89" s="264">
        <v>107.5547111111111</v>
      </c>
      <c r="AE89" s="264">
        <v>64.533333333333331</v>
      </c>
      <c r="AF89" s="264">
        <v>64.533333333333331</v>
      </c>
      <c r="AG89" s="264">
        <v>32.266666666666666</v>
      </c>
      <c r="AH89" s="264">
        <v>61.273911111111111</v>
      </c>
      <c r="AI89" s="264">
        <v>64.699637777777781</v>
      </c>
      <c r="AJ89" s="264">
        <v>47.111111111111114</v>
      </c>
      <c r="AK89" s="264">
        <v>63.005844444444449</v>
      </c>
      <c r="AL89" s="264">
        <v>64.675388888888889</v>
      </c>
      <c r="AM89" s="264">
        <v>60</v>
      </c>
      <c r="AN89" s="264">
        <v>53.5</v>
      </c>
      <c r="AO89" s="264">
        <v>79.555555555555557</v>
      </c>
      <c r="AP89" s="264">
        <v>79.688888888888897</v>
      </c>
      <c r="AQ89" s="264">
        <v>87.63055555555556</v>
      </c>
      <c r="AR89" s="264">
        <v>107.22541666666666</v>
      </c>
      <c r="AS89" s="264">
        <v>88.322222222222223</v>
      </c>
      <c r="AT89" s="264">
        <v>104.33333333333333</v>
      </c>
      <c r="AU89" s="264">
        <v>102.22222222222223</v>
      </c>
      <c r="AV89" s="264">
        <v>81.5</v>
      </c>
      <c r="AW89" s="264">
        <v>94.500000000000014</v>
      </c>
      <c r="AX89" s="264">
        <v>60.776666666666664</v>
      </c>
      <c r="AY89" s="264">
        <v>63.342839999999995</v>
      </c>
    </row>
    <row r="90" spans="1:51" ht="20.100000000000001" customHeight="1">
      <c r="A90" s="263">
        <v>100</v>
      </c>
      <c r="B90" s="265">
        <v>1</v>
      </c>
      <c r="C90" s="265">
        <v>1</v>
      </c>
      <c r="D90" s="265">
        <v>1</v>
      </c>
      <c r="E90" s="265">
        <v>1</v>
      </c>
      <c r="F90" s="325">
        <v>2322.7138461538461</v>
      </c>
      <c r="G90" s="325">
        <v>2539.8463877782315</v>
      </c>
      <c r="H90" s="325">
        <v>1523.9199999999998</v>
      </c>
      <c r="I90" s="325">
        <v>1523.9199999999998</v>
      </c>
      <c r="J90" s="462">
        <v>773.78941176470585</v>
      </c>
      <c r="K90" s="264">
        <v>1484.0189812983333</v>
      </c>
      <c r="L90" s="264">
        <v>1580.6326528348129</v>
      </c>
      <c r="M90" s="264">
        <v>1124.5714285714287</v>
      </c>
      <c r="N90" s="264">
        <v>1443.4637745184996</v>
      </c>
      <c r="O90" s="264">
        <v>1595.4581226570313</v>
      </c>
      <c r="P90" s="463">
        <v>1417.248</v>
      </c>
      <c r="Q90" s="465">
        <v>1263.1347826086958</v>
      </c>
      <c r="R90" s="464">
        <v>1909.6190697674417</v>
      </c>
      <c r="S90" s="325">
        <v>1918.4549999999999</v>
      </c>
      <c r="T90" s="325">
        <v>2110.087580592105</v>
      </c>
      <c r="U90" s="325">
        <v>2631.7950105468753</v>
      </c>
      <c r="V90" s="325">
        <v>1942.7723622047245</v>
      </c>
      <c r="W90" s="325">
        <v>2356.5765624999999</v>
      </c>
      <c r="X90" s="325">
        <v>2232.3512258064516</v>
      </c>
      <c r="Y90" s="325">
        <v>1946.5</v>
      </c>
      <c r="Z90" s="325">
        <v>2236.5</v>
      </c>
      <c r="AA90" s="325">
        <v>1370.3084169642857</v>
      </c>
      <c r="AB90" s="325">
        <v>1547.11995043093</v>
      </c>
      <c r="AC90" s="264">
        <v>97.28</v>
      </c>
      <c r="AD90" s="264">
        <v>108.79913999999999</v>
      </c>
      <c r="AE90" s="264">
        <v>65.28</v>
      </c>
      <c r="AF90" s="264">
        <v>65.28</v>
      </c>
      <c r="AG90" s="264">
        <v>32.44</v>
      </c>
      <c r="AH90" s="264">
        <v>61.746520000000004</v>
      </c>
      <c r="AI90" s="264">
        <v>65.229674000000003</v>
      </c>
      <c r="AJ90" s="264">
        <v>48</v>
      </c>
      <c r="AK90" s="264">
        <v>64.035259999999994</v>
      </c>
      <c r="AL90" s="264">
        <v>66.207849999999993</v>
      </c>
      <c r="AM90" s="264">
        <v>61.2</v>
      </c>
      <c r="AN90" s="264">
        <v>53.9</v>
      </c>
      <c r="AO90" s="264">
        <v>80.2</v>
      </c>
      <c r="AP90" s="264">
        <v>80.52</v>
      </c>
      <c r="AQ90" s="264">
        <v>88.367499999999993</v>
      </c>
      <c r="AR90" s="264">
        <v>111.20287499999999</v>
      </c>
      <c r="AS90" s="264">
        <v>94.490000000000009</v>
      </c>
      <c r="AT90" s="264">
        <v>108.69999999999999</v>
      </c>
      <c r="AU90" s="264">
        <v>110.4</v>
      </c>
      <c r="AV90" s="264">
        <v>85.2</v>
      </c>
      <c r="AW90" s="264">
        <v>97.35</v>
      </c>
      <c r="AX90" s="264">
        <v>63.098999999999997</v>
      </c>
      <c r="AY90" s="264">
        <v>64.124555999999998</v>
      </c>
    </row>
    <row r="91" spans="1:51" ht="20.100000000000001" customHeight="1">
      <c r="A91" s="263">
        <v>120</v>
      </c>
      <c r="B91" s="265">
        <v>1</v>
      </c>
      <c r="C91" s="265">
        <v>1</v>
      </c>
      <c r="D91" s="265">
        <v>1</v>
      </c>
      <c r="E91" s="265">
        <v>1</v>
      </c>
      <c r="F91" s="325">
        <v>3034.130434782609</v>
      </c>
      <c r="G91" s="325">
        <v>3138.7524898151928</v>
      </c>
      <c r="H91" s="325">
        <v>1883.2666666666667</v>
      </c>
      <c r="I91" s="325">
        <v>1883.2666666666667</v>
      </c>
      <c r="J91" s="462">
        <v>943.49117647058824</v>
      </c>
      <c r="K91" s="264">
        <v>1813.8763177486112</v>
      </c>
      <c r="L91" s="264">
        <v>1930.4281773623443</v>
      </c>
      <c r="M91" s="264">
        <v>1403.8095238095239</v>
      </c>
      <c r="N91" s="264">
        <v>1807.7714037654164</v>
      </c>
      <c r="O91" s="264">
        <v>1994.7546855475262</v>
      </c>
      <c r="P91" s="463">
        <v>1815.7066666666667</v>
      </c>
      <c r="Q91" s="465">
        <v>1549.695652173913</v>
      </c>
      <c r="R91" s="464">
        <v>2339.3492248062016</v>
      </c>
      <c r="S91" s="325">
        <v>2357.7125000000001</v>
      </c>
      <c r="T91" s="325">
        <v>2584.8438171600874</v>
      </c>
      <c r="U91" s="325">
        <v>3366.2968837890626</v>
      </c>
      <c r="V91" s="325">
        <v>2655.5978523662548</v>
      </c>
      <c r="W91" s="325">
        <v>3144.3138020833335</v>
      </c>
      <c r="X91" s="325">
        <v>3121.6348984771571</v>
      </c>
      <c r="Y91" s="325">
        <v>2678.7817602040814</v>
      </c>
      <c r="Z91" s="325">
        <v>2968.7817602040814</v>
      </c>
      <c r="AA91" s="325">
        <v>1787.3986808035713</v>
      </c>
      <c r="AB91" s="325">
        <v>1937.2054253591084</v>
      </c>
      <c r="AC91" s="264">
        <v>104.80000000000001</v>
      </c>
      <c r="AD91" s="264">
        <v>110.66578333333334</v>
      </c>
      <c r="AE91" s="264">
        <v>66.400000000000006</v>
      </c>
      <c r="AF91" s="264">
        <v>66.400000000000006</v>
      </c>
      <c r="AG91" s="264">
        <v>32.700000000000003</v>
      </c>
      <c r="AH91" s="264">
        <v>62.455433333333332</v>
      </c>
      <c r="AI91" s="264">
        <v>66.024728333333329</v>
      </c>
      <c r="AJ91" s="264">
        <v>49.333333333333336</v>
      </c>
      <c r="AK91" s="264">
        <v>65.57938333333334</v>
      </c>
      <c r="AL91" s="264">
        <v>68.506541666666664</v>
      </c>
      <c r="AM91" s="264">
        <v>63</v>
      </c>
      <c r="AN91" s="264">
        <v>54.5</v>
      </c>
      <c r="AO91" s="264">
        <v>81.166666666666671</v>
      </c>
      <c r="AP91" s="264">
        <v>82.141666666666666</v>
      </c>
      <c r="AQ91" s="264">
        <v>89.472916666666663</v>
      </c>
      <c r="AR91" s="264">
        <v>117.1690625</v>
      </c>
      <c r="AS91" s="264">
        <v>103.74166666666666</v>
      </c>
      <c r="AT91" s="264">
        <v>115.25</v>
      </c>
      <c r="AU91" s="264">
        <v>122.66666666666666</v>
      </c>
      <c r="AV91" s="264">
        <v>95.5</v>
      </c>
      <c r="AW91" s="264">
        <v>101.625</v>
      </c>
      <c r="AX91" s="264">
        <v>66.582499999999996</v>
      </c>
      <c r="AY91" s="264">
        <v>65.297129999999996</v>
      </c>
    </row>
    <row r="92" spans="1:51" ht="20.100000000000001" customHeight="1">
      <c r="A92" s="263">
        <v>140</v>
      </c>
      <c r="B92" s="265">
        <v>1</v>
      </c>
      <c r="C92" s="265">
        <v>1</v>
      </c>
      <c r="D92" s="265">
        <v>1</v>
      </c>
      <c r="E92" s="265">
        <v>1</v>
      </c>
      <c r="F92" s="325">
        <v>3809.7260273972606</v>
      </c>
      <c r="G92" s="325">
        <v>3737.9697055558795</v>
      </c>
      <c r="H92" s="325">
        <v>2242.8000000000002</v>
      </c>
      <c r="I92" s="325">
        <v>2242.8000000000002</v>
      </c>
      <c r="J92" s="462">
        <v>1113.2781512605043</v>
      </c>
      <c r="K92" s="264">
        <v>2143.7744152130954</v>
      </c>
      <c r="L92" s="264">
        <v>2280.2821234534376</v>
      </c>
      <c r="M92" s="264">
        <v>1683.2653061224489</v>
      </c>
      <c r="N92" s="264">
        <v>2172.7054246560715</v>
      </c>
      <c r="O92" s="264">
        <v>2394.252230469308</v>
      </c>
      <c r="P92" s="463">
        <v>2214.6057142857144</v>
      </c>
      <c r="Q92" s="465">
        <v>1836.5248447204967</v>
      </c>
      <c r="R92" s="464">
        <v>2769.1564784053157</v>
      </c>
      <c r="S92" s="325">
        <v>2797.1821428571429</v>
      </c>
      <c r="T92" s="325">
        <v>3059.6697004229322</v>
      </c>
      <c r="U92" s="325">
        <v>4100.9410789620542</v>
      </c>
      <c r="V92" s="325">
        <v>3462.0124448853612</v>
      </c>
      <c r="W92" s="325">
        <v>3935.5546875000005</v>
      </c>
      <c r="X92" s="325">
        <v>4092.5441986947067</v>
      </c>
      <c r="Y92" s="325">
        <v>3413.741508746356</v>
      </c>
      <c r="Z92" s="325">
        <v>3703.741508746356</v>
      </c>
      <c r="AA92" s="325">
        <v>2205.3202978316322</v>
      </c>
      <c r="AB92" s="325">
        <v>2327.3521931649498</v>
      </c>
      <c r="AC92" s="264">
        <v>112</v>
      </c>
      <c r="AD92" s="264">
        <v>111.9991</v>
      </c>
      <c r="AE92" s="264">
        <v>70.800000000000011</v>
      </c>
      <c r="AF92" s="264">
        <v>67.2</v>
      </c>
      <c r="AG92" s="264">
        <v>32.885714285714286</v>
      </c>
      <c r="AH92" s="264">
        <v>62.961799999999997</v>
      </c>
      <c r="AI92" s="264">
        <v>66.592624285714294</v>
      </c>
      <c r="AJ92" s="264">
        <v>50.285714285714285</v>
      </c>
      <c r="AK92" s="264">
        <v>66.68232857142857</v>
      </c>
      <c r="AL92" s="264">
        <v>70.148464285714283</v>
      </c>
      <c r="AM92" s="264">
        <v>64.285714285714278</v>
      </c>
      <c r="AN92" s="264">
        <v>54.928571428571431</v>
      </c>
      <c r="AO92" s="264">
        <v>81.857142857142861</v>
      </c>
      <c r="AP92" s="264">
        <v>89.148214285714289</v>
      </c>
      <c r="AQ92" s="264">
        <v>90.262499999999989</v>
      </c>
      <c r="AR92" s="264">
        <v>121.43062499999999</v>
      </c>
      <c r="AS92" s="264">
        <v>110.35000000000001</v>
      </c>
      <c r="AT92" s="264">
        <v>119.92857142857143</v>
      </c>
      <c r="AU92" s="264">
        <v>132.97857142857143</v>
      </c>
      <c r="AV92" s="264">
        <v>102.85714285714283</v>
      </c>
      <c r="AW92" s="264">
        <v>104.67857142857142</v>
      </c>
      <c r="AX92" s="264">
        <v>69.070714285714288</v>
      </c>
      <c r="AY92" s="264">
        <v>66.134682857142849</v>
      </c>
    </row>
    <row r="93" spans="1:51" ht="20.100000000000001" customHeight="1">
      <c r="A93" s="263">
        <v>160</v>
      </c>
      <c r="B93" s="265">
        <v>1</v>
      </c>
      <c r="C93" s="265">
        <v>1</v>
      </c>
      <c r="D93" s="265">
        <v>1</v>
      </c>
      <c r="E93" s="265">
        <v>1</v>
      </c>
      <c r="F93" s="325">
        <v>4649.4318181818189</v>
      </c>
      <c r="G93" s="325">
        <v>4337.381367361395</v>
      </c>
      <c r="H93" s="325">
        <v>2768</v>
      </c>
      <c r="I93" s="325">
        <v>2602.4500000000003</v>
      </c>
      <c r="J93" s="462">
        <v>1283.1183823529414</v>
      </c>
      <c r="K93" s="264">
        <v>2473.6979883114582</v>
      </c>
      <c r="L93" s="264">
        <v>2630.1725830217583</v>
      </c>
      <c r="M93" s="264">
        <v>1962.8571428571429</v>
      </c>
      <c r="N93" s="264">
        <v>2538.0309403240622</v>
      </c>
      <c r="O93" s="264">
        <v>2793.8753891606443</v>
      </c>
      <c r="P93" s="463">
        <v>2613.7800000000002</v>
      </c>
      <c r="Q93" s="465">
        <v>2123.5217391304345</v>
      </c>
      <c r="R93" s="464">
        <v>3199.0119186046513</v>
      </c>
      <c r="S93" s="325">
        <v>3236.7843750000002</v>
      </c>
      <c r="T93" s="325">
        <v>3534.5391128700658</v>
      </c>
      <c r="U93" s="325">
        <v>4835.674225341796</v>
      </c>
      <c r="V93" s="325">
        <v>4269.3233892746912</v>
      </c>
      <c r="W93" s="325">
        <v>4728.9853515625</v>
      </c>
      <c r="X93" s="325">
        <v>5071.7261738578682</v>
      </c>
      <c r="Y93" s="325">
        <v>4148.711320153061</v>
      </c>
      <c r="Z93" s="325">
        <v>4438.711320153061</v>
      </c>
      <c r="AA93" s="325">
        <v>2623.7615106026783</v>
      </c>
      <c r="AB93" s="325">
        <v>2717.5372690193308</v>
      </c>
      <c r="AC93" s="264">
        <v>119</v>
      </c>
      <c r="AD93" s="264">
        <v>112.9990875</v>
      </c>
      <c r="AE93" s="264">
        <v>77.2</v>
      </c>
      <c r="AF93" s="264">
        <v>67.8</v>
      </c>
      <c r="AG93" s="264">
        <v>33.024999999999999</v>
      </c>
      <c r="AH93" s="264">
        <v>63.341575000000006</v>
      </c>
      <c r="AI93" s="264">
        <v>67.01854625</v>
      </c>
      <c r="AJ93" s="264">
        <v>51</v>
      </c>
      <c r="AK93" s="264">
        <v>67.509537499999993</v>
      </c>
      <c r="AL93" s="264">
        <v>71.379906250000005</v>
      </c>
      <c r="AM93" s="264">
        <v>65.400000000000006</v>
      </c>
      <c r="AN93" s="264">
        <v>55.25</v>
      </c>
      <c r="AO93" s="264">
        <v>82.375</v>
      </c>
      <c r="AP93" s="264">
        <v>97.754687500000003</v>
      </c>
      <c r="AQ93" s="264">
        <v>90.854687499999997</v>
      </c>
      <c r="AR93" s="264">
        <v>124.626796875</v>
      </c>
      <c r="AS93" s="264">
        <v>116.05625000000001</v>
      </c>
      <c r="AT93" s="264">
        <v>123.4375</v>
      </c>
      <c r="AU93" s="264">
        <v>140.98124999999999</v>
      </c>
      <c r="AV93" s="264">
        <v>108.375</v>
      </c>
      <c r="AW93" s="264">
        <v>108.375</v>
      </c>
      <c r="AX93" s="264">
        <v>70.936874999999986</v>
      </c>
      <c r="AY93" s="264">
        <v>66.762847499999992</v>
      </c>
    </row>
    <row r="94" spans="1:51" ht="20.100000000000001" customHeight="1">
      <c r="A94" s="263">
        <v>180</v>
      </c>
      <c r="B94" s="265">
        <v>1</v>
      </c>
      <c r="C94" s="265">
        <v>1</v>
      </c>
      <c r="D94" s="265">
        <v>1</v>
      </c>
      <c r="E94" s="265">
        <v>1</v>
      </c>
      <c r="F94" s="325">
        <v>5553.2098765432102</v>
      </c>
      <c r="G94" s="325">
        <v>4936.9226598767946</v>
      </c>
      <c r="H94" s="325">
        <v>3402</v>
      </c>
      <c r="I94" s="325">
        <v>2962.1777777777779</v>
      </c>
      <c r="J94" s="462">
        <v>1452.9941176470588</v>
      </c>
      <c r="K94" s="264">
        <v>2803.6385451657407</v>
      </c>
      <c r="L94" s="264">
        <v>2980.0873849082291</v>
      </c>
      <c r="M94" s="264">
        <v>2242.5396825396829</v>
      </c>
      <c r="N94" s="264">
        <v>2903.6174525102774</v>
      </c>
      <c r="O94" s="264">
        <v>3193.5822903650173</v>
      </c>
      <c r="P94" s="463">
        <v>3013.137777777778</v>
      </c>
      <c r="Q94" s="465">
        <v>2410.6304347826085</v>
      </c>
      <c r="R94" s="464">
        <v>3628.899483204134</v>
      </c>
      <c r="S94" s="325">
        <v>3676.4750000000004</v>
      </c>
      <c r="T94" s="325">
        <v>4009.4375447733914</v>
      </c>
      <c r="U94" s="325">
        <v>5570.4666725260413</v>
      </c>
      <c r="V94" s="325">
        <v>5077.2319015775029</v>
      </c>
      <c r="W94" s="325">
        <v>5523.8758680555557</v>
      </c>
      <c r="X94" s="325">
        <v>6052.201043429216</v>
      </c>
      <c r="Y94" s="325">
        <v>4883.6878401360545</v>
      </c>
      <c r="Z94" s="325">
        <v>5173.6878401360545</v>
      </c>
      <c r="AA94" s="325">
        <v>3042.5491205357139</v>
      </c>
      <c r="AB94" s="325">
        <v>3107.7478835727393</v>
      </c>
      <c r="AC94" s="264">
        <v>125.86666666666667</v>
      </c>
      <c r="AD94" s="264">
        <v>113.77685555555556</v>
      </c>
      <c r="AE94" s="264">
        <v>83.6</v>
      </c>
      <c r="AF94" s="264">
        <v>68.266666666666666</v>
      </c>
      <c r="AG94" s="264">
        <v>33.133333333333333</v>
      </c>
      <c r="AH94" s="264">
        <v>63.636955555555559</v>
      </c>
      <c r="AI94" s="264">
        <v>67.34981888888889</v>
      </c>
      <c r="AJ94" s="264">
        <v>51.555555555555557</v>
      </c>
      <c r="AK94" s="264">
        <v>68.15292222222223</v>
      </c>
      <c r="AL94" s="264">
        <v>72.337694444444438</v>
      </c>
      <c r="AM94" s="264">
        <v>67.022222222222226</v>
      </c>
      <c r="AN94" s="264">
        <v>55.5</v>
      </c>
      <c r="AO94" s="264">
        <v>82.777777777777771</v>
      </c>
      <c r="AP94" s="264">
        <v>104.44861111111111</v>
      </c>
      <c r="AQ94" s="264">
        <v>91.315277777777766</v>
      </c>
      <c r="AR94" s="264">
        <v>127.11270833333334</v>
      </c>
      <c r="AS94" s="264">
        <v>121.16111111111111</v>
      </c>
      <c r="AT94" s="264">
        <v>127.5</v>
      </c>
      <c r="AU94" s="264">
        <v>147.20555555555555</v>
      </c>
      <c r="AV94" s="264">
        <v>112.66666666666666</v>
      </c>
      <c r="AW94" s="264">
        <v>112.66666666666667</v>
      </c>
      <c r="AX94" s="264">
        <v>72.388333333333321</v>
      </c>
      <c r="AY94" s="264">
        <v>67.251419999999996</v>
      </c>
    </row>
    <row r="95" spans="1:51" ht="20.100000000000001" customHeight="1">
      <c r="A95" s="263">
        <v>200</v>
      </c>
      <c r="B95" s="265">
        <v>1</v>
      </c>
      <c r="C95" s="265">
        <v>1</v>
      </c>
      <c r="D95" s="265">
        <v>1</v>
      </c>
      <c r="E95" s="265">
        <v>1</v>
      </c>
      <c r="F95" s="325">
        <v>6521.0376470588235</v>
      </c>
      <c r="G95" s="325">
        <v>5536.5546938891157</v>
      </c>
      <c r="H95" s="325">
        <v>4100</v>
      </c>
      <c r="I95" s="325">
        <v>3321.96</v>
      </c>
      <c r="J95" s="462">
        <v>1622.8947058823528</v>
      </c>
      <c r="K95" s="264">
        <v>3133.590990649167</v>
      </c>
      <c r="L95" s="264">
        <v>3330.0192264174061</v>
      </c>
      <c r="M95" s="264">
        <v>2522.2857142857142</v>
      </c>
      <c r="N95" s="264">
        <v>3269.3866622592495</v>
      </c>
      <c r="O95" s="264">
        <v>3593.3478113285155</v>
      </c>
      <c r="P95" s="463">
        <v>3412.6239999999998</v>
      </c>
      <c r="Q95" s="465">
        <v>2697.8173913043474</v>
      </c>
      <c r="R95" s="464">
        <v>4058.809534883721</v>
      </c>
      <c r="S95" s="325">
        <v>4116.2275</v>
      </c>
      <c r="T95" s="325">
        <v>4484.356290296053</v>
      </c>
      <c r="U95" s="325">
        <v>6305.3006302734366</v>
      </c>
      <c r="V95" s="325">
        <v>5885.5587114197524</v>
      </c>
      <c r="W95" s="325">
        <v>6319.7882812500002</v>
      </c>
      <c r="X95" s="325">
        <v>7033.5809390862951</v>
      </c>
      <c r="Y95" s="325">
        <v>5618.6690561224495</v>
      </c>
      <c r="Z95" s="325">
        <v>5908.6690561224495</v>
      </c>
      <c r="AA95" s="325">
        <v>3461.5792084821423</v>
      </c>
      <c r="AB95" s="325">
        <v>3497.9763752154649</v>
      </c>
      <c r="AC95" s="264">
        <v>132.63999999999999</v>
      </c>
      <c r="AD95" s="264">
        <v>114.39906999999999</v>
      </c>
      <c r="AE95" s="264">
        <v>90</v>
      </c>
      <c r="AF95" s="264">
        <v>68.64</v>
      </c>
      <c r="AG95" s="264">
        <v>33.22</v>
      </c>
      <c r="AH95" s="264">
        <v>63.873260000000002</v>
      </c>
      <c r="AI95" s="264">
        <v>67.614836999999994</v>
      </c>
      <c r="AJ95" s="264">
        <v>52</v>
      </c>
      <c r="AK95" s="264">
        <v>68.667630000000003</v>
      </c>
      <c r="AL95" s="264">
        <v>73.103925000000004</v>
      </c>
      <c r="AM95" s="264">
        <v>68.319999999999993</v>
      </c>
      <c r="AN95" s="264">
        <v>55.7</v>
      </c>
      <c r="AO95" s="264">
        <v>83.1</v>
      </c>
      <c r="AP95" s="264">
        <v>109.80375000000001</v>
      </c>
      <c r="AQ95" s="264">
        <v>91.683750000000003</v>
      </c>
      <c r="AR95" s="264">
        <v>129.1014375</v>
      </c>
      <c r="AS95" s="264">
        <v>125.24499999999999</v>
      </c>
      <c r="AT95" s="264">
        <v>130.75</v>
      </c>
      <c r="AU95" s="264">
        <v>152.185</v>
      </c>
      <c r="AV95" s="264">
        <v>116.1</v>
      </c>
      <c r="AW95" s="264">
        <v>116.10000000000001</v>
      </c>
      <c r="AX95" s="264">
        <v>73.549499999999995</v>
      </c>
      <c r="AY95" s="264">
        <v>67.64227799999999</v>
      </c>
    </row>
    <row r="96" spans="1:51" ht="20.100000000000001" customHeight="1">
      <c r="A96" s="263">
        <v>200.1</v>
      </c>
      <c r="B96" s="265">
        <v>1</v>
      </c>
      <c r="C96" s="265">
        <v>1</v>
      </c>
      <c r="D96" s="265">
        <v>1</v>
      </c>
      <c r="E96" s="265">
        <v>1</v>
      </c>
      <c r="F96" s="325">
        <v>6526.037684521747</v>
      </c>
      <c r="G96" s="325">
        <v>6540.0088328398051</v>
      </c>
      <c r="H96" s="325">
        <v>4103.6507999999994</v>
      </c>
      <c r="I96" s="325">
        <v>3323.7590204897551</v>
      </c>
      <c r="J96" s="462">
        <v>2218.5135508932249</v>
      </c>
      <c r="K96" s="264">
        <v>3352.3384737770707</v>
      </c>
      <c r="L96" s="264">
        <v>3499.7000415858247</v>
      </c>
      <c r="M96" s="264">
        <v>2893.2107727865023</v>
      </c>
      <c r="N96" s="264">
        <v>3453.0964709209647</v>
      </c>
      <c r="O96" s="264">
        <v>3697.1146836052676</v>
      </c>
      <c r="P96" s="463">
        <v>3561.0996252280215</v>
      </c>
      <c r="Q96" s="465">
        <v>2699.2534833126911</v>
      </c>
      <c r="R96" s="464">
        <v>4060.9591303185612</v>
      </c>
      <c r="S96" s="325">
        <v>4118.4263868065973</v>
      </c>
      <c r="T96" s="325">
        <v>4486.730924833636</v>
      </c>
      <c r="U96" s="325">
        <v>6308.974883456709</v>
      </c>
      <c r="V96" s="325">
        <v>5889.6011858268394</v>
      </c>
      <c r="W96" s="325">
        <v>6323.7698963018483</v>
      </c>
      <c r="X96" s="325">
        <v>7038.4896567579144</v>
      </c>
      <c r="Y96" s="325">
        <v>5622.3439716366302</v>
      </c>
      <c r="Z96" s="325">
        <v>5912.3439716366311</v>
      </c>
      <c r="AA96" s="325">
        <v>3463.674846059113</v>
      </c>
      <c r="AB96" s="325">
        <v>3499.9275535886704</v>
      </c>
      <c r="AC96" s="264">
        <v>132.67367916041979</v>
      </c>
      <c r="AD96" s="264">
        <v>134.41186856571713</v>
      </c>
      <c r="AE96" s="264">
        <v>90.031999999999996</v>
      </c>
      <c r="AF96" s="264">
        <v>68.641679160419784</v>
      </c>
      <c r="AG96" s="264">
        <v>44.925292353823096</v>
      </c>
      <c r="AH96" s="264">
        <v>67.915742128935534</v>
      </c>
      <c r="AI96" s="264">
        <v>70.722021739130426</v>
      </c>
      <c r="AJ96" s="264">
        <v>59.011499250374811</v>
      </c>
      <c r="AK96" s="264">
        <v>71.5124587706147</v>
      </c>
      <c r="AL96" s="264">
        <v>74.840528485757119</v>
      </c>
      <c r="AM96" s="264">
        <v>71.254377811094457</v>
      </c>
      <c r="AN96" s="264">
        <v>55.700899550224889</v>
      </c>
      <c r="AO96" s="264">
        <v>83.101449275362313</v>
      </c>
      <c r="AP96" s="264">
        <v>109.82783608195902</v>
      </c>
      <c r="AQ96" s="264">
        <v>91.685407296351826</v>
      </c>
      <c r="AR96" s="264">
        <v>129.11038230884557</v>
      </c>
      <c r="AS96" s="264">
        <v>125.26336831584209</v>
      </c>
      <c r="AT96" s="264">
        <v>130.76461769115443</v>
      </c>
      <c r="AU96" s="264">
        <v>152.20739630184909</v>
      </c>
      <c r="AV96" s="264">
        <v>116.11544227886057</v>
      </c>
      <c r="AW96" s="264">
        <v>116.11544227886057</v>
      </c>
      <c r="AX96" s="264">
        <v>73.554722638680659</v>
      </c>
      <c r="AY96" s="264">
        <v>67.644035982008987</v>
      </c>
    </row>
    <row r="97" spans="1:51" ht="20.100000000000001" customHeight="1">
      <c r="A97" s="263">
        <v>250</v>
      </c>
      <c r="B97" s="265">
        <v>1</v>
      </c>
      <c r="C97" s="265">
        <v>1</v>
      </c>
      <c r="D97" s="265">
        <v>1</v>
      </c>
      <c r="E97" s="265">
        <v>1</v>
      </c>
      <c r="F97" s="325">
        <v>9220.7427368421049</v>
      </c>
      <c r="G97" s="325">
        <v>8597.8444015926616</v>
      </c>
      <c r="H97" s="325">
        <v>6125</v>
      </c>
      <c r="I97" s="325">
        <v>4221.5680000000002</v>
      </c>
      <c r="J97" s="462">
        <v>3098.0210693069307</v>
      </c>
      <c r="K97" s="264">
        <v>4531.292871775574</v>
      </c>
      <c r="L97" s="264">
        <v>4716.0536781567525</v>
      </c>
      <c r="M97" s="264">
        <v>3978.3597014925376</v>
      </c>
      <c r="N97" s="264">
        <v>4699.5073358088011</v>
      </c>
      <c r="O97" s="264">
        <v>5006.8219039156065</v>
      </c>
      <c r="P97" s="463">
        <v>4870.4583999999995</v>
      </c>
      <c r="Q97" s="465">
        <v>3416.003913043478</v>
      </c>
      <c r="R97" s="464">
        <v>5133.6476279069766</v>
      </c>
      <c r="S97" s="325">
        <v>5962.5270098892397</v>
      </c>
      <c r="T97" s="325">
        <v>5671.7100322368424</v>
      </c>
      <c r="U97" s="325">
        <v>8142.5017542187497</v>
      </c>
      <c r="V97" s="325">
        <v>7907.5469691358012</v>
      </c>
      <c r="W97" s="325">
        <v>8312.4306249999991</v>
      </c>
      <c r="X97" s="325">
        <v>9489.5647512690375</v>
      </c>
      <c r="Y97" s="325">
        <v>7456.1352448979596</v>
      </c>
      <c r="Z97" s="325">
        <v>7746.1352448979587</v>
      </c>
      <c r="AA97" s="325">
        <v>4509.8333667857141</v>
      </c>
      <c r="AB97" s="325">
        <v>4473.5976601723714</v>
      </c>
      <c r="AC97" s="264">
        <v>149.31200000000001</v>
      </c>
      <c r="AD97" s="264">
        <v>140.51905599999998</v>
      </c>
      <c r="AE97" s="264">
        <v>106</v>
      </c>
      <c r="AF97" s="264">
        <v>69.311999999999998</v>
      </c>
      <c r="AG97" s="264">
        <v>50.031999999999996</v>
      </c>
      <c r="AH97" s="264">
        <v>73.223956000000001</v>
      </c>
      <c r="AI97" s="264">
        <v>76.068902199999997</v>
      </c>
      <c r="AJ97" s="264">
        <v>64.599999999999994</v>
      </c>
      <c r="AK97" s="264">
        <v>77.195577999999998</v>
      </c>
      <c r="AL97" s="264">
        <v>80.862355000000008</v>
      </c>
      <c r="AM97" s="264">
        <v>77.99199999999999</v>
      </c>
      <c r="AN97" s="264">
        <v>56.06</v>
      </c>
      <c r="AO97" s="264">
        <v>83.68</v>
      </c>
      <c r="AP97" s="264">
        <v>119.443</v>
      </c>
      <c r="AQ97" s="264">
        <v>92.346999999999994</v>
      </c>
      <c r="AR97" s="264">
        <v>132.68115</v>
      </c>
      <c r="AS97" s="264">
        <v>132.596</v>
      </c>
      <c r="AT97" s="264">
        <v>136.6</v>
      </c>
      <c r="AU97" s="264">
        <v>161.14800000000002</v>
      </c>
      <c r="AV97" s="264">
        <v>122.28</v>
      </c>
      <c r="AW97" s="264">
        <v>122.28</v>
      </c>
      <c r="AX97" s="264">
        <v>75.639599999999987</v>
      </c>
      <c r="AY97" s="264">
        <v>69.391658400000011</v>
      </c>
    </row>
    <row r="98" spans="1:51" ht="20.100000000000001" customHeight="1">
      <c r="A98" s="263">
        <v>300</v>
      </c>
      <c r="B98" s="265">
        <v>1</v>
      </c>
      <c r="C98" s="265">
        <v>1</v>
      </c>
      <c r="D98" s="265">
        <v>1</v>
      </c>
      <c r="E98" s="265">
        <v>1</v>
      </c>
      <c r="F98" s="325">
        <v>12320.560000000001</v>
      </c>
      <c r="G98" s="325">
        <v>10784.896342407445</v>
      </c>
      <c r="H98" s="325">
        <v>8550</v>
      </c>
      <c r="I98" s="325">
        <v>5121.3066666666664</v>
      </c>
      <c r="J98" s="462">
        <v>4104.2055405405408</v>
      </c>
      <c r="K98" s="264">
        <v>5837.5054923719108</v>
      </c>
      <c r="L98" s="264">
        <v>6059.7495311328112</v>
      </c>
      <c r="M98" s="264">
        <v>5190.666666666667</v>
      </c>
      <c r="N98" s="264">
        <v>6073.6097102873036</v>
      </c>
      <c r="O98" s="264">
        <v>6444.1315621095055</v>
      </c>
      <c r="P98" s="464">
        <v>6307.5413333333345</v>
      </c>
      <c r="Q98" s="465">
        <v>4134.3782608695656</v>
      </c>
      <c r="R98" s="464">
        <v>6208.5396899224806</v>
      </c>
      <c r="S98" s="325">
        <v>7880.3733415743682</v>
      </c>
      <c r="T98" s="325">
        <v>6859.1125268640353</v>
      </c>
      <c r="U98" s="325">
        <v>9979.8025035156261</v>
      </c>
      <c r="V98" s="325">
        <v>9930.5391409465028</v>
      </c>
      <c r="W98" s="325">
        <v>10307.525520833335</v>
      </c>
      <c r="X98" s="325">
        <v>11947.720626057529</v>
      </c>
      <c r="Y98" s="325">
        <v>9293.6127040816336</v>
      </c>
      <c r="Z98" s="325">
        <v>9583.6127040816318</v>
      </c>
      <c r="AA98" s="325">
        <v>5558.6694723214287</v>
      </c>
      <c r="AB98" s="325">
        <v>5449.2618501436436</v>
      </c>
      <c r="AC98" s="264">
        <v>165.76</v>
      </c>
      <c r="AD98" s="264">
        <v>146.26571333333334</v>
      </c>
      <c r="AE98" s="264">
        <v>122</v>
      </c>
      <c r="AF98" s="264">
        <v>69.759999999999991</v>
      </c>
      <c r="AG98" s="264">
        <v>55.11</v>
      </c>
      <c r="AH98" s="264">
        <v>78.436630000000008</v>
      </c>
      <c r="AI98" s="264">
        <v>81.307418499999997</v>
      </c>
      <c r="AJ98" s="264">
        <v>70</v>
      </c>
      <c r="AK98" s="264">
        <v>82.658815000000004</v>
      </c>
      <c r="AL98" s="264">
        <v>86.551962500000002</v>
      </c>
      <c r="AM98" s="264">
        <v>84.16</v>
      </c>
      <c r="AN98" s="264">
        <v>56.3</v>
      </c>
      <c r="AO98" s="264">
        <v>84.066666666666663</v>
      </c>
      <c r="AP98" s="264">
        <v>125.86916666666666</v>
      </c>
      <c r="AQ98" s="264">
        <v>92.789166666666674</v>
      </c>
      <c r="AR98" s="264">
        <v>135.06762500000002</v>
      </c>
      <c r="AS98" s="264">
        <v>137.49666666666667</v>
      </c>
      <c r="AT98" s="264">
        <v>140.5</v>
      </c>
      <c r="AU98" s="264">
        <v>167.12333333333333</v>
      </c>
      <c r="AV98" s="264">
        <v>126.4</v>
      </c>
      <c r="AW98" s="264">
        <v>126.4</v>
      </c>
      <c r="AX98" s="264">
        <v>77.033000000000001</v>
      </c>
      <c r="AY98" s="264">
        <v>70.836381999999986</v>
      </c>
    </row>
    <row r="99" spans="1:51" ht="20.100000000000001" customHeight="1">
      <c r="A99" s="263">
        <v>350</v>
      </c>
      <c r="B99" s="265">
        <v>1</v>
      </c>
      <c r="C99" s="265">
        <v>1</v>
      </c>
      <c r="D99" s="265">
        <v>1</v>
      </c>
      <c r="E99" s="265">
        <v>1</v>
      </c>
      <c r="F99" s="325">
        <v>15820.438260869567</v>
      </c>
      <c r="G99" s="325">
        <v>13097.12249803956</v>
      </c>
      <c r="H99" s="325">
        <v>11375</v>
      </c>
      <c r="I99" s="325">
        <v>6021.119999999999</v>
      </c>
      <c r="J99" s="462">
        <v>5235.4116174734354</v>
      </c>
      <c r="K99" s="264">
        <v>7268.7296998924785</v>
      </c>
      <c r="L99" s="264">
        <v>7528.4620882216186</v>
      </c>
      <c r="M99" s="264">
        <v>6528.0343228200363</v>
      </c>
      <c r="N99" s="264">
        <v>7572.8919349397365</v>
      </c>
      <c r="O99" s="264">
        <v>8006.4993370889224</v>
      </c>
      <c r="P99" s="464">
        <v>7869.7516090225572</v>
      </c>
      <c r="Q99" s="465">
        <v>4852.8599378881991</v>
      </c>
      <c r="R99" s="464">
        <v>7283.4625913621257</v>
      </c>
      <c r="S99" s="325">
        <v>9818.9450070637431</v>
      </c>
      <c r="T99" s="325">
        <v>8046.5428801691723</v>
      </c>
      <c r="U99" s="325">
        <v>11817.160181584823</v>
      </c>
      <c r="V99" s="325">
        <v>11954.104977954144</v>
      </c>
      <c r="W99" s="325">
        <v>12304.021875</v>
      </c>
      <c r="X99" s="325">
        <v>14407.117679477882</v>
      </c>
      <c r="Y99" s="325">
        <v>11131.096603498543</v>
      </c>
      <c r="Z99" s="325">
        <v>11421.096603498541</v>
      </c>
      <c r="AA99" s="325">
        <v>6607.8381191326534</v>
      </c>
      <c r="AB99" s="325">
        <v>6424.95055726598</v>
      </c>
      <c r="AC99" s="264">
        <v>182.07999999999998</v>
      </c>
      <c r="AD99" s="264">
        <v>151.79903999999999</v>
      </c>
      <c r="AE99" s="264">
        <v>138</v>
      </c>
      <c r="AF99" s="264">
        <v>70.08</v>
      </c>
      <c r="AG99" s="264">
        <v>60.165714285714287</v>
      </c>
      <c r="AH99" s="264">
        <v>83.588539999999995</v>
      </c>
      <c r="AI99" s="264">
        <v>86.477787285714285</v>
      </c>
      <c r="AJ99" s="264">
        <v>75.285714285714278</v>
      </c>
      <c r="AK99" s="264">
        <v>87.989698571428562</v>
      </c>
      <c r="AL99" s="264">
        <v>92.044539285714279</v>
      </c>
      <c r="AM99" s="264">
        <v>89.994285714285724</v>
      </c>
      <c r="AN99" s="264">
        <v>56.471428571428575</v>
      </c>
      <c r="AO99" s="264">
        <v>84.342857142857142</v>
      </c>
      <c r="AP99" s="264">
        <v>130.45928571428573</v>
      </c>
      <c r="AQ99" s="264">
        <v>93.10499999999999</v>
      </c>
      <c r="AR99" s="264">
        <v>136.77225000000001</v>
      </c>
      <c r="AS99" s="264">
        <v>140.99714285714288</v>
      </c>
      <c r="AT99" s="264">
        <v>143.28571428571431</v>
      </c>
      <c r="AU99" s="264">
        <v>171.39142857142858</v>
      </c>
      <c r="AV99" s="264">
        <v>129.34285714285716</v>
      </c>
      <c r="AW99" s="264">
        <v>129.34285714285713</v>
      </c>
      <c r="AX99" s="264">
        <v>78.028285714285701</v>
      </c>
      <c r="AY99" s="264">
        <v>71.868327428571433</v>
      </c>
    </row>
    <row r="100" spans="1:51" ht="20.100000000000001" customHeight="1">
      <c r="A100" s="263">
        <v>400</v>
      </c>
      <c r="B100" s="265">
        <v>1</v>
      </c>
      <c r="C100" s="265">
        <v>1</v>
      </c>
      <c r="D100" s="265">
        <v>1</v>
      </c>
      <c r="E100" s="265">
        <v>1</v>
      </c>
      <c r="F100" s="325">
        <v>19720.352800000001</v>
      </c>
      <c r="G100" s="325">
        <v>15534.413999019618</v>
      </c>
      <c r="H100" s="325">
        <v>14600</v>
      </c>
      <c r="I100" s="325">
        <v>6920.98</v>
      </c>
      <c r="J100" s="462">
        <v>6491.630620229007</v>
      </c>
      <c r="K100" s="264">
        <v>8824.9610162170411</v>
      </c>
      <c r="L100" s="264">
        <v>9122.1849103523527</v>
      </c>
      <c r="M100" s="264">
        <v>7990.4390243902453</v>
      </c>
      <c r="N100" s="264">
        <v>9197.2848148287158</v>
      </c>
      <c r="O100" s="264">
        <v>9693.9029450489161</v>
      </c>
      <c r="P100" s="464">
        <v>9557.0403999999999</v>
      </c>
      <c r="Q100" s="465">
        <v>5571.4086956521742</v>
      </c>
      <c r="R100" s="464">
        <v>8358.4047674418616</v>
      </c>
      <c r="S100" s="325">
        <v>11766.623756180776</v>
      </c>
      <c r="T100" s="325">
        <v>9233.9906451480274</v>
      </c>
      <c r="U100" s="325">
        <v>13654.553440136717</v>
      </c>
      <c r="V100" s="325">
        <v>13978.029355709876</v>
      </c>
      <c r="W100" s="325">
        <v>14301.394140625001</v>
      </c>
      <c r="X100" s="325">
        <v>16867.290469543143</v>
      </c>
      <c r="Y100" s="325">
        <v>12968.584528061223</v>
      </c>
      <c r="Z100" s="325">
        <v>13258.584528061225</v>
      </c>
      <c r="AA100" s="325">
        <v>7657.2146042410714</v>
      </c>
      <c r="AB100" s="325">
        <v>7400.6545876077325</v>
      </c>
      <c r="AC100" s="264">
        <v>198.32</v>
      </c>
      <c r="AD100" s="264">
        <v>157.19903499999998</v>
      </c>
      <c r="AE100" s="264">
        <v>154</v>
      </c>
      <c r="AF100" s="264">
        <v>70.319999999999993</v>
      </c>
      <c r="AG100" s="264">
        <v>65.207499999999996</v>
      </c>
      <c r="AH100" s="264">
        <v>88.702472499999999</v>
      </c>
      <c r="AI100" s="264">
        <v>91.605563875000001</v>
      </c>
      <c r="AJ100" s="264">
        <v>80.5</v>
      </c>
      <c r="AK100" s="264">
        <v>93.237861249999995</v>
      </c>
      <c r="AL100" s="264">
        <v>97.413971875000001</v>
      </c>
      <c r="AM100" s="264">
        <v>95.62</v>
      </c>
      <c r="AN100" s="264">
        <v>56.6</v>
      </c>
      <c r="AO100" s="264">
        <v>84.55</v>
      </c>
      <c r="AP100" s="264">
        <v>133.90187499999999</v>
      </c>
      <c r="AQ100" s="264">
        <v>93.341875000000002</v>
      </c>
      <c r="AR100" s="264">
        <v>138.05071875000002</v>
      </c>
      <c r="AS100" s="264">
        <v>143.6225</v>
      </c>
      <c r="AT100" s="264">
        <v>145.375</v>
      </c>
      <c r="AU100" s="264">
        <v>174.59249999999997</v>
      </c>
      <c r="AV100" s="264">
        <v>131.54999999999998</v>
      </c>
      <c r="AW100" s="264">
        <v>131.55000000000001</v>
      </c>
      <c r="AX100" s="264">
        <v>78.774749999999983</v>
      </c>
      <c r="AY100" s="264">
        <v>72.642286500000012</v>
      </c>
    </row>
    <row r="101" spans="1:51" ht="20.100000000000001" customHeight="1">
      <c r="A101" s="263">
        <v>450</v>
      </c>
      <c r="B101" s="265">
        <v>1</v>
      </c>
      <c r="C101" s="265">
        <v>1</v>
      </c>
      <c r="D101" s="265">
        <v>1</v>
      </c>
      <c r="E101" s="265">
        <v>1</v>
      </c>
      <c r="F101" s="325">
        <v>24020.290370370371</v>
      </c>
      <c r="G101" s="325">
        <v>18096.749055337437</v>
      </c>
      <c r="H101" s="325">
        <v>18225</v>
      </c>
      <c r="I101" s="325">
        <v>7820.8711111111115</v>
      </c>
      <c r="J101" s="462">
        <v>7872.8578723404253</v>
      </c>
      <c r="K101" s="264">
        <v>10506.196978526044</v>
      </c>
      <c r="L101" s="264">
        <v>10840.914452177482</v>
      </c>
      <c r="M101" s="264">
        <v>9577.8678160919553</v>
      </c>
      <c r="N101" s="264">
        <v>10946.750219710812</v>
      </c>
      <c r="O101" s="264">
        <v>11506.330089062574</v>
      </c>
      <c r="P101" s="464">
        <v>11369.380761904762</v>
      </c>
      <c r="Q101" s="465">
        <v>6290.0021739130434</v>
      </c>
      <c r="R101" s="464">
        <v>9433.3597932816538</v>
      </c>
      <c r="S101" s="325">
        <v>13720.373894382912</v>
      </c>
      <c r="T101" s="325">
        <v>10421.450017909357</v>
      </c>
      <c r="U101" s="325">
        <v>15491.970419010417</v>
      </c>
      <c r="V101" s="325">
        <v>16002.192760631</v>
      </c>
      <c r="W101" s="325">
        <v>16299.350347222222</v>
      </c>
      <c r="X101" s="325">
        <v>19327.980417371684</v>
      </c>
      <c r="Y101" s="325">
        <v>14806.075136054422</v>
      </c>
      <c r="Z101" s="325">
        <v>15096.075136054422</v>
      </c>
      <c r="AA101" s="325">
        <v>8706.7296482142847</v>
      </c>
      <c r="AB101" s="325">
        <v>8376.3688334290964</v>
      </c>
      <c r="AC101" s="264">
        <v>214.50666666666666</v>
      </c>
      <c r="AD101" s="264">
        <v>162.51014222222221</v>
      </c>
      <c r="AE101" s="264">
        <v>170</v>
      </c>
      <c r="AF101" s="264">
        <v>70.506666666666661</v>
      </c>
      <c r="AG101" s="264">
        <v>70.240000000000009</v>
      </c>
      <c r="AH101" s="264">
        <v>93.791086666666672</v>
      </c>
      <c r="AI101" s="264">
        <v>96.704945666666674</v>
      </c>
      <c r="AJ101" s="264">
        <v>85.666666666666671</v>
      </c>
      <c r="AK101" s="264">
        <v>98.430876666666663</v>
      </c>
      <c r="AL101" s="264">
        <v>102.70130833333334</v>
      </c>
      <c r="AM101" s="264">
        <v>101.10666666666667</v>
      </c>
      <c r="AN101" s="264">
        <v>56.7</v>
      </c>
      <c r="AO101" s="264">
        <v>84.711111111111109</v>
      </c>
      <c r="AP101" s="264">
        <v>136.57944444444445</v>
      </c>
      <c r="AQ101" s="264">
        <v>93.526111111111106</v>
      </c>
      <c r="AR101" s="264">
        <v>139.04508333333334</v>
      </c>
      <c r="AS101" s="264">
        <v>145.66444444444446</v>
      </c>
      <c r="AT101" s="264">
        <v>147</v>
      </c>
      <c r="AU101" s="264">
        <v>177.08222222222221</v>
      </c>
      <c r="AV101" s="264">
        <v>133.26666666666668</v>
      </c>
      <c r="AW101" s="264">
        <v>133.26666666666665</v>
      </c>
      <c r="AX101" s="264">
        <v>79.35533333333332</v>
      </c>
      <c r="AY101" s="264">
        <v>73.244254666666677</v>
      </c>
    </row>
    <row r="102" spans="1:51" ht="20.100000000000001" customHeight="1">
      <c r="A102" s="263">
        <v>500</v>
      </c>
      <c r="B102" s="265">
        <v>1</v>
      </c>
      <c r="C102" s="265">
        <v>1</v>
      </c>
      <c r="D102" s="265">
        <v>1</v>
      </c>
      <c r="E102" s="265">
        <v>1</v>
      </c>
      <c r="F102" s="325">
        <v>28720.243310344827</v>
      </c>
      <c r="G102" s="325">
        <v>20784.114600391695</v>
      </c>
      <c r="H102" s="325">
        <v>22250</v>
      </c>
      <c r="I102" s="325">
        <v>8720.7839999999997</v>
      </c>
      <c r="J102" s="462">
        <v>9379.0906556291393</v>
      </c>
      <c r="K102" s="264">
        <v>12312.436125991358</v>
      </c>
      <c r="L102" s="264">
        <v>12684.648608205604</v>
      </c>
      <c r="M102" s="264">
        <v>11290.313043478262</v>
      </c>
      <c r="N102" s="264">
        <v>12821.265484947588</v>
      </c>
      <c r="O102" s="264">
        <v>13443.773448671938</v>
      </c>
      <c r="P102" s="464">
        <v>13306.756654545454</v>
      </c>
      <c r="Q102" s="465">
        <v>7008.6269565217399</v>
      </c>
      <c r="R102" s="464">
        <v>10508.32381395349</v>
      </c>
      <c r="S102" s="325">
        <v>15678.374004944621</v>
      </c>
      <c r="T102" s="325">
        <v>11608.917516118421</v>
      </c>
      <c r="U102" s="325">
        <v>17329.404002109375</v>
      </c>
      <c r="V102" s="325">
        <v>18026.523484567901</v>
      </c>
      <c r="W102" s="325">
        <v>18297.7153125</v>
      </c>
      <c r="X102" s="325">
        <v>21789.032375634521</v>
      </c>
      <c r="Y102" s="325">
        <v>16643.56762244898</v>
      </c>
      <c r="Z102" s="325">
        <v>16933.56762244898</v>
      </c>
      <c r="AA102" s="325">
        <v>9756.3416833928568</v>
      </c>
      <c r="AB102" s="325">
        <v>9352.0902300861853</v>
      </c>
      <c r="AC102" s="264">
        <v>230.65600000000001</v>
      </c>
      <c r="AD102" s="264">
        <v>167.759028</v>
      </c>
      <c r="AE102" s="264">
        <v>186</v>
      </c>
      <c r="AF102" s="264">
        <v>70.656000000000006</v>
      </c>
      <c r="AG102" s="264">
        <v>75.265999999999991</v>
      </c>
      <c r="AH102" s="264">
        <v>98.861977999999993</v>
      </c>
      <c r="AI102" s="264">
        <v>101.7844511</v>
      </c>
      <c r="AJ102" s="264">
        <v>90.8</v>
      </c>
      <c r="AK102" s="264">
        <v>103.585289</v>
      </c>
      <c r="AL102" s="264">
        <v>107.93117749999999</v>
      </c>
      <c r="AM102" s="264">
        <v>106.496</v>
      </c>
      <c r="AN102" s="264">
        <v>56.78</v>
      </c>
      <c r="AO102" s="264">
        <v>84.84</v>
      </c>
      <c r="AP102" s="264">
        <v>138.72149999999999</v>
      </c>
      <c r="AQ102" s="264">
        <v>93.673500000000004</v>
      </c>
      <c r="AR102" s="264">
        <v>139.840575</v>
      </c>
      <c r="AS102" s="264">
        <v>147.298</v>
      </c>
      <c r="AT102" s="264">
        <v>148.30000000000001</v>
      </c>
      <c r="AU102" s="264">
        <v>179.07400000000001</v>
      </c>
      <c r="AV102" s="264">
        <v>134.63999999999999</v>
      </c>
      <c r="AW102" s="264">
        <v>134.63999999999999</v>
      </c>
      <c r="AX102" s="264">
        <v>79.819799999999987</v>
      </c>
      <c r="AY102" s="264">
        <v>73.725829199999993</v>
      </c>
    </row>
    <row r="103" spans="1:51" ht="20.100000000000001" customHeight="1">
      <c r="A103" s="453" t="s">
        <v>525</v>
      </c>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row>
    <row r="104" spans="1:51" ht="20.100000000000001" customHeight="1">
      <c r="A104" s="453" t="s">
        <v>526</v>
      </c>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row>
    <row r="105" spans="1:51" ht="20.100000000000001" customHeight="1">
      <c r="A105" s="327" t="s">
        <v>207</v>
      </c>
      <c r="B105" s="263">
        <v>1</v>
      </c>
      <c r="C105" s="263">
        <v>2</v>
      </c>
      <c r="D105" s="263">
        <v>3</v>
      </c>
      <c r="E105" s="263">
        <v>4</v>
      </c>
      <c r="F105" s="263">
        <v>5</v>
      </c>
      <c r="G105" s="263">
        <v>6</v>
      </c>
      <c r="H105" s="263">
        <v>7</v>
      </c>
      <c r="I105" s="263">
        <v>8</v>
      </c>
      <c r="J105" s="263">
        <v>9</v>
      </c>
      <c r="K105" s="263">
        <v>10</v>
      </c>
      <c r="L105" s="263">
        <v>11</v>
      </c>
      <c r="M105" s="263">
        <v>12</v>
      </c>
      <c r="N105" s="263">
        <v>13</v>
      </c>
      <c r="O105" s="263">
        <v>14</v>
      </c>
      <c r="P105" s="263">
        <v>15</v>
      </c>
      <c r="Q105" s="263">
        <v>16</v>
      </c>
      <c r="R105" s="263">
        <v>17</v>
      </c>
      <c r="S105" s="263">
        <v>18</v>
      </c>
      <c r="T105" s="263">
        <v>19</v>
      </c>
      <c r="U105" s="263">
        <v>20</v>
      </c>
      <c r="V105" s="263">
        <v>21</v>
      </c>
      <c r="W105" s="263">
        <v>22</v>
      </c>
      <c r="X105" s="263">
        <v>23</v>
      </c>
      <c r="Y105" s="263" t="s">
        <v>200</v>
      </c>
      <c r="Z105" s="263" t="s">
        <v>200</v>
      </c>
    </row>
    <row r="106" spans="1:51" ht="20.100000000000001" customHeight="1">
      <c r="A106" s="263" t="s">
        <v>201</v>
      </c>
      <c r="B106" s="263" t="s">
        <v>8</v>
      </c>
      <c r="C106" s="263" t="s">
        <v>102</v>
      </c>
      <c r="D106" s="263" t="s">
        <v>124</v>
      </c>
      <c r="E106" s="263" t="s">
        <v>279</v>
      </c>
      <c r="F106" s="263" t="s">
        <v>1</v>
      </c>
      <c r="G106" s="263" t="s">
        <v>2</v>
      </c>
      <c r="H106" s="263" t="s">
        <v>3</v>
      </c>
      <c r="I106" s="263" t="s">
        <v>4</v>
      </c>
      <c r="J106" s="263" t="s">
        <v>5</v>
      </c>
      <c r="K106" s="263" t="s">
        <v>6</v>
      </c>
      <c r="L106" s="263" t="s">
        <v>7</v>
      </c>
      <c r="M106" s="263" t="s">
        <v>439</v>
      </c>
      <c r="N106" s="263" t="s">
        <v>440</v>
      </c>
      <c r="O106" s="263" t="s">
        <v>280</v>
      </c>
      <c r="P106" s="263" t="s">
        <v>281</v>
      </c>
      <c r="Q106" s="263" t="s">
        <v>282</v>
      </c>
      <c r="R106" s="263" t="s">
        <v>202</v>
      </c>
      <c r="S106" s="263" t="s">
        <v>203</v>
      </c>
      <c r="T106" s="263" t="s">
        <v>204</v>
      </c>
      <c r="U106" s="263" t="s">
        <v>292</v>
      </c>
      <c r="V106" s="263" t="s">
        <v>283</v>
      </c>
      <c r="W106" s="263" t="s">
        <v>284</v>
      </c>
      <c r="X106" s="263" t="s">
        <v>285</v>
      </c>
      <c r="Y106" s="263" t="s">
        <v>205</v>
      </c>
      <c r="Z106" s="263" t="s">
        <v>206</v>
      </c>
    </row>
    <row r="107" spans="1:51" ht="20.100000000000001" customHeight="1">
      <c r="A107" s="263">
        <v>4.9999999999999991</v>
      </c>
      <c r="B107" s="264">
        <v>22.880000000000003</v>
      </c>
      <c r="C107" s="264">
        <v>35.466445</v>
      </c>
      <c r="D107" s="264">
        <v>21.28</v>
      </c>
      <c r="E107" s="264">
        <v>21.28</v>
      </c>
      <c r="F107" s="264">
        <v>14.630000000000003</v>
      </c>
      <c r="G107" s="264">
        <v>17.067357999999999</v>
      </c>
      <c r="H107" s="264">
        <v>16.579008600000002</v>
      </c>
      <c r="I107" s="264">
        <v>14.630000000000003</v>
      </c>
      <c r="J107" s="264">
        <v>17.067357999999999</v>
      </c>
      <c r="K107" s="264">
        <v>15.515780000000001</v>
      </c>
      <c r="L107" s="264">
        <v>14.364000000000001</v>
      </c>
      <c r="M107" s="264">
        <v>22.277500000000003</v>
      </c>
      <c r="N107" s="264">
        <v>24.738000000000003</v>
      </c>
      <c r="O107" s="264">
        <v>20.116249999999997</v>
      </c>
      <c r="P107" s="264">
        <v>24.139500000000002</v>
      </c>
      <c r="Q107" s="264">
        <v>21.506100000000004</v>
      </c>
      <c r="R107" s="264">
        <v>18.62</v>
      </c>
      <c r="S107" s="264">
        <v>20.482000000000003</v>
      </c>
      <c r="T107" s="264">
        <v>17.556000000000001</v>
      </c>
      <c r="U107" s="264">
        <v>13.565999999999999</v>
      </c>
      <c r="V107" s="264">
        <v>17.556000000000001</v>
      </c>
      <c r="W107" s="264">
        <v>10.533599999999998</v>
      </c>
      <c r="X107" s="264">
        <v>19.92606</v>
      </c>
      <c r="Y107" s="263">
        <v>1.33</v>
      </c>
      <c r="Z107" s="265">
        <v>1</v>
      </c>
    </row>
    <row r="108" spans="1:51" ht="20.100000000000001" customHeight="1">
      <c r="A108" s="263">
        <v>9.9999999999999982</v>
      </c>
      <c r="B108" s="264">
        <v>29.800000000000008</v>
      </c>
      <c r="C108" s="264">
        <v>35.466445</v>
      </c>
      <c r="D108" s="264">
        <v>21.28</v>
      </c>
      <c r="E108" s="264">
        <v>21.28</v>
      </c>
      <c r="F108" s="264">
        <v>14.630000000000003</v>
      </c>
      <c r="G108" s="264">
        <v>23.163679000000002</v>
      </c>
      <c r="H108" s="264">
        <v>26.942754300000001</v>
      </c>
      <c r="I108" s="264">
        <v>14.630000000000003</v>
      </c>
      <c r="J108" s="264">
        <v>23.163679000000002</v>
      </c>
      <c r="K108" s="264">
        <v>21.05789</v>
      </c>
      <c r="L108" s="264">
        <v>19.151999999999997</v>
      </c>
      <c r="M108" s="264">
        <v>22.277500000000003</v>
      </c>
      <c r="N108" s="264">
        <v>32.983999999999995</v>
      </c>
      <c r="O108" s="264">
        <v>28.345625000000002</v>
      </c>
      <c r="P108" s="264">
        <v>34.014749999999999</v>
      </c>
      <c r="Q108" s="264">
        <v>33.795299999999997</v>
      </c>
      <c r="R108" s="264">
        <v>29.260000000000005</v>
      </c>
      <c r="S108" s="264">
        <v>32.186000000000007</v>
      </c>
      <c r="T108" s="264">
        <v>26.334</v>
      </c>
      <c r="U108" s="264">
        <v>18.088000000000001</v>
      </c>
      <c r="V108" s="264">
        <v>23.408000000000001</v>
      </c>
      <c r="W108" s="264">
        <v>18.433799999999998</v>
      </c>
      <c r="X108" s="264">
        <v>28.077629999999996</v>
      </c>
      <c r="Y108" s="263">
        <v>1.33</v>
      </c>
      <c r="Z108" s="265">
        <v>1</v>
      </c>
    </row>
    <row r="109" spans="1:51" ht="20.100000000000001" customHeight="1">
      <c r="A109" s="263">
        <v>14.999999999999998</v>
      </c>
      <c r="B109" s="264">
        <v>33.616666666666667</v>
      </c>
      <c r="C109" s="264">
        <v>38.421971000000006</v>
      </c>
      <c r="D109" s="264">
        <v>23.053333333333335</v>
      </c>
      <c r="E109" s="264">
        <v>23.053333333333335</v>
      </c>
      <c r="F109" s="264">
        <v>15.694000000000003</v>
      </c>
      <c r="G109" s="264">
        <v>29.097119333333335</v>
      </c>
      <c r="H109" s="264">
        <v>31.42398093333334</v>
      </c>
      <c r="I109" s="264">
        <v>17.29</v>
      </c>
      <c r="J109" s="264">
        <v>25.195786000000002</v>
      </c>
      <c r="K109" s="264">
        <v>25.121926666666671</v>
      </c>
      <c r="L109" s="264">
        <v>23.141999999999996</v>
      </c>
      <c r="M109" s="264">
        <v>22.277500000000003</v>
      </c>
      <c r="N109" s="264">
        <v>35.732666666666667</v>
      </c>
      <c r="O109" s="264">
        <v>34.081250000000004</v>
      </c>
      <c r="P109" s="264">
        <v>39.877833333333342</v>
      </c>
      <c r="Q109" s="264">
        <v>41.243300000000012</v>
      </c>
      <c r="R109" s="264">
        <v>32.806666666666679</v>
      </c>
      <c r="S109" s="264">
        <v>36.087333333333333</v>
      </c>
      <c r="T109" s="264">
        <v>29.526000000000007</v>
      </c>
      <c r="U109" s="264">
        <v>24.117333333333335</v>
      </c>
      <c r="V109" s="264">
        <v>31.210666666666672</v>
      </c>
      <c r="W109" s="264">
        <v>21.0672</v>
      </c>
      <c r="X109" s="264">
        <v>30.794820000000005</v>
      </c>
      <c r="Y109" s="263">
        <v>1.33</v>
      </c>
      <c r="Z109" s="265">
        <v>1</v>
      </c>
    </row>
    <row r="110" spans="1:51" ht="20.100000000000001" customHeight="1">
      <c r="A110" s="263">
        <v>19.999999999999996</v>
      </c>
      <c r="B110" s="264">
        <v>36.325000000000003</v>
      </c>
      <c r="C110" s="264">
        <v>48.766311999999992</v>
      </c>
      <c r="D110" s="264">
        <v>29.260000000000005</v>
      </c>
      <c r="E110" s="264">
        <v>29.260000000000005</v>
      </c>
      <c r="F110" s="264">
        <v>17.423000000000002</v>
      </c>
      <c r="G110" s="264">
        <v>32.795339499999997</v>
      </c>
      <c r="H110" s="264">
        <v>35.205485700000004</v>
      </c>
      <c r="I110" s="264">
        <v>18.62</v>
      </c>
      <c r="J110" s="264">
        <v>26.211839500000004</v>
      </c>
      <c r="K110" s="264">
        <v>27.153945</v>
      </c>
      <c r="L110" s="264">
        <v>26.334000000000003</v>
      </c>
      <c r="M110" s="264">
        <v>26.267499999999998</v>
      </c>
      <c r="N110" s="264">
        <v>41.096999999999994</v>
      </c>
      <c r="O110" s="264">
        <v>39.501000000000005</v>
      </c>
      <c r="P110" s="264">
        <v>45.461062500000004</v>
      </c>
      <c r="Q110" s="264">
        <v>48.039600000000007</v>
      </c>
      <c r="R110" s="264">
        <v>36.176000000000002</v>
      </c>
      <c r="S110" s="264">
        <v>38.57</v>
      </c>
      <c r="T110" s="264">
        <v>36.043000000000006</v>
      </c>
      <c r="U110" s="264">
        <v>29.393000000000004</v>
      </c>
      <c r="V110" s="264">
        <v>38.038000000000004</v>
      </c>
      <c r="W110" s="264">
        <v>22.383899999999997</v>
      </c>
      <c r="X110" s="264">
        <v>32.153415000000003</v>
      </c>
      <c r="Y110" s="263">
        <v>1.33</v>
      </c>
      <c r="Z110" s="265">
        <v>1</v>
      </c>
    </row>
    <row r="111" spans="1:51" ht="20.100000000000001" customHeight="1">
      <c r="A111" s="263">
        <v>24.999999999999996</v>
      </c>
      <c r="B111" s="264">
        <v>40.984000000000002</v>
      </c>
      <c r="C111" s="264">
        <v>54.972916599999998</v>
      </c>
      <c r="D111" s="264">
        <v>32.984000000000002</v>
      </c>
      <c r="E111" s="264">
        <v>32.984000000000002</v>
      </c>
      <c r="F111" s="264">
        <v>18.4604</v>
      </c>
      <c r="G111" s="264">
        <v>35.014271600000001</v>
      </c>
      <c r="H111" s="264">
        <v>37.474388560000001</v>
      </c>
      <c r="I111" s="264">
        <v>22.343999999999998</v>
      </c>
      <c r="J111" s="264">
        <v>28.674799999999998</v>
      </c>
      <c r="K111" s="264">
        <v>31.453834999999994</v>
      </c>
      <c r="L111" s="264">
        <v>28.249200000000002</v>
      </c>
      <c r="M111" s="264">
        <v>28.661500000000004</v>
      </c>
      <c r="N111" s="264">
        <v>44.315600000000011</v>
      </c>
      <c r="O111" s="264">
        <v>43.304800000000007</v>
      </c>
      <c r="P111" s="264">
        <v>49.00385</v>
      </c>
      <c r="Q111" s="264">
        <v>52.117379999999997</v>
      </c>
      <c r="R111" s="264">
        <v>38.516800000000003</v>
      </c>
      <c r="S111" s="264">
        <v>41.762</v>
      </c>
      <c r="T111" s="264">
        <v>43.251600000000003</v>
      </c>
      <c r="U111" s="264">
        <v>32.558400000000006</v>
      </c>
      <c r="V111" s="264">
        <v>42.134399999999999</v>
      </c>
      <c r="W111" s="264">
        <v>23.173920000000003</v>
      </c>
      <c r="X111" s="264">
        <v>33.519192000000004</v>
      </c>
      <c r="Y111" s="263">
        <v>1.33</v>
      </c>
      <c r="Z111" s="265">
        <v>1</v>
      </c>
    </row>
    <row r="112" spans="1:51" ht="20.100000000000001" customHeight="1">
      <c r="A112" s="263">
        <v>29.999999999999996</v>
      </c>
      <c r="B112" s="264">
        <v>45.066666666666663</v>
      </c>
      <c r="C112" s="264">
        <v>59.110652999999999</v>
      </c>
      <c r="D112" s="264">
        <v>35.466666666666661</v>
      </c>
      <c r="E112" s="264">
        <v>35.466666666666661</v>
      </c>
      <c r="F112" s="264">
        <v>19.152000000000001</v>
      </c>
      <c r="G112" s="264">
        <v>36.493559666666663</v>
      </c>
      <c r="H112" s="264">
        <v>38.986990466666668</v>
      </c>
      <c r="I112" s="264">
        <v>24.826666666666664</v>
      </c>
      <c r="J112" s="264">
        <v>31.210666666666665</v>
      </c>
      <c r="K112" s="264">
        <v>35.078195833333332</v>
      </c>
      <c r="L112" s="264">
        <v>29.526000000000007</v>
      </c>
      <c r="M112" s="264">
        <v>30.2575</v>
      </c>
      <c r="N112" s="264">
        <v>46.461333333333343</v>
      </c>
      <c r="O112" s="264">
        <v>45.840666666666671</v>
      </c>
      <c r="P112" s="264">
        <v>51.36570833333333</v>
      </c>
      <c r="Q112" s="264">
        <v>55.301400000000008</v>
      </c>
      <c r="R112" s="264">
        <v>40.077333333333343</v>
      </c>
      <c r="S112" s="264">
        <v>43.89</v>
      </c>
      <c r="T112" s="264">
        <v>48.345500000000001</v>
      </c>
      <c r="U112" s="264">
        <v>35.045500000000004</v>
      </c>
      <c r="V112" s="264">
        <v>45.131333333333338</v>
      </c>
      <c r="W112" s="264">
        <v>24.3124</v>
      </c>
      <c r="X112" s="264">
        <v>34.735609999999987</v>
      </c>
      <c r="Y112" s="263">
        <v>1.33</v>
      </c>
      <c r="Z112" s="265">
        <v>1</v>
      </c>
    </row>
    <row r="113" spans="1:26" ht="20.100000000000001" customHeight="1">
      <c r="A113" s="263">
        <v>35</v>
      </c>
      <c r="B113" s="264">
        <v>48.440000000000005</v>
      </c>
      <c r="C113" s="264">
        <v>62.066179000000005</v>
      </c>
      <c r="D113" s="264">
        <v>37.24</v>
      </c>
      <c r="E113" s="264">
        <v>37.24</v>
      </c>
      <c r="F113" s="264">
        <v>19.646000000000004</v>
      </c>
      <c r="G113" s="264">
        <v>37.550193999999998</v>
      </c>
      <c r="H113" s="264">
        <v>40.067420400000003</v>
      </c>
      <c r="I113" s="264">
        <v>26.6</v>
      </c>
      <c r="J113" s="264">
        <v>33.461262900000008</v>
      </c>
      <c r="K113" s="264">
        <v>37.667025000000002</v>
      </c>
      <c r="L113" s="264">
        <v>31.046000000000003</v>
      </c>
      <c r="M113" s="264">
        <v>31.397500000000008</v>
      </c>
      <c r="N113" s="264">
        <v>47.994</v>
      </c>
      <c r="O113" s="264">
        <v>47.652000000000001</v>
      </c>
      <c r="P113" s="264">
        <v>53.052750000000003</v>
      </c>
      <c r="Q113" s="264">
        <v>58.373700000000007</v>
      </c>
      <c r="R113" s="264">
        <v>41.192000000000007</v>
      </c>
      <c r="S113" s="264">
        <v>46.246000000000009</v>
      </c>
      <c r="T113" s="264">
        <v>51.984000000000009</v>
      </c>
      <c r="U113" s="264">
        <v>38.760000000000005</v>
      </c>
      <c r="V113" s="264">
        <v>48.64</v>
      </c>
      <c r="W113" s="264">
        <v>27.468300000000003</v>
      </c>
      <c r="X113" s="264">
        <v>36.494546399999997</v>
      </c>
      <c r="Y113" s="263">
        <v>1.33</v>
      </c>
      <c r="Z113" s="265">
        <v>1</v>
      </c>
    </row>
    <row r="114" spans="1:26" ht="20.100000000000001" customHeight="1">
      <c r="A114" s="263">
        <v>39.999999999999993</v>
      </c>
      <c r="B114" s="264">
        <v>51.370000000000005</v>
      </c>
      <c r="C114" s="264">
        <v>64.282823499999992</v>
      </c>
      <c r="D114" s="264">
        <v>38.57</v>
      </c>
      <c r="E114" s="264">
        <v>38.57</v>
      </c>
      <c r="F114" s="264">
        <v>20.016500000000001</v>
      </c>
      <c r="G114" s="264">
        <v>38.342669750000006</v>
      </c>
      <c r="H114" s="264">
        <v>40.877742850000004</v>
      </c>
      <c r="I114" s="264">
        <v>27.93</v>
      </c>
      <c r="J114" s="264">
        <v>35.371667537500002</v>
      </c>
      <c r="K114" s="264">
        <v>39.608646875000005</v>
      </c>
      <c r="L114" s="264">
        <v>33.515999999999998</v>
      </c>
      <c r="M114" s="264">
        <v>32.252500000000005</v>
      </c>
      <c r="N114" s="264">
        <v>49.143500000000003</v>
      </c>
      <c r="O114" s="264">
        <v>49.0105</v>
      </c>
      <c r="P114" s="264">
        <v>54.318031250000004</v>
      </c>
      <c r="Q114" s="264">
        <v>62.969057812500004</v>
      </c>
      <c r="R114" s="264">
        <v>42.659750000000003</v>
      </c>
      <c r="S114" s="264">
        <v>51.703749999999999</v>
      </c>
      <c r="T114" s="264">
        <v>54.712875000000004</v>
      </c>
      <c r="U114" s="264">
        <v>42.676375000000007</v>
      </c>
      <c r="V114" s="264">
        <v>52.069500000000005</v>
      </c>
      <c r="W114" s="264">
        <v>31.017262500000001</v>
      </c>
      <c r="X114" s="264">
        <v>38.421465599999998</v>
      </c>
      <c r="Y114" s="263">
        <v>1.33</v>
      </c>
      <c r="Z114" s="265">
        <v>1</v>
      </c>
    </row>
    <row r="115" spans="1:26" ht="20.100000000000001" customHeight="1">
      <c r="A115" s="263">
        <v>45</v>
      </c>
      <c r="B115" s="264">
        <v>54.004444444444452</v>
      </c>
      <c r="C115" s="264">
        <v>66.006880333333356</v>
      </c>
      <c r="D115" s="264">
        <v>39.604444444444454</v>
      </c>
      <c r="E115" s="264">
        <v>39.604444444444454</v>
      </c>
      <c r="F115" s="264">
        <v>20.304666666666666</v>
      </c>
      <c r="G115" s="264">
        <v>38.959039777777782</v>
      </c>
      <c r="H115" s="264">
        <v>41.507993644444447</v>
      </c>
      <c r="I115" s="264">
        <v>28.964444444444446</v>
      </c>
      <c r="J115" s="264">
        <v>36.857537811111115</v>
      </c>
      <c r="K115" s="264">
        <v>41.11879722222222</v>
      </c>
      <c r="L115" s="264">
        <v>35.703111111111113</v>
      </c>
      <c r="M115" s="264">
        <v>32.917500000000004</v>
      </c>
      <c r="N115" s="264">
        <v>50.037555555555549</v>
      </c>
      <c r="O115" s="264">
        <v>50.067111111111117</v>
      </c>
      <c r="P115" s="264">
        <v>55.302138888888891</v>
      </c>
      <c r="Q115" s="264">
        <v>66.834162499999991</v>
      </c>
      <c r="R115" s="264">
        <v>46.535222222222231</v>
      </c>
      <c r="S115" s="264">
        <v>56.89444444444446</v>
      </c>
      <c r="T115" s="264">
        <v>56.835333333333338</v>
      </c>
      <c r="U115" s="264">
        <v>47.229777777777791</v>
      </c>
      <c r="V115" s="264">
        <v>55.800888888888899</v>
      </c>
      <c r="W115" s="264">
        <v>33.777566666666665</v>
      </c>
      <c r="X115" s="264">
        <v>39.920180533333337</v>
      </c>
      <c r="Y115" s="263">
        <v>1.33</v>
      </c>
      <c r="Z115" s="265">
        <v>1</v>
      </c>
    </row>
    <row r="116" spans="1:26" ht="20.100000000000001" customHeight="1">
      <c r="A116" s="263">
        <v>49.999999999999993</v>
      </c>
      <c r="B116" s="264">
        <v>56.432000000000002</v>
      </c>
      <c r="C116" s="264">
        <v>67.386125800000002</v>
      </c>
      <c r="D116" s="264">
        <v>40.432000000000002</v>
      </c>
      <c r="E116" s="264">
        <v>40.432000000000002</v>
      </c>
      <c r="F116" s="264">
        <v>20.5352</v>
      </c>
      <c r="G116" s="264">
        <v>39.452135800000001</v>
      </c>
      <c r="H116" s="264">
        <v>42.01219428000001</v>
      </c>
      <c r="I116" s="264">
        <v>29.792000000000005</v>
      </c>
      <c r="J116" s="264">
        <v>38.046234030000001</v>
      </c>
      <c r="K116" s="264">
        <v>42.3269175</v>
      </c>
      <c r="L116" s="264">
        <v>37.452799999999996</v>
      </c>
      <c r="M116" s="264">
        <v>33.449500000000008</v>
      </c>
      <c r="N116" s="264">
        <v>50.752800000000001</v>
      </c>
      <c r="O116" s="264">
        <v>50.912400000000005</v>
      </c>
      <c r="P116" s="264">
        <v>56.089425000000006</v>
      </c>
      <c r="Q116" s="264">
        <v>69.926246250000005</v>
      </c>
      <c r="R116" s="264">
        <v>50.327200000000005</v>
      </c>
      <c r="S116" s="264">
        <v>61.046999999999997</v>
      </c>
      <c r="T116" s="264">
        <v>59.238199999999999</v>
      </c>
      <c r="U116" s="264">
        <v>51.697100000000006</v>
      </c>
      <c r="V116" s="264">
        <v>59.411100000000005</v>
      </c>
      <c r="W116" s="264">
        <v>35.985810000000001</v>
      </c>
      <c r="X116" s="264">
        <v>41.119152479999997</v>
      </c>
      <c r="Y116" s="263">
        <v>1.33</v>
      </c>
      <c r="Z116" s="265">
        <v>1</v>
      </c>
    </row>
    <row r="117" spans="1:26" ht="20.100000000000001" customHeight="1">
      <c r="A117" s="263">
        <v>59.999999999999993</v>
      </c>
      <c r="B117" s="264">
        <v>60.873333333333335</v>
      </c>
      <c r="C117" s="264">
        <v>69.454993999999999</v>
      </c>
      <c r="D117" s="264">
        <v>41.673333333333332</v>
      </c>
      <c r="E117" s="264">
        <v>41.673333333333332</v>
      </c>
      <c r="F117" s="264">
        <v>20.881</v>
      </c>
      <c r="G117" s="264">
        <v>40.191779833333335</v>
      </c>
      <c r="H117" s="264">
        <v>42.768495233333333</v>
      </c>
      <c r="I117" s="264">
        <v>31.033333333333331</v>
      </c>
      <c r="J117" s="264">
        <v>39.829278358333333</v>
      </c>
      <c r="K117" s="264">
        <v>44.139097916666671</v>
      </c>
      <c r="L117" s="264">
        <v>40.077333333333328</v>
      </c>
      <c r="M117" s="264">
        <v>34.247500000000002</v>
      </c>
      <c r="N117" s="264">
        <v>51.82566666666667</v>
      </c>
      <c r="O117" s="264">
        <v>52.180333333333337</v>
      </c>
      <c r="P117" s="264">
        <v>57.270354166666671</v>
      </c>
      <c r="Q117" s="264">
        <v>74.564371875000006</v>
      </c>
      <c r="R117" s="264">
        <v>58.309416666666671</v>
      </c>
      <c r="S117" s="264">
        <v>68.339833333333331</v>
      </c>
      <c r="T117" s="264">
        <v>67.852166666666662</v>
      </c>
      <c r="U117" s="264">
        <v>59.373416666666664</v>
      </c>
      <c r="V117" s="264">
        <v>65.801750000000013</v>
      </c>
      <c r="W117" s="264">
        <v>39.298175000000008</v>
      </c>
      <c r="X117" s="264">
        <v>42.917610400000001</v>
      </c>
      <c r="Y117" s="263">
        <v>1.33</v>
      </c>
      <c r="Z117" s="265">
        <v>1</v>
      </c>
    </row>
    <row r="118" spans="1:26" ht="20.100000000000001" customHeight="1">
      <c r="A118" s="263">
        <v>70</v>
      </c>
      <c r="B118" s="264">
        <v>64.960000000000008</v>
      </c>
      <c r="C118" s="264">
        <v>70.932757000000009</v>
      </c>
      <c r="D118" s="264">
        <v>42.56</v>
      </c>
      <c r="E118" s="264">
        <v>42.56</v>
      </c>
      <c r="F118" s="264">
        <v>21.128</v>
      </c>
      <c r="G118" s="264">
        <v>40.720096999999996</v>
      </c>
      <c r="H118" s="264">
        <v>43.3087102</v>
      </c>
      <c r="I118" s="264">
        <v>31.920000000000005</v>
      </c>
      <c r="J118" s="264">
        <v>41.102881449999998</v>
      </c>
      <c r="K118" s="264">
        <v>45.433512500000006</v>
      </c>
      <c r="L118" s="264">
        <v>41.952000000000005</v>
      </c>
      <c r="M118" s="264">
        <v>34.817500000000003</v>
      </c>
      <c r="N118" s="264">
        <v>52.592000000000013</v>
      </c>
      <c r="O118" s="264">
        <v>53.086000000000006</v>
      </c>
      <c r="P118" s="264">
        <v>58.113875000000007</v>
      </c>
      <c r="Q118" s="264">
        <v>77.877318750000001</v>
      </c>
      <c r="R118" s="264">
        <v>65.369500000000016</v>
      </c>
      <c r="S118" s="264">
        <v>73.777000000000015</v>
      </c>
      <c r="T118" s="264">
        <v>76.874000000000009</v>
      </c>
      <c r="U118" s="264">
        <v>64.856500000000025</v>
      </c>
      <c r="V118" s="264">
        <v>70.366500000000002</v>
      </c>
      <c r="W118" s="264">
        <v>41.664149999999999</v>
      </c>
      <c r="X118" s="264">
        <v>44.202223200000013</v>
      </c>
      <c r="Y118" s="263">
        <v>1.33</v>
      </c>
      <c r="Z118" s="265">
        <v>1</v>
      </c>
    </row>
    <row r="119" spans="1:26" ht="20.100000000000001" customHeight="1">
      <c r="A119" s="453" t="s">
        <v>525</v>
      </c>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row>
    <row r="120" spans="1:26" ht="20.100000000000001" customHeight="1">
      <c r="A120" s="453" t="s">
        <v>527</v>
      </c>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row>
    <row r="121" spans="1:26" ht="20.100000000000001" customHeight="1">
      <c r="A121" s="327" t="s">
        <v>207</v>
      </c>
      <c r="B121" s="264">
        <v>1</v>
      </c>
      <c r="C121" s="264">
        <v>2</v>
      </c>
      <c r="D121" s="264">
        <v>3</v>
      </c>
      <c r="E121" s="264">
        <v>4</v>
      </c>
      <c r="F121" s="264">
        <v>5</v>
      </c>
      <c r="G121" s="264">
        <v>6</v>
      </c>
      <c r="H121" s="264">
        <v>7</v>
      </c>
      <c r="I121" s="264">
        <v>8</v>
      </c>
      <c r="J121" s="264">
        <v>9</v>
      </c>
      <c r="K121" s="264">
        <v>10</v>
      </c>
      <c r="L121" s="264">
        <v>11</v>
      </c>
      <c r="M121" s="264">
        <v>12</v>
      </c>
      <c r="N121" s="264">
        <v>13</v>
      </c>
      <c r="O121" s="264">
        <v>14</v>
      </c>
      <c r="P121" s="264">
        <v>15</v>
      </c>
      <c r="Q121" s="264">
        <v>16</v>
      </c>
      <c r="R121" s="264">
        <v>17</v>
      </c>
      <c r="S121" s="264">
        <v>18</v>
      </c>
      <c r="T121" s="264">
        <v>19</v>
      </c>
      <c r="U121" s="264">
        <v>20</v>
      </c>
      <c r="V121" s="264">
        <v>21</v>
      </c>
      <c r="W121" s="265">
        <v>22</v>
      </c>
      <c r="X121" s="265">
        <v>23</v>
      </c>
      <c r="Y121" s="263" t="s">
        <v>200</v>
      </c>
      <c r="Z121" s="263" t="s">
        <v>200</v>
      </c>
    </row>
    <row r="122" spans="1:26" ht="20.100000000000001" customHeight="1">
      <c r="A122" s="263" t="s">
        <v>201</v>
      </c>
      <c r="B122" s="264" t="s">
        <v>8</v>
      </c>
      <c r="C122" s="264" t="s">
        <v>102</v>
      </c>
      <c r="D122" s="264" t="s">
        <v>124</v>
      </c>
      <c r="E122" s="264" t="s">
        <v>279</v>
      </c>
      <c r="F122" s="264" t="s">
        <v>1</v>
      </c>
      <c r="G122" s="264" t="s">
        <v>2</v>
      </c>
      <c r="H122" s="264" t="s">
        <v>3</v>
      </c>
      <c r="I122" s="264" t="s">
        <v>4</v>
      </c>
      <c r="J122" s="264" t="s">
        <v>5</v>
      </c>
      <c r="K122" s="264" t="s">
        <v>6</v>
      </c>
      <c r="L122" s="264" t="s">
        <v>7</v>
      </c>
      <c r="M122" s="264" t="s">
        <v>439</v>
      </c>
      <c r="N122" s="264" t="s">
        <v>440</v>
      </c>
      <c r="O122" s="264" t="s">
        <v>280</v>
      </c>
      <c r="P122" s="264" t="s">
        <v>281</v>
      </c>
      <c r="Q122" s="264" t="s">
        <v>282</v>
      </c>
      <c r="R122" s="264" t="s">
        <v>202</v>
      </c>
      <c r="S122" s="264" t="s">
        <v>203</v>
      </c>
      <c r="T122" s="264" t="s">
        <v>204</v>
      </c>
      <c r="U122" s="264" t="s">
        <v>292</v>
      </c>
      <c r="V122" s="264" t="s">
        <v>283</v>
      </c>
      <c r="W122" s="265" t="s">
        <v>284</v>
      </c>
      <c r="X122" s="265" t="s">
        <v>285</v>
      </c>
      <c r="Y122" s="263" t="s">
        <v>205</v>
      </c>
      <c r="Z122" s="263" t="s">
        <v>206</v>
      </c>
    </row>
    <row r="123" spans="1:26" ht="20.100000000000001" customHeight="1">
      <c r="A123" s="263">
        <v>4.9999999999999991</v>
      </c>
      <c r="B123" s="264">
        <v>17.600000000000001</v>
      </c>
      <c r="C123" s="264">
        <v>26.666499999999999</v>
      </c>
      <c r="D123" s="264">
        <v>16</v>
      </c>
      <c r="E123" s="264">
        <v>16</v>
      </c>
      <c r="F123" s="264">
        <v>11.000000000000002</v>
      </c>
      <c r="G123" s="264">
        <v>12.832599999999999</v>
      </c>
      <c r="H123" s="264">
        <v>12.46542</v>
      </c>
      <c r="I123" s="264">
        <v>11.000000000000002</v>
      </c>
      <c r="J123" s="264">
        <v>12.832599999999999</v>
      </c>
      <c r="K123" s="264">
        <v>11.666</v>
      </c>
      <c r="L123" s="264">
        <v>10.8</v>
      </c>
      <c r="M123" s="264">
        <v>16.75</v>
      </c>
      <c r="N123" s="264">
        <v>18.600000000000001</v>
      </c>
      <c r="O123" s="264">
        <v>15.124999999999996</v>
      </c>
      <c r="P123" s="264">
        <v>18.149999999999999</v>
      </c>
      <c r="Q123" s="264">
        <v>16.170000000000002</v>
      </c>
      <c r="R123" s="264">
        <v>14</v>
      </c>
      <c r="S123" s="264">
        <v>15.399999999999999</v>
      </c>
      <c r="T123" s="264">
        <v>13.2</v>
      </c>
      <c r="U123" s="264">
        <v>10.199999999999999</v>
      </c>
      <c r="V123" s="264">
        <v>13.2</v>
      </c>
      <c r="W123" s="264">
        <v>7.9199999999999982</v>
      </c>
      <c r="X123" s="264">
        <v>14.981999999999999</v>
      </c>
      <c r="Y123" s="265">
        <v>1</v>
      </c>
      <c r="Z123" s="265">
        <v>1</v>
      </c>
    </row>
    <row r="124" spans="1:26" ht="20.100000000000001" customHeight="1">
      <c r="A124" s="263">
        <v>9.9999999999999982</v>
      </c>
      <c r="B124" s="264">
        <v>23.2</v>
      </c>
      <c r="C124" s="264">
        <v>26.666499999999999</v>
      </c>
      <c r="D124" s="264">
        <v>16.2</v>
      </c>
      <c r="E124" s="264">
        <v>16</v>
      </c>
      <c r="F124" s="264">
        <v>11.000000000000002</v>
      </c>
      <c r="G124" s="264">
        <v>17.4163</v>
      </c>
      <c r="H124" s="264">
        <v>20.257709999999999</v>
      </c>
      <c r="I124" s="264">
        <v>11.000000000000002</v>
      </c>
      <c r="J124" s="264">
        <v>17.4163</v>
      </c>
      <c r="K124" s="264">
        <v>15.833</v>
      </c>
      <c r="L124" s="264">
        <v>14.399999999999999</v>
      </c>
      <c r="M124" s="264">
        <v>16.75</v>
      </c>
      <c r="N124" s="264">
        <v>24.799999999999997</v>
      </c>
      <c r="O124" s="264">
        <v>21.3125</v>
      </c>
      <c r="P124" s="264">
        <v>25.574999999999999</v>
      </c>
      <c r="Q124" s="264">
        <v>25.41</v>
      </c>
      <c r="R124" s="264">
        <v>22.000000000000004</v>
      </c>
      <c r="S124" s="264">
        <v>24.200000000000003</v>
      </c>
      <c r="T124" s="264">
        <v>19.799999999999997</v>
      </c>
      <c r="U124" s="264">
        <v>13.6</v>
      </c>
      <c r="V124" s="264">
        <v>17.600000000000001</v>
      </c>
      <c r="W124" s="264">
        <v>13.859999999999998</v>
      </c>
      <c r="X124" s="264">
        <v>21.110999999999997</v>
      </c>
      <c r="Y124" s="265">
        <v>1</v>
      </c>
      <c r="Z124" s="265">
        <v>1</v>
      </c>
    </row>
    <row r="125" spans="1:26" ht="20.100000000000001" customHeight="1">
      <c r="A125" s="263">
        <v>14.999999999999998</v>
      </c>
      <c r="B125" s="264">
        <v>26.466666666666669</v>
      </c>
      <c r="C125" s="264">
        <v>28.8887</v>
      </c>
      <c r="D125" s="264">
        <v>17.8</v>
      </c>
      <c r="E125" s="264">
        <v>17.333333333333332</v>
      </c>
      <c r="F125" s="264">
        <v>11.8</v>
      </c>
      <c r="G125" s="264">
        <v>21.877533333333332</v>
      </c>
      <c r="H125" s="264">
        <v>23.627053333333336</v>
      </c>
      <c r="I125" s="264">
        <v>13</v>
      </c>
      <c r="J125" s="264">
        <v>18.944200000000002</v>
      </c>
      <c r="K125" s="264">
        <v>18.888666666666669</v>
      </c>
      <c r="L125" s="264">
        <v>17.399999999999999</v>
      </c>
      <c r="M125" s="264">
        <v>16.75</v>
      </c>
      <c r="N125" s="264">
        <v>26.866666666666667</v>
      </c>
      <c r="O125" s="264">
        <v>25.625</v>
      </c>
      <c r="P125" s="264">
        <v>29.983333333333338</v>
      </c>
      <c r="Q125" s="264">
        <v>31.010000000000005</v>
      </c>
      <c r="R125" s="264">
        <v>24.666666666666671</v>
      </c>
      <c r="S125" s="264">
        <v>27.133333333333333</v>
      </c>
      <c r="T125" s="264">
        <v>22.200000000000003</v>
      </c>
      <c r="U125" s="264">
        <v>18.133333333333333</v>
      </c>
      <c r="V125" s="264">
        <v>23.466666666666669</v>
      </c>
      <c r="W125" s="264">
        <v>15.839999999999998</v>
      </c>
      <c r="X125" s="264">
        <v>23.154000000000003</v>
      </c>
      <c r="Y125" s="265">
        <v>1</v>
      </c>
      <c r="Z125" s="265">
        <v>1</v>
      </c>
    </row>
    <row r="126" spans="1:26" ht="20.100000000000001" customHeight="1">
      <c r="A126" s="263">
        <v>19.999999999999996</v>
      </c>
      <c r="B126" s="264">
        <v>28.900000000000002</v>
      </c>
      <c r="C126" s="264">
        <v>36.666399999999996</v>
      </c>
      <c r="D126" s="264">
        <v>22.000000000000004</v>
      </c>
      <c r="E126" s="264">
        <v>22.000000000000004</v>
      </c>
      <c r="F126" s="264">
        <v>13.100000000000001</v>
      </c>
      <c r="G126" s="264">
        <v>24.658149999999999</v>
      </c>
      <c r="H126" s="264">
        <v>26.470289999999999</v>
      </c>
      <c r="I126" s="264">
        <v>14</v>
      </c>
      <c r="J126" s="264">
        <v>19.70815</v>
      </c>
      <c r="K126" s="264">
        <v>20.416499999999999</v>
      </c>
      <c r="L126" s="264">
        <v>19.8</v>
      </c>
      <c r="M126" s="264">
        <v>19.75</v>
      </c>
      <c r="N126" s="264">
        <v>30.899999999999995</v>
      </c>
      <c r="O126" s="264">
        <v>29.700000000000003</v>
      </c>
      <c r="P126" s="264">
        <v>34.181249999999999</v>
      </c>
      <c r="Q126" s="264">
        <v>36.120000000000005</v>
      </c>
      <c r="R126" s="264">
        <v>27.2</v>
      </c>
      <c r="S126" s="264">
        <v>29.000000000000004</v>
      </c>
      <c r="T126" s="264">
        <v>27.1</v>
      </c>
      <c r="U126" s="264">
        <v>22.1</v>
      </c>
      <c r="V126" s="264">
        <v>28.6</v>
      </c>
      <c r="W126" s="264">
        <v>16.829999999999998</v>
      </c>
      <c r="X126" s="264">
        <v>24.1755</v>
      </c>
      <c r="Y126" s="265">
        <v>1</v>
      </c>
      <c r="Z126" s="265">
        <v>1</v>
      </c>
    </row>
    <row r="127" spans="1:26" ht="20.100000000000001" customHeight="1">
      <c r="A127" s="263">
        <v>24.999999999999996</v>
      </c>
      <c r="B127" s="264">
        <v>32.799999999999997</v>
      </c>
      <c r="C127" s="264">
        <v>41.333019999999998</v>
      </c>
      <c r="D127" s="264">
        <v>24.8</v>
      </c>
      <c r="E127" s="264">
        <v>24.8</v>
      </c>
      <c r="F127" s="264">
        <v>13.879999999999999</v>
      </c>
      <c r="G127" s="264">
        <v>26.326519999999999</v>
      </c>
      <c r="H127" s="264">
        <v>28.176231999999999</v>
      </c>
      <c r="I127" s="264">
        <v>16.799999999999997</v>
      </c>
      <c r="J127" s="264">
        <v>21.56</v>
      </c>
      <c r="K127" s="264">
        <v>23.649499999999996</v>
      </c>
      <c r="L127" s="264">
        <v>21.24</v>
      </c>
      <c r="M127" s="264">
        <v>21.55</v>
      </c>
      <c r="N127" s="264">
        <v>33.32</v>
      </c>
      <c r="O127" s="264">
        <v>32.56</v>
      </c>
      <c r="P127" s="264">
        <v>36.844999999999999</v>
      </c>
      <c r="Q127" s="264">
        <v>39.186</v>
      </c>
      <c r="R127" s="264">
        <v>28.96</v>
      </c>
      <c r="S127" s="264">
        <v>31.4</v>
      </c>
      <c r="T127" s="264">
        <v>32.519999999999996</v>
      </c>
      <c r="U127" s="264">
        <v>24.48</v>
      </c>
      <c r="V127" s="264">
        <v>31.679999999999996</v>
      </c>
      <c r="W127" s="264">
        <v>17.423999999999999</v>
      </c>
      <c r="X127" s="264">
        <v>25.202400000000001</v>
      </c>
      <c r="Y127" s="265">
        <v>1</v>
      </c>
      <c r="Z127" s="265">
        <v>1</v>
      </c>
    </row>
    <row r="128" spans="1:26" ht="20.100000000000001" customHeight="1">
      <c r="A128" s="263">
        <v>29.999999999999996</v>
      </c>
      <c r="B128" s="264">
        <v>36.266666666666666</v>
      </c>
      <c r="C128" s="264">
        <v>44.444099999999999</v>
      </c>
      <c r="D128" s="264">
        <v>26.666666666666664</v>
      </c>
      <c r="E128" s="264">
        <v>26.666666666666664</v>
      </c>
      <c r="F128" s="264">
        <v>14.4</v>
      </c>
      <c r="G128" s="264">
        <v>27.438766666666666</v>
      </c>
      <c r="H128" s="264">
        <v>29.313526666666668</v>
      </c>
      <c r="I128" s="264">
        <v>18.666666666666664</v>
      </c>
      <c r="J128" s="264">
        <v>23.466666666666665</v>
      </c>
      <c r="K128" s="264">
        <v>26.374583333333334</v>
      </c>
      <c r="L128" s="264">
        <v>22.200000000000003</v>
      </c>
      <c r="M128" s="264">
        <v>22.75</v>
      </c>
      <c r="N128" s="264">
        <v>34.933333333333337</v>
      </c>
      <c r="O128" s="264">
        <v>34.466666666666669</v>
      </c>
      <c r="P128" s="264">
        <v>38.62083333333333</v>
      </c>
      <c r="Q128" s="264">
        <v>41.580000000000005</v>
      </c>
      <c r="R128" s="264">
        <v>30.133333333333336</v>
      </c>
      <c r="S128" s="264">
        <v>33</v>
      </c>
      <c r="T128" s="264">
        <v>36.35</v>
      </c>
      <c r="U128" s="264">
        <v>26.35</v>
      </c>
      <c r="V128" s="264">
        <v>33.933333333333337</v>
      </c>
      <c r="W128" s="264">
        <v>18.28</v>
      </c>
      <c r="X128" s="264">
        <v>26.116999999999994</v>
      </c>
      <c r="Y128" s="265">
        <v>1</v>
      </c>
      <c r="Z128" s="265">
        <v>1</v>
      </c>
    </row>
    <row r="129" spans="1:26" ht="20.100000000000001" customHeight="1">
      <c r="A129" s="263">
        <v>35</v>
      </c>
      <c r="B129" s="264">
        <v>39.199999999999996</v>
      </c>
      <c r="C129" s="264">
        <v>46.666300000000007</v>
      </c>
      <c r="D129" s="264">
        <v>28</v>
      </c>
      <c r="E129" s="264">
        <v>28</v>
      </c>
      <c r="F129" s="264">
        <v>14.771428571428574</v>
      </c>
      <c r="G129" s="264">
        <v>28.233228571428569</v>
      </c>
      <c r="H129" s="264">
        <v>30.125880000000002</v>
      </c>
      <c r="I129" s="264">
        <v>20</v>
      </c>
      <c r="J129" s="264">
        <v>25.158844285714288</v>
      </c>
      <c r="K129" s="264">
        <v>28.321071428571429</v>
      </c>
      <c r="L129" s="264">
        <v>23.342857142857145</v>
      </c>
      <c r="M129" s="264">
        <v>23.607142857142858</v>
      </c>
      <c r="N129" s="264">
        <v>36.085714285714289</v>
      </c>
      <c r="O129" s="264">
        <v>35.828571428571429</v>
      </c>
      <c r="P129" s="264">
        <v>39.889285714285712</v>
      </c>
      <c r="Q129" s="264">
        <v>43.89</v>
      </c>
      <c r="R129" s="264">
        <v>30.971428571428572</v>
      </c>
      <c r="S129" s="264">
        <v>34.771428571428572</v>
      </c>
      <c r="T129" s="264">
        <v>39.085714285714289</v>
      </c>
      <c r="U129" s="264">
        <v>29.142857142857146</v>
      </c>
      <c r="V129" s="264">
        <v>36.571428571428569</v>
      </c>
      <c r="W129" s="264">
        <v>20.652857142857144</v>
      </c>
      <c r="X129" s="264">
        <v>27.439508571428568</v>
      </c>
      <c r="Y129" s="265">
        <v>1</v>
      </c>
      <c r="Z129" s="265">
        <v>1</v>
      </c>
    </row>
    <row r="130" spans="1:26" ht="20.100000000000001" customHeight="1">
      <c r="A130" s="263">
        <v>39.999999999999993</v>
      </c>
      <c r="B130" s="264">
        <v>41.8</v>
      </c>
      <c r="C130" s="264">
        <v>48.332949999999997</v>
      </c>
      <c r="D130" s="264">
        <v>29</v>
      </c>
      <c r="E130" s="264">
        <v>29</v>
      </c>
      <c r="F130" s="264">
        <v>15.05</v>
      </c>
      <c r="G130" s="264">
        <v>28.829075000000003</v>
      </c>
      <c r="H130" s="264">
        <v>30.735144999999999</v>
      </c>
      <c r="I130" s="264">
        <v>21</v>
      </c>
      <c r="J130" s="264">
        <v>26.59523875</v>
      </c>
      <c r="K130" s="264">
        <v>29.7809375</v>
      </c>
      <c r="L130" s="264">
        <v>25.2</v>
      </c>
      <c r="M130" s="264">
        <v>24.25</v>
      </c>
      <c r="N130" s="264">
        <v>36.950000000000003</v>
      </c>
      <c r="O130" s="264">
        <v>36.849999999999994</v>
      </c>
      <c r="P130" s="264">
        <v>40.840624999999996</v>
      </c>
      <c r="Q130" s="264">
        <v>47.345156250000002</v>
      </c>
      <c r="R130" s="264">
        <v>32.075000000000003</v>
      </c>
      <c r="S130" s="264">
        <v>38.874999999999993</v>
      </c>
      <c r="T130" s="264">
        <v>41.137500000000003</v>
      </c>
      <c r="U130" s="264">
        <v>32.087500000000006</v>
      </c>
      <c r="V130" s="264">
        <v>39.15</v>
      </c>
      <c r="W130" s="264">
        <v>23.321249999999999</v>
      </c>
      <c r="X130" s="264">
        <v>28.888319999999997</v>
      </c>
      <c r="Y130" s="265">
        <v>1</v>
      </c>
      <c r="Z130" s="265">
        <v>1</v>
      </c>
    </row>
    <row r="131" spans="1:26" ht="20.100000000000001" customHeight="1">
      <c r="A131" s="263">
        <v>45</v>
      </c>
      <c r="B131" s="264">
        <v>44.177777777777777</v>
      </c>
      <c r="C131" s="264">
        <v>49.629233333333339</v>
      </c>
      <c r="D131" s="264">
        <v>29.777777777777779</v>
      </c>
      <c r="E131" s="264">
        <v>29.777777777777779</v>
      </c>
      <c r="F131" s="264">
        <v>15.266666666666664</v>
      </c>
      <c r="G131" s="264">
        <v>29.292511111111111</v>
      </c>
      <c r="H131" s="264">
        <v>31.209017777777778</v>
      </c>
      <c r="I131" s="264">
        <v>21.777777777777779</v>
      </c>
      <c r="J131" s="264">
        <v>27.712434444444447</v>
      </c>
      <c r="K131" s="264">
        <v>30.916388888888886</v>
      </c>
      <c r="L131" s="264">
        <v>26.844444444444441</v>
      </c>
      <c r="M131" s="264">
        <v>24.75</v>
      </c>
      <c r="N131" s="264">
        <v>37.62222222222222</v>
      </c>
      <c r="O131" s="264">
        <v>37.644444444444446</v>
      </c>
      <c r="P131" s="264">
        <v>41.580555555555556</v>
      </c>
      <c r="Q131" s="264">
        <v>50.251249999999999</v>
      </c>
      <c r="R131" s="264">
        <v>34.988888888888894</v>
      </c>
      <c r="S131" s="264">
        <v>42.777777777777786</v>
      </c>
      <c r="T131" s="264">
        <v>42.733333333333334</v>
      </c>
      <c r="U131" s="264">
        <v>35.51111111111112</v>
      </c>
      <c r="V131" s="264">
        <v>41.955555555555556</v>
      </c>
      <c r="W131" s="264">
        <v>25.396666666666665</v>
      </c>
      <c r="X131" s="264">
        <v>30.01517333333333</v>
      </c>
      <c r="Y131" s="265">
        <v>1</v>
      </c>
      <c r="Z131" s="265">
        <v>1</v>
      </c>
    </row>
    <row r="132" spans="1:26" ht="20.100000000000001" customHeight="1">
      <c r="A132" s="263">
        <v>49.999999999999993</v>
      </c>
      <c r="B132" s="264">
        <v>46.4</v>
      </c>
      <c r="C132" s="264">
        <v>50.666260000000008</v>
      </c>
      <c r="D132" s="264">
        <v>30.400000000000002</v>
      </c>
      <c r="E132" s="264">
        <v>30.400000000000002</v>
      </c>
      <c r="F132" s="264">
        <v>15.440000000000001</v>
      </c>
      <c r="G132" s="264">
        <v>29.663260000000001</v>
      </c>
      <c r="H132" s="264">
        <v>31.588116000000003</v>
      </c>
      <c r="I132" s="264">
        <v>22.400000000000002</v>
      </c>
      <c r="J132" s="264">
        <v>28.606191000000003</v>
      </c>
      <c r="K132" s="264">
        <v>31.824749999999998</v>
      </c>
      <c r="L132" s="264">
        <v>28.16</v>
      </c>
      <c r="M132" s="264">
        <v>25.15</v>
      </c>
      <c r="N132" s="264">
        <v>38.159999999999997</v>
      </c>
      <c r="O132" s="264">
        <v>38.28</v>
      </c>
      <c r="P132" s="264">
        <v>42.172499999999999</v>
      </c>
      <c r="Q132" s="264">
        <v>52.576125000000005</v>
      </c>
      <c r="R132" s="264">
        <v>37.840000000000003</v>
      </c>
      <c r="S132" s="264">
        <v>45.9</v>
      </c>
      <c r="T132" s="264">
        <v>44.54</v>
      </c>
      <c r="U132" s="264">
        <v>38.870000000000005</v>
      </c>
      <c r="V132" s="264">
        <v>44.67</v>
      </c>
      <c r="W132" s="264">
        <v>27.056999999999999</v>
      </c>
      <c r="X132" s="264">
        <v>30.916655999999996</v>
      </c>
      <c r="Y132" s="265">
        <v>1</v>
      </c>
      <c r="Z132" s="265">
        <v>1</v>
      </c>
    </row>
    <row r="133" spans="1:26" ht="20.100000000000001" customHeight="1">
      <c r="A133" s="263">
        <v>59.999999999999993</v>
      </c>
      <c r="B133" s="264">
        <v>50.533333333333331</v>
      </c>
      <c r="C133" s="264">
        <v>52.221800000000002</v>
      </c>
      <c r="D133" s="264">
        <v>32.199999999999996</v>
      </c>
      <c r="E133" s="264">
        <v>31.333333333333332</v>
      </c>
      <c r="F133" s="264">
        <v>15.7</v>
      </c>
      <c r="G133" s="264">
        <v>30.219383333333337</v>
      </c>
      <c r="H133" s="264">
        <v>32.15676333333333</v>
      </c>
      <c r="I133" s="264">
        <v>23.333333333333332</v>
      </c>
      <c r="J133" s="264">
        <v>29.946825833333328</v>
      </c>
      <c r="K133" s="264">
        <v>33.187291666666667</v>
      </c>
      <c r="L133" s="264">
        <v>30.133333333333329</v>
      </c>
      <c r="M133" s="264">
        <v>25.75</v>
      </c>
      <c r="N133" s="264">
        <v>38.966666666666669</v>
      </c>
      <c r="O133" s="264">
        <v>39.233333333333334</v>
      </c>
      <c r="P133" s="264">
        <v>43.060416666666669</v>
      </c>
      <c r="Q133" s="264">
        <v>56.063437499999999</v>
      </c>
      <c r="R133" s="264">
        <v>43.841666666666669</v>
      </c>
      <c r="S133" s="264">
        <v>51.383333333333333</v>
      </c>
      <c r="T133" s="264">
        <v>51.016666666666666</v>
      </c>
      <c r="U133" s="264">
        <v>44.641666666666666</v>
      </c>
      <c r="V133" s="264">
        <v>49.475000000000009</v>
      </c>
      <c r="W133" s="264">
        <v>29.547500000000003</v>
      </c>
      <c r="X133" s="264">
        <v>32.268879999999996</v>
      </c>
      <c r="Y133" s="265">
        <v>1</v>
      </c>
      <c r="Z133" s="265">
        <v>1</v>
      </c>
    </row>
    <row r="134" spans="1:26" ht="20.100000000000001" customHeight="1">
      <c r="A134" s="263">
        <v>70</v>
      </c>
      <c r="B134" s="264">
        <v>54.4</v>
      </c>
      <c r="C134" s="264">
        <v>53.332900000000002</v>
      </c>
      <c r="D134" s="264">
        <v>35.4</v>
      </c>
      <c r="E134" s="264">
        <v>32</v>
      </c>
      <c r="F134" s="264">
        <v>15.885714285714284</v>
      </c>
      <c r="G134" s="264">
        <v>30.616614285714284</v>
      </c>
      <c r="H134" s="264">
        <v>32.562939999999998</v>
      </c>
      <c r="I134" s="264">
        <v>24</v>
      </c>
      <c r="J134" s="264">
        <v>30.904422142857136</v>
      </c>
      <c r="K134" s="264">
        <v>34.160535714285714</v>
      </c>
      <c r="L134" s="264">
        <v>31.542857142857144</v>
      </c>
      <c r="M134" s="264">
        <v>26.178571428571431</v>
      </c>
      <c r="N134" s="264">
        <v>39.542857142857144</v>
      </c>
      <c r="O134" s="264">
        <v>39.914285714285718</v>
      </c>
      <c r="P134" s="264">
        <v>43.69464285714286</v>
      </c>
      <c r="Q134" s="264">
        <v>58.554375</v>
      </c>
      <c r="R134" s="264">
        <v>49.150000000000006</v>
      </c>
      <c r="S134" s="264">
        <v>55.471428571428575</v>
      </c>
      <c r="T134" s="264">
        <v>57.800000000000004</v>
      </c>
      <c r="U134" s="264">
        <v>48.76428571428572</v>
      </c>
      <c r="V134" s="264">
        <v>52.907142857142858</v>
      </c>
      <c r="W134" s="264">
        <v>31.326428571428568</v>
      </c>
      <c r="X134" s="264">
        <v>33.234754285714288</v>
      </c>
      <c r="Y134" s="265">
        <v>1</v>
      </c>
      <c r="Z134" s="265">
        <v>1</v>
      </c>
    </row>
  </sheetData>
  <conditionalFormatting sqref="J6:P6">
    <cfRule type="top10" dxfId="94" priority="97" rank="1"/>
  </conditionalFormatting>
  <conditionalFormatting sqref="J7:P7">
    <cfRule type="top10" dxfId="93" priority="94" rank="1"/>
  </conditionalFormatting>
  <conditionalFormatting sqref="J8:P8">
    <cfRule type="top10" dxfId="92" priority="93" rank="1"/>
  </conditionalFormatting>
  <conditionalFormatting sqref="J9:P9">
    <cfRule type="top10" dxfId="91" priority="92" rank="1"/>
  </conditionalFormatting>
  <conditionalFormatting sqref="J10:P10">
    <cfRule type="top10" dxfId="90" priority="91" rank="1"/>
  </conditionalFormatting>
  <conditionalFormatting sqref="J11:P11">
    <cfRule type="top10" dxfId="89" priority="90" rank="1"/>
  </conditionalFormatting>
  <conditionalFormatting sqref="J12:P12">
    <cfRule type="top10" dxfId="88" priority="89" rank="1"/>
  </conditionalFormatting>
  <conditionalFormatting sqref="J13:P13">
    <cfRule type="top10" dxfId="87" priority="88" rank="1"/>
  </conditionalFormatting>
  <conditionalFormatting sqref="J14:P14">
    <cfRule type="top10" dxfId="86" priority="87" rank="1"/>
  </conditionalFormatting>
  <conditionalFormatting sqref="J15:P15">
    <cfRule type="top10" dxfId="85" priority="86" rank="1"/>
  </conditionalFormatting>
  <conditionalFormatting sqref="J16:P16">
    <cfRule type="top10" dxfId="84" priority="85" rank="1"/>
  </conditionalFormatting>
  <conditionalFormatting sqref="J17:P17">
    <cfRule type="top10" dxfId="83" priority="84" rank="1"/>
  </conditionalFormatting>
  <conditionalFormatting sqref="J18:P18">
    <cfRule type="top10" dxfId="82" priority="83" rank="1"/>
  </conditionalFormatting>
  <conditionalFormatting sqref="J19:P19">
    <cfRule type="top10" dxfId="81" priority="82" rank="1"/>
  </conditionalFormatting>
  <conditionalFormatting sqref="J20:P20">
    <cfRule type="top10" dxfId="80" priority="81" rank="1"/>
  </conditionalFormatting>
  <conditionalFormatting sqref="J21:P21">
    <cfRule type="top10" dxfId="79" priority="80" rank="1"/>
  </conditionalFormatting>
  <conditionalFormatting sqref="J22:P22">
    <cfRule type="top10" dxfId="78" priority="79" rank="1"/>
  </conditionalFormatting>
  <conditionalFormatting sqref="J23:P23">
    <cfRule type="top10" dxfId="77" priority="78" rank="1"/>
  </conditionalFormatting>
  <conditionalFormatting sqref="J24:P24">
    <cfRule type="top10" dxfId="76" priority="77" rank="1"/>
  </conditionalFormatting>
  <conditionalFormatting sqref="J25:P25">
    <cfRule type="top10" dxfId="75" priority="76" rank="1"/>
  </conditionalFormatting>
  <conditionalFormatting sqref="J26:P26">
    <cfRule type="top10" dxfId="74" priority="75" rank="1"/>
  </conditionalFormatting>
  <conditionalFormatting sqref="J27:P27">
    <cfRule type="top10" dxfId="73" priority="74" rank="1"/>
  </conditionalFormatting>
  <conditionalFormatting sqref="J28:P28">
    <cfRule type="top10" dxfId="72" priority="73" rank="1"/>
  </conditionalFormatting>
  <conditionalFormatting sqref="J29:P29">
    <cfRule type="top10" dxfId="71" priority="72" rank="1"/>
  </conditionalFormatting>
  <conditionalFormatting sqref="J30:P30">
    <cfRule type="top10" dxfId="70" priority="71" rank="1"/>
  </conditionalFormatting>
  <conditionalFormatting sqref="J31:P31">
    <cfRule type="top10" dxfId="69" priority="70" rank="1"/>
  </conditionalFormatting>
  <conditionalFormatting sqref="J32:P32">
    <cfRule type="top10" dxfId="68" priority="69" rank="1"/>
  </conditionalFormatting>
  <conditionalFormatting sqref="J33:P33">
    <cfRule type="top10" dxfId="67" priority="68" rank="1"/>
  </conditionalFormatting>
  <conditionalFormatting sqref="J34:P34">
    <cfRule type="top10" dxfId="66" priority="67" rank="1"/>
  </conditionalFormatting>
  <conditionalFormatting sqref="J35:P35">
    <cfRule type="top10" dxfId="65" priority="66" rank="1"/>
  </conditionalFormatting>
  <conditionalFormatting sqref="J36:P36">
    <cfRule type="top10" dxfId="64" priority="65" rank="1"/>
  </conditionalFormatting>
  <conditionalFormatting sqref="J37:P37">
    <cfRule type="top10" dxfId="63" priority="64" rank="1"/>
  </conditionalFormatting>
  <conditionalFormatting sqref="J38:P38">
    <cfRule type="top10" dxfId="62" priority="63" rank="1"/>
  </conditionalFormatting>
  <conditionalFormatting sqref="J39:P39">
    <cfRule type="top10" dxfId="61" priority="62" rank="1"/>
  </conditionalFormatting>
  <conditionalFormatting sqref="J40:P40">
    <cfRule type="top10" dxfId="60" priority="61" rank="1"/>
  </conditionalFormatting>
  <conditionalFormatting sqref="J41:P41">
    <cfRule type="top10" dxfId="59" priority="60" rank="1"/>
  </conditionalFormatting>
  <conditionalFormatting sqref="J42:P42">
    <cfRule type="top10" dxfId="58" priority="59" rank="1"/>
  </conditionalFormatting>
  <conditionalFormatting sqref="J43:P43">
    <cfRule type="top10" dxfId="57" priority="58" rank="1"/>
  </conditionalFormatting>
  <conditionalFormatting sqref="J44:P44">
    <cfRule type="top10" dxfId="56" priority="57" rank="1"/>
  </conditionalFormatting>
  <conditionalFormatting sqref="J45:P45">
    <cfRule type="top10" dxfId="55" priority="56" rank="1"/>
  </conditionalFormatting>
  <conditionalFormatting sqref="J46:P46">
    <cfRule type="top10" dxfId="54" priority="55" rank="1"/>
  </conditionalFormatting>
  <conditionalFormatting sqref="J47:P47">
    <cfRule type="top10" dxfId="53" priority="54" rank="1"/>
  </conditionalFormatting>
  <conditionalFormatting sqref="J48:O48">
    <cfRule type="top10" dxfId="52" priority="53" rank="1"/>
  </conditionalFormatting>
  <conditionalFormatting sqref="J49:O49">
    <cfRule type="top10" dxfId="51" priority="52" rank="1"/>
  </conditionalFormatting>
  <conditionalFormatting sqref="J50:O50">
    <cfRule type="top10" dxfId="50" priority="50" rank="1"/>
  </conditionalFormatting>
  <conditionalFormatting sqref="J51:O51">
    <cfRule type="top10" dxfId="49" priority="49" rank="1"/>
  </conditionalFormatting>
  <conditionalFormatting sqref="J52:O52">
    <cfRule type="top10" dxfId="48" priority="48" rank="1"/>
  </conditionalFormatting>
  <conditionalFormatting sqref="J56:P56">
    <cfRule type="top10" dxfId="47" priority="47" rank="1"/>
  </conditionalFormatting>
  <conditionalFormatting sqref="J57:P57">
    <cfRule type="top10" dxfId="46" priority="46" rank="1"/>
  </conditionalFormatting>
  <conditionalFormatting sqref="J58:P58">
    <cfRule type="top10" dxfId="45" priority="45" rank="1"/>
  </conditionalFormatting>
  <conditionalFormatting sqref="J59:P59">
    <cfRule type="top10" dxfId="44" priority="44" rank="1"/>
  </conditionalFormatting>
  <conditionalFormatting sqref="J60:P60">
    <cfRule type="top10" dxfId="43" priority="43" rank="1"/>
  </conditionalFormatting>
  <conditionalFormatting sqref="J61:P61">
    <cfRule type="top10" dxfId="42" priority="42" rank="1"/>
  </conditionalFormatting>
  <conditionalFormatting sqref="J62:P62">
    <cfRule type="top10" dxfId="41" priority="41" rank="1"/>
  </conditionalFormatting>
  <conditionalFormatting sqref="J63:P63">
    <cfRule type="top10" dxfId="40" priority="40" rank="1"/>
  </conditionalFormatting>
  <conditionalFormatting sqref="J64:P64">
    <cfRule type="top10" dxfId="39" priority="39" rank="1"/>
  </conditionalFormatting>
  <conditionalFormatting sqref="J65:P65">
    <cfRule type="top10" dxfId="38" priority="38" rank="1"/>
  </conditionalFormatting>
  <conditionalFormatting sqref="J66:P66">
    <cfRule type="top10" dxfId="37" priority="37" rank="1"/>
  </conditionalFormatting>
  <conditionalFormatting sqref="J67:P67">
    <cfRule type="top10" dxfId="36" priority="36" rank="1"/>
  </conditionalFormatting>
  <conditionalFormatting sqref="J68:P68">
    <cfRule type="top10" dxfId="35" priority="35" rank="1"/>
  </conditionalFormatting>
  <conditionalFormatting sqref="J69:P69">
    <cfRule type="top10" dxfId="34" priority="34" rank="1"/>
  </conditionalFormatting>
  <conditionalFormatting sqref="J70:P70">
    <cfRule type="top10" dxfId="33" priority="33" rank="1"/>
  </conditionalFormatting>
  <conditionalFormatting sqref="J71:P71">
    <cfRule type="top10" dxfId="32" priority="32" rank="1"/>
  </conditionalFormatting>
  <conditionalFormatting sqref="J72:P72">
    <cfRule type="top10" dxfId="31" priority="31" rank="1"/>
  </conditionalFormatting>
  <conditionalFormatting sqref="J73:P73">
    <cfRule type="top10" dxfId="30" priority="30" rank="1"/>
  </conditionalFormatting>
  <conditionalFormatting sqref="J74:P74">
    <cfRule type="top10" dxfId="29" priority="29" rank="1"/>
  </conditionalFormatting>
  <conditionalFormatting sqref="J75:P75">
    <cfRule type="top10" dxfId="28" priority="28" rank="1"/>
  </conditionalFormatting>
  <conditionalFormatting sqref="J76:P76">
    <cfRule type="top10" dxfId="27" priority="27" rank="1"/>
  </conditionalFormatting>
  <conditionalFormatting sqref="J77:P77">
    <cfRule type="top10" dxfId="26" priority="26" rank="1"/>
  </conditionalFormatting>
  <conditionalFormatting sqref="J78:P78">
    <cfRule type="top10" dxfId="25" priority="25" rank="1"/>
  </conditionalFormatting>
  <conditionalFormatting sqref="J79:P79">
    <cfRule type="top10" dxfId="24" priority="24" rank="1"/>
  </conditionalFormatting>
  <conditionalFormatting sqref="J80:P80">
    <cfRule type="top10" dxfId="23" priority="23" rank="1"/>
  </conditionalFormatting>
  <conditionalFormatting sqref="J81:P81">
    <cfRule type="top10" dxfId="22" priority="22" rank="1"/>
  </conditionalFormatting>
  <conditionalFormatting sqref="J82:P82">
    <cfRule type="top10" dxfId="21" priority="21" rank="1"/>
  </conditionalFormatting>
  <conditionalFormatting sqref="J83:P83">
    <cfRule type="top10" dxfId="20" priority="20" rank="1"/>
  </conditionalFormatting>
  <conditionalFormatting sqref="J84:P84">
    <cfRule type="top10" dxfId="19" priority="19" rank="1"/>
  </conditionalFormatting>
  <conditionalFormatting sqref="J85:P85">
    <cfRule type="top10" dxfId="18" priority="18" rank="1"/>
  </conditionalFormatting>
  <conditionalFormatting sqref="J86:P86">
    <cfRule type="top10" dxfId="17" priority="17" rank="1"/>
  </conditionalFormatting>
  <conditionalFormatting sqref="J87:P87">
    <cfRule type="top10" dxfId="16" priority="16" rank="1"/>
  </conditionalFormatting>
  <conditionalFormatting sqref="J88:P88">
    <cfRule type="top10" dxfId="15" priority="15" rank="1"/>
  </conditionalFormatting>
  <conditionalFormatting sqref="J89:P89">
    <cfRule type="top10" dxfId="14" priority="14" rank="1"/>
  </conditionalFormatting>
  <conditionalFormatting sqref="J90:P90">
    <cfRule type="top10" dxfId="13" priority="13" rank="1"/>
  </conditionalFormatting>
  <conditionalFormatting sqref="J91:P91">
    <cfRule type="top10" dxfId="12" priority="12" rank="1"/>
  </conditionalFormatting>
  <conditionalFormatting sqref="J92:P92">
    <cfRule type="top10" dxfId="11" priority="11" rank="1"/>
  </conditionalFormatting>
  <conditionalFormatting sqref="J93:P93">
    <cfRule type="top10" dxfId="10" priority="10" rank="1"/>
  </conditionalFormatting>
  <conditionalFormatting sqref="J94:P94">
    <cfRule type="top10" dxfId="9" priority="9" rank="1"/>
  </conditionalFormatting>
  <conditionalFormatting sqref="J95:P95">
    <cfRule type="top10" dxfId="8" priority="8" rank="1"/>
  </conditionalFormatting>
  <conditionalFormatting sqref="J96:P96">
    <cfRule type="top10" dxfId="7" priority="7" rank="1"/>
  </conditionalFormatting>
  <conditionalFormatting sqref="J97:P97">
    <cfRule type="top10" dxfId="6" priority="6" rank="1"/>
  </conditionalFormatting>
  <conditionalFormatting sqref="J98:O98">
    <cfRule type="top10" dxfId="5" priority="5" rank="1"/>
  </conditionalFormatting>
  <conditionalFormatting sqref="J99:O99">
    <cfRule type="top10" dxfId="4" priority="4" rank="1"/>
  </conditionalFormatting>
  <conditionalFormatting sqref="J100:O100">
    <cfRule type="top10" dxfId="3" priority="3" rank="1"/>
  </conditionalFormatting>
  <conditionalFormatting sqref="J101:O101">
    <cfRule type="top10" dxfId="2" priority="2" rank="1"/>
  </conditionalFormatting>
  <conditionalFormatting sqref="J102:O102">
    <cfRule type="top10" dxfId="1" priority="1" rank="1"/>
  </conditionalFormatting>
  <pageMargins left="1" right="1" top="1" bottom="1"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9"/>
  <sheetViews>
    <sheetView workbookViewId="0">
      <pane ySplit="3" topLeftCell="A4" activePane="bottomLeft" state="frozen"/>
      <selection pane="bottomLeft" sqref="A1:L1"/>
    </sheetView>
  </sheetViews>
  <sheetFormatPr defaultColWidth="10.7109375" defaultRowHeight="20.100000000000001" customHeight="1"/>
  <cols>
    <col min="1" max="11" width="10.7109375" style="454"/>
    <col min="12" max="12" width="15.7109375" style="455" customWidth="1"/>
    <col min="13" max="24" width="10.7109375" style="454"/>
    <col min="25" max="25" width="15.7109375" style="455" customWidth="1"/>
    <col min="26" max="26" width="10.7109375" style="454"/>
    <col min="27" max="27" width="10.7109375" style="455"/>
    <col min="28" max="28" width="89.5703125" style="457" customWidth="1"/>
    <col min="29" max="16384" width="10.7109375" style="454"/>
  </cols>
  <sheetData>
    <row r="1" spans="1:29" ht="20.100000000000001" customHeight="1">
      <c r="A1" s="759" t="s">
        <v>502</v>
      </c>
      <c r="B1" s="759"/>
      <c r="C1" s="759"/>
      <c r="D1" s="759"/>
      <c r="E1" s="759"/>
      <c r="F1" s="759"/>
      <c r="G1" s="759"/>
      <c r="H1" s="759"/>
      <c r="I1" s="759"/>
      <c r="J1" s="759"/>
      <c r="K1" s="759"/>
      <c r="L1" s="759"/>
      <c r="N1" s="759" t="s">
        <v>343</v>
      </c>
      <c r="O1" s="759"/>
      <c r="P1" s="759"/>
      <c r="Q1" s="759"/>
      <c r="R1" s="759"/>
      <c r="S1" s="759"/>
      <c r="T1" s="759"/>
      <c r="U1" s="759"/>
      <c r="V1" s="759"/>
      <c r="W1" s="759"/>
      <c r="AA1" s="759" t="s">
        <v>501</v>
      </c>
      <c r="AB1" s="759"/>
      <c r="AC1" s="456"/>
    </row>
    <row r="2" spans="1:29" ht="20.100000000000001" customHeight="1">
      <c r="A2" s="454" t="s">
        <v>301</v>
      </c>
      <c r="B2" s="454" t="s">
        <v>301</v>
      </c>
      <c r="C2" s="454" t="s">
        <v>302</v>
      </c>
      <c r="D2" s="454" t="s">
        <v>287</v>
      </c>
      <c r="E2" s="454" t="s">
        <v>287</v>
      </c>
      <c r="F2" s="454" t="s">
        <v>288</v>
      </c>
      <c r="G2" s="454" t="s">
        <v>303</v>
      </c>
      <c r="H2" s="454" t="s">
        <v>303</v>
      </c>
      <c r="I2" s="454" t="s">
        <v>303</v>
      </c>
      <c r="J2" s="454" t="s">
        <v>303</v>
      </c>
      <c r="K2" s="454" t="s">
        <v>304</v>
      </c>
      <c r="L2" s="455" t="s">
        <v>304</v>
      </c>
      <c r="N2" s="454" t="s">
        <v>301</v>
      </c>
      <c r="O2" s="454" t="s">
        <v>301</v>
      </c>
      <c r="P2" s="454" t="s">
        <v>302</v>
      </c>
      <c r="Q2" s="454" t="s">
        <v>287</v>
      </c>
      <c r="R2" s="454" t="s">
        <v>287</v>
      </c>
      <c r="S2" s="454" t="s">
        <v>288</v>
      </c>
      <c r="T2" s="454" t="s">
        <v>303</v>
      </c>
      <c r="U2" s="454" t="s">
        <v>303</v>
      </c>
      <c r="V2" s="454" t="s">
        <v>303</v>
      </c>
      <c r="W2" s="454" t="s">
        <v>303</v>
      </c>
      <c r="X2" s="454" t="s">
        <v>304</v>
      </c>
      <c r="Y2" s="455" t="s">
        <v>304</v>
      </c>
    </row>
    <row r="3" spans="1:29" ht="20.100000000000001" customHeight="1">
      <c r="A3" s="454" t="s">
        <v>305</v>
      </c>
      <c r="B3" s="454" t="s">
        <v>153</v>
      </c>
      <c r="C3" s="454" t="s">
        <v>305</v>
      </c>
      <c r="D3" s="454" t="s">
        <v>289</v>
      </c>
      <c r="E3" s="454" t="s">
        <v>290</v>
      </c>
      <c r="F3" s="454" t="s">
        <v>291</v>
      </c>
      <c r="G3" s="454" t="s">
        <v>306</v>
      </c>
      <c r="H3" s="454" t="s">
        <v>307</v>
      </c>
      <c r="I3" s="454" t="s">
        <v>308</v>
      </c>
      <c r="J3" s="454" t="s">
        <v>309</v>
      </c>
      <c r="K3" s="454" t="s">
        <v>305</v>
      </c>
      <c r="L3" s="455" t="s">
        <v>318</v>
      </c>
      <c r="N3" s="454" t="s">
        <v>305</v>
      </c>
      <c r="O3" s="454" t="s">
        <v>153</v>
      </c>
      <c r="P3" s="454" t="s">
        <v>305</v>
      </c>
      <c r="Q3" s="454" t="s">
        <v>289</v>
      </c>
      <c r="R3" s="454" t="s">
        <v>290</v>
      </c>
      <c r="S3" s="454" t="s">
        <v>291</v>
      </c>
      <c r="T3" s="454" t="s">
        <v>306</v>
      </c>
      <c r="U3" s="454" t="s">
        <v>307</v>
      </c>
      <c r="V3" s="454" t="s">
        <v>308</v>
      </c>
      <c r="W3" s="454" t="s">
        <v>309</v>
      </c>
      <c r="X3" s="454" t="s">
        <v>305</v>
      </c>
      <c r="Y3" s="455" t="s">
        <v>318</v>
      </c>
      <c r="AA3" s="455" t="s">
        <v>328</v>
      </c>
      <c r="AB3" s="457" t="s">
        <v>11</v>
      </c>
    </row>
    <row r="4" spans="1:29" ht="20.100000000000001" customHeight="1">
      <c r="A4" s="454">
        <v>1</v>
      </c>
      <c r="B4" s="454" t="s">
        <v>8</v>
      </c>
      <c r="C4" s="454">
        <v>1</v>
      </c>
      <c r="D4" s="454">
        <v>0</v>
      </c>
      <c r="E4" s="454">
        <v>25</v>
      </c>
      <c r="F4" s="454">
        <v>0.64</v>
      </c>
      <c r="G4" s="454">
        <v>1</v>
      </c>
      <c r="H4" s="454">
        <v>1</v>
      </c>
      <c r="I4" s="454">
        <v>1</v>
      </c>
      <c r="J4" s="454">
        <v>1</v>
      </c>
      <c r="K4" s="454">
        <v>1</v>
      </c>
      <c r="L4" s="455" t="s">
        <v>327</v>
      </c>
      <c r="N4" s="454">
        <v>1</v>
      </c>
      <c r="O4" s="454" t="s">
        <v>8</v>
      </c>
      <c r="P4" s="454">
        <v>1</v>
      </c>
      <c r="Q4" s="454">
        <v>0</v>
      </c>
      <c r="R4" s="454">
        <v>25</v>
      </c>
      <c r="S4" s="454">
        <v>0.64</v>
      </c>
      <c r="T4" s="454">
        <v>1</v>
      </c>
      <c r="U4" s="454">
        <v>1</v>
      </c>
      <c r="V4" s="454">
        <v>1</v>
      </c>
      <c r="W4" s="454">
        <v>1</v>
      </c>
      <c r="X4" s="454">
        <v>1</v>
      </c>
      <c r="Y4" s="455" t="s">
        <v>327</v>
      </c>
      <c r="AA4" s="455" t="s">
        <v>337</v>
      </c>
      <c r="AB4" s="457" t="s">
        <v>339</v>
      </c>
    </row>
    <row r="5" spans="1:29" ht="20.100000000000001" customHeight="1">
      <c r="A5" s="454">
        <v>1</v>
      </c>
      <c r="B5" s="454" t="s">
        <v>8</v>
      </c>
      <c r="C5" s="454">
        <v>1</v>
      </c>
      <c r="D5" s="454">
        <v>4</v>
      </c>
      <c r="E5" s="454">
        <v>25</v>
      </c>
      <c r="F5" s="454">
        <v>0</v>
      </c>
      <c r="G5" s="454">
        <v>1</v>
      </c>
      <c r="H5" s="454">
        <v>1</v>
      </c>
      <c r="I5" s="454">
        <v>1</v>
      </c>
      <c r="J5" s="454">
        <v>1</v>
      </c>
      <c r="K5" s="454">
        <v>1</v>
      </c>
      <c r="L5" s="455" t="s">
        <v>327</v>
      </c>
      <c r="N5" s="454">
        <v>1</v>
      </c>
      <c r="O5" s="454" t="s">
        <v>8</v>
      </c>
      <c r="P5" s="454">
        <v>1</v>
      </c>
      <c r="Q5" s="454">
        <v>4</v>
      </c>
      <c r="R5" s="454">
        <v>25</v>
      </c>
      <c r="S5" s="454">
        <v>0</v>
      </c>
      <c r="T5" s="454">
        <v>1</v>
      </c>
      <c r="U5" s="454">
        <v>1</v>
      </c>
      <c r="V5" s="454">
        <v>1</v>
      </c>
      <c r="W5" s="454">
        <v>1</v>
      </c>
      <c r="X5" s="454">
        <v>1</v>
      </c>
      <c r="Y5" s="455" t="s">
        <v>327</v>
      </c>
      <c r="AA5" s="455" t="s">
        <v>338</v>
      </c>
      <c r="AB5" s="457" t="s">
        <v>340</v>
      </c>
    </row>
    <row r="6" spans="1:29" ht="20.100000000000001" customHeight="1">
      <c r="A6" s="454">
        <v>1</v>
      </c>
      <c r="B6" s="454" t="s">
        <v>8</v>
      </c>
      <c r="C6" s="454" t="s">
        <v>310</v>
      </c>
      <c r="D6" s="454" t="s">
        <v>310</v>
      </c>
      <c r="E6" s="454" t="s">
        <v>310</v>
      </c>
      <c r="F6" s="454" t="s">
        <v>310</v>
      </c>
      <c r="G6" s="454" t="s">
        <v>310</v>
      </c>
      <c r="H6" s="454" t="s">
        <v>310</v>
      </c>
      <c r="I6" s="454" t="s">
        <v>310</v>
      </c>
      <c r="J6" s="454" t="s">
        <v>310</v>
      </c>
      <c r="K6" s="454" t="s">
        <v>310</v>
      </c>
      <c r="L6" s="455" t="s">
        <v>310</v>
      </c>
      <c r="N6" s="454">
        <v>1</v>
      </c>
      <c r="O6" s="454" t="s">
        <v>8</v>
      </c>
      <c r="P6" s="454" t="s">
        <v>310</v>
      </c>
      <c r="Q6" s="454" t="s">
        <v>310</v>
      </c>
      <c r="R6" s="454" t="s">
        <v>310</v>
      </c>
      <c r="S6" s="454" t="s">
        <v>310</v>
      </c>
      <c r="T6" s="454" t="s">
        <v>310</v>
      </c>
      <c r="U6" s="454" t="s">
        <v>310</v>
      </c>
      <c r="V6" s="454" t="s">
        <v>310</v>
      </c>
      <c r="W6" s="454" t="s">
        <v>310</v>
      </c>
      <c r="X6" s="454" t="s">
        <v>310</v>
      </c>
      <c r="Y6" s="455" t="s">
        <v>310</v>
      </c>
      <c r="AA6" s="455" t="str">
        <f>C2&amp;" "&amp;C3</f>
        <v>TRK No.</v>
      </c>
      <c r="AB6" s="457" t="s">
        <v>341</v>
      </c>
    </row>
    <row r="7" spans="1:29" ht="20.100000000000001" customHeight="1">
      <c r="A7" s="454">
        <v>1</v>
      </c>
      <c r="B7" s="454" t="s">
        <v>8</v>
      </c>
      <c r="C7" s="454">
        <v>2</v>
      </c>
      <c r="D7" s="454">
        <v>0</v>
      </c>
      <c r="E7" s="454">
        <v>8</v>
      </c>
      <c r="F7" s="454">
        <v>0.64</v>
      </c>
      <c r="G7" s="454">
        <v>1</v>
      </c>
      <c r="H7" s="454">
        <v>1</v>
      </c>
      <c r="I7" s="454">
        <v>1</v>
      </c>
      <c r="J7" s="454">
        <v>1</v>
      </c>
      <c r="K7" s="454">
        <v>1</v>
      </c>
      <c r="L7" s="455" t="s">
        <v>327</v>
      </c>
      <c r="N7" s="454">
        <v>1</v>
      </c>
      <c r="O7" s="454" t="s">
        <v>8</v>
      </c>
      <c r="P7" s="454">
        <v>2</v>
      </c>
      <c r="Q7" s="454">
        <v>0</v>
      </c>
      <c r="R7" s="454">
        <v>8</v>
      </c>
      <c r="S7" s="454">
        <v>0.64</v>
      </c>
      <c r="T7" s="454">
        <v>1</v>
      </c>
      <c r="U7" s="454">
        <v>1</v>
      </c>
      <c r="V7" s="454">
        <v>1</v>
      </c>
      <c r="W7" s="454">
        <v>1</v>
      </c>
      <c r="X7" s="454">
        <v>1</v>
      </c>
      <c r="Y7" s="455" t="s">
        <v>327</v>
      </c>
      <c r="AA7" s="455" t="str">
        <f>D2&amp;" "&amp;D3</f>
        <v>AXLE ft</v>
      </c>
      <c r="AB7" s="457" t="s">
        <v>329</v>
      </c>
    </row>
    <row r="8" spans="1:29" ht="20.100000000000001" customHeight="1">
      <c r="A8" s="454">
        <v>1</v>
      </c>
      <c r="B8" s="454" t="s">
        <v>8</v>
      </c>
      <c r="C8" s="454">
        <v>2</v>
      </c>
      <c r="D8" s="454">
        <v>14</v>
      </c>
      <c r="E8" s="454">
        <v>32</v>
      </c>
      <c r="F8" s="454">
        <v>0</v>
      </c>
      <c r="G8" s="454">
        <v>1</v>
      </c>
      <c r="H8" s="454">
        <v>1</v>
      </c>
      <c r="I8" s="454">
        <v>1</v>
      </c>
      <c r="J8" s="454">
        <v>1</v>
      </c>
      <c r="K8" s="454">
        <v>1</v>
      </c>
      <c r="L8" s="455" t="s">
        <v>327</v>
      </c>
      <c r="N8" s="454">
        <v>1</v>
      </c>
      <c r="O8" s="454" t="s">
        <v>8</v>
      </c>
      <c r="P8" s="454">
        <v>2</v>
      </c>
      <c r="Q8" s="454">
        <v>14</v>
      </c>
      <c r="R8" s="454">
        <v>32</v>
      </c>
      <c r="S8" s="454">
        <v>0</v>
      </c>
      <c r="T8" s="454">
        <v>1</v>
      </c>
      <c r="U8" s="454">
        <v>1</v>
      </c>
      <c r="V8" s="454">
        <v>1</v>
      </c>
      <c r="W8" s="454">
        <v>1</v>
      </c>
      <c r="X8" s="454">
        <v>1</v>
      </c>
      <c r="Y8" s="455" t="s">
        <v>327</v>
      </c>
      <c r="AA8" s="455" t="str">
        <f>E2&amp;" "&amp;E3</f>
        <v>AXLE kip</v>
      </c>
      <c r="AB8" s="457" t="s">
        <v>330</v>
      </c>
    </row>
    <row r="9" spans="1:29" ht="20.100000000000001" customHeight="1">
      <c r="A9" s="454">
        <v>1</v>
      </c>
      <c r="B9" s="454" t="s">
        <v>8</v>
      </c>
      <c r="C9" s="454">
        <v>2</v>
      </c>
      <c r="D9" s="454">
        <v>14</v>
      </c>
      <c r="E9" s="454">
        <v>32</v>
      </c>
      <c r="F9" s="454">
        <v>0</v>
      </c>
      <c r="G9" s="454">
        <v>1</v>
      </c>
      <c r="H9" s="454">
        <v>1</v>
      </c>
      <c r="I9" s="454">
        <v>1</v>
      </c>
      <c r="J9" s="454">
        <v>1</v>
      </c>
      <c r="K9" s="454">
        <v>1</v>
      </c>
      <c r="L9" s="455" t="s">
        <v>327</v>
      </c>
      <c r="N9" s="454">
        <v>1</v>
      </c>
      <c r="O9" s="454" t="s">
        <v>8</v>
      </c>
      <c r="P9" s="454">
        <v>2</v>
      </c>
      <c r="Q9" s="454">
        <v>14</v>
      </c>
      <c r="R9" s="454">
        <v>32</v>
      </c>
      <c r="S9" s="454">
        <v>0</v>
      </c>
      <c r="T9" s="454">
        <v>1</v>
      </c>
      <c r="U9" s="454">
        <v>1</v>
      </c>
      <c r="V9" s="454">
        <v>1</v>
      </c>
      <c r="W9" s="454">
        <v>1</v>
      </c>
      <c r="X9" s="454">
        <v>1</v>
      </c>
      <c r="Y9" s="455" t="s">
        <v>327</v>
      </c>
      <c r="AA9" s="455" t="str">
        <f>F2&amp;" "&amp;F3</f>
        <v>LANE klf</v>
      </c>
      <c r="AB9" s="457" t="s">
        <v>342</v>
      </c>
    </row>
    <row r="10" spans="1:29" ht="20.100000000000001" customHeight="1">
      <c r="A10" s="454" t="s">
        <v>311</v>
      </c>
      <c r="B10" s="454" t="s">
        <v>311</v>
      </c>
      <c r="C10" s="454" t="s">
        <v>311</v>
      </c>
      <c r="D10" s="454" t="s">
        <v>311</v>
      </c>
      <c r="E10" s="454" t="s">
        <v>311</v>
      </c>
      <c r="F10" s="454" t="s">
        <v>311</v>
      </c>
      <c r="G10" s="454" t="s">
        <v>311</v>
      </c>
      <c r="H10" s="454" t="s">
        <v>311</v>
      </c>
      <c r="I10" s="454" t="s">
        <v>311</v>
      </c>
      <c r="J10" s="454" t="s">
        <v>311</v>
      </c>
      <c r="K10" s="454" t="s">
        <v>311</v>
      </c>
      <c r="L10" s="455" t="s">
        <v>311</v>
      </c>
      <c r="N10" s="454">
        <v>1</v>
      </c>
      <c r="O10" s="454" t="s">
        <v>8</v>
      </c>
      <c r="P10" s="454" t="s">
        <v>310</v>
      </c>
      <c r="Q10" s="454" t="s">
        <v>310</v>
      </c>
      <c r="R10" s="454" t="s">
        <v>310</v>
      </c>
      <c r="S10" s="454" t="s">
        <v>310</v>
      </c>
      <c r="T10" s="454" t="s">
        <v>310</v>
      </c>
      <c r="U10" s="454" t="s">
        <v>310</v>
      </c>
      <c r="V10" s="454" t="s">
        <v>310</v>
      </c>
      <c r="W10" s="454" t="s">
        <v>310</v>
      </c>
      <c r="X10" s="454" t="s">
        <v>310</v>
      </c>
      <c r="Y10" s="455" t="s">
        <v>310</v>
      </c>
      <c r="AA10" s="455" t="str">
        <f>G2&amp;" "&amp;G3</f>
        <v>apply +M ?</v>
      </c>
      <c r="AB10" s="457" t="s">
        <v>333</v>
      </c>
    </row>
    <row r="11" spans="1:29" ht="20.100000000000001" customHeight="1">
      <c r="A11" s="454">
        <v>2</v>
      </c>
      <c r="B11" s="454" t="s">
        <v>102</v>
      </c>
      <c r="C11" s="454">
        <v>1</v>
      </c>
      <c r="D11" s="454">
        <v>0</v>
      </c>
      <c r="E11" s="454">
        <v>13.333333333333334</v>
      </c>
      <c r="F11" s="454">
        <v>0</v>
      </c>
      <c r="G11" s="454">
        <v>1</v>
      </c>
      <c r="H11" s="454">
        <v>1</v>
      </c>
      <c r="I11" s="454">
        <v>1</v>
      </c>
      <c r="J11" s="454">
        <v>1</v>
      </c>
      <c r="K11" s="454">
        <v>3</v>
      </c>
      <c r="L11" s="455" t="s">
        <v>319</v>
      </c>
      <c r="N11" s="454">
        <v>1</v>
      </c>
      <c r="O11" s="454" t="s">
        <v>8</v>
      </c>
      <c r="P11" s="454">
        <v>3</v>
      </c>
      <c r="Q11" s="454">
        <v>0</v>
      </c>
      <c r="R11" s="454">
        <v>8</v>
      </c>
      <c r="S11" s="454">
        <v>0.64</v>
      </c>
      <c r="T11" s="454">
        <v>1</v>
      </c>
      <c r="U11" s="454">
        <v>1</v>
      </c>
      <c r="V11" s="454">
        <v>1</v>
      </c>
      <c r="W11" s="454">
        <v>1</v>
      </c>
      <c r="X11" s="454">
        <v>1</v>
      </c>
      <c r="Y11" s="455" t="s">
        <v>327</v>
      </c>
      <c r="AA11" s="455" t="str">
        <f>H2&amp;" "&amp;H3</f>
        <v>apply -M ?</v>
      </c>
      <c r="AB11" s="457" t="s">
        <v>334</v>
      </c>
    </row>
    <row r="12" spans="1:29" ht="20.100000000000001" customHeight="1">
      <c r="A12" s="454">
        <v>2</v>
      </c>
      <c r="B12" s="454" t="s">
        <v>102</v>
      </c>
      <c r="C12" s="454">
        <v>1</v>
      </c>
      <c r="D12" s="454">
        <v>14</v>
      </c>
      <c r="E12" s="454">
        <v>53.333333333333336</v>
      </c>
      <c r="F12" s="454">
        <v>200</v>
      </c>
      <c r="G12" s="454">
        <v>1</v>
      </c>
      <c r="H12" s="454">
        <v>1</v>
      </c>
      <c r="I12" s="454">
        <v>1</v>
      </c>
      <c r="J12" s="454">
        <v>1</v>
      </c>
      <c r="K12" s="454">
        <v>3</v>
      </c>
      <c r="L12" s="455" t="s">
        <v>319</v>
      </c>
      <c r="N12" s="454">
        <v>1</v>
      </c>
      <c r="O12" s="454" t="s">
        <v>8</v>
      </c>
      <c r="P12" s="454">
        <v>3</v>
      </c>
      <c r="Q12" s="454">
        <v>14</v>
      </c>
      <c r="R12" s="454">
        <v>32</v>
      </c>
      <c r="S12" s="454">
        <v>0</v>
      </c>
      <c r="T12" s="454">
        <v>1</v>
      </c>
      <c r="U12" s="454">
        <v>1</v>
      </c>
      <c r="V12" s="454">
        <v>1</v>
      </c>
      <c r="W12" s="454">
        <v>1</v>
      </c>
      <c r="X12" s="454">
        <v>1</v>
      </c>
      <c r="Y12" s="455" t="s">
        <v>327</v>
      </c>
      <c r="AA12" s="455" t="str">
        <f>I2&amp;" "&amp;I3</f>
        <v>apply +V ?</v>
      </c>
      <c r="AB12" s="457" t="s">
        <v>332</v>
      </c>
    </row>
    <row r="13" spans="1:29" ht="20.100000000000001" customHeight="1">
      <c r="A13" s="454">
        <v>2</v>
      </c>
      <c r="B13" s="454" t="s">
        <v>102</v>
      </c>
      <c r="C13" s="454">
        <v>1</v>
      </c>
      <c r="D13" s="454">
        <v>14</v>
      </c>
      <c r="E13" s="454">
        <v>53.333333333333336</v>
      </c>
      <c r="F13" s="454">
        <v>0.2</v>
      </c>
      <c r="G13" s="454">
        <v>1</v>
      </c>
      <c r="H13" s="454">
        <v>1</v>
      </c>
      <c r="I13" s="454">
        <v>1</v>
      </c>
      <c r="J13" s="454">
        <v>1</v>
      </c>
      <c r="K13" s="454">
        <v>3</v>
      </c>
      <c r="L13" s="455" t="s">
        <v>319</v>
      </c>
      <c r="N13" s="454">
        <v>1</v>
      </c>
      <c r="O13" s="454" t="s">
        <v>8</v>
      </c>
      <c r="P13" s="454">
        <v>3</v>
      </c>
      <c r="Q13" s="454">
        <v>16.666666666666668</v>
      </c>
      <c r="R13" s="454">
        <v>32</v>
      </c>
      <c r="S13" s="454">
        <v>0</v>
      </c>
      <c r="T13" s="454">
        <v>1</v>
      </c>
      <c r="U13" s="454">
        <v>1</v>
      </c>
      <c r="V13" s="454">
        <v>1</v>
      </c>
      <c r="W13" s="454">
        <v>1</v>
      </c>
      <c r="X13" s="454">
        <v>1</v>
      </c>
      <c r="Y13" s="455" t="s">
        <v>327</v>
      </c>
      <c r="AA13" s="455" t="str">
        <f>J2&amp;" "&amp;J3</f>
        <v>apply -V ?</v>
      </c>
      <c r="AB13" s="457" t="s">
        <v>331</v>
      </c>
    </row>
    <row r="14" spans="1:29" ht="20.100000000000001" customHeight="1">
      <c r="A14" s="454" t="s">
        <v>311</v>
      </c>
      <c r="B14" s="454" t="s">
        <v>311</v>
      </c>
      <c r="C14" s="454" t="s">
        <v>311</v>
      </c>
      <c r="D14" s="454" t="s">
        <v>311</v>
      </c>
      <c r="E14" s="454" t="s">
        <v>311</v>
      </c>
      <c r="F14" s="454" t="s">
        <v>311</v>
      </c>
      <c r="G14" s="454" t="s">
        <v>311</v>
      </c>
      <c r="H14" s="454" t="s">
        <v>311</v>
      </c>
      <c r="I14" s="454" t="s">
        <v>311</v>
      </c>
      <c r="J14" s="454" t="s">
        <v>311</v>
      </c>
      <c r="K14" s="454" t="s">
        <v>311</v>
      </c>
      <c r="L14" s="455" t="s">
        <v>311</v>
      </c>
      <c r="N14" s="454">
        <v>1</v>
      </c>
      <c r="O14" s="454" t="s">
        <v>8</v>
      </c>
      <c r="P14" s="454" t="s">
        <v>310</v>
      </c>
      <c r="Q14" s="454" t="s">
        <v>310</v>
      </c>
      <c r="R14" s="454" t="s">
        <v>310</v>
      </c>
      <c r="S14" s="454" t="s">
        <v>310</v>
      </c>
      <c r="T14" s="454" t="s">
        <v>310</v>
      </c>
      <c r="U14" s="454" t="s">
        <v>310</v>
      </c>
      <c r="V14" s="454" t="s">
        <v>310</v>
      </c>
      <c r="W14" s="454" t="s">
        <v>310</v>
      </c>
      <c r="X14" s="454" t="s">
        <v>310</v>
      </c>
      <c r="Y14" s="455" t="s">
        <v>310</v>
      </c>
      <c r="AA14" s="455" t="str">
        <f>K2&amp;" "&amp;K3</f>
        <v>TYPE No.</v>
      </c>
      <c r="AB14" s="457" t="s">
        <v>335</v>
      </c>
    </row>
    <row r="15" spans="1:29" ht="20.100000000000001" customHeight="1">
      <c r="A15" s="454">
        <v>3</v>
      </c>
      <c r="B15" s="454" t="s">
        <v>124</v>
      </c>
      <c r="C15" s="454">
        <v>1</v>
      </c>
      <c r="D15" s="454">
        <v>0</v>
      </c>
      <c r="E15" s="454">
        <v>8</v>
      </c>
      <c r="F15" s="454">
        <v>0</v>
      </c>
      <c r="G15" s="454">
        <v>1</v>
      </c>
      <c r="H15" s="454">
        <v>1</v>
      </c>
      <c r="I15" s="454">
        <v>1</v>
      </c>
      <c r="J15" s="454">
        <v>1</v>
      </c>
      <c r="K15" s="454">
        <v>1</v>
      </c>
      <c r="L15" s="455" t="s">
        <v>327</v>
      </c>
      <c r="N15" s="454">
        <v>1</v>
      </c>
      <c r="O15" s="454" t="s">
        <v>8</v>
      </c>
      <c r="P15" s="454">
        <v>4</v>
      </c>
      <c r="Q15" s="454">
        <v>0</v>
      </c>
      <c r="R15" s="454">
        <v>8</v>
      </c>
      <c r="S15" s="454">
        <v>0.64</v>
      </c>
      <c r="T15" s="454">
        <v>1</v>
      </c>
      <c r="U15" s="454">
        <v>1</v>
      </c>
      <c r="V15" s="454">
        <v>1</v>
      </c>
      <c r="W15" s="454">
        <v>1</v>
      </c>
      <c r="X15" s="454">
        <v>1</v>
      </c>
      <c r="Y15" s="455" t="s">
        <v>327</v>
      </c>
      <c r="AA15" s="455" t="str">
        <f>K3&amp;" "&amp;K4</f>
        <v>No. 1</v>
      </c>
      <c r="AB15" s="457" t="s">
        <v>500</v>
      </c>
    </row>
    <row r="16" spans="1:29" ht="20.100000000000001" customHeight="1">
      <c r="A16" s="454">
        <v>3</v>
      </c>
      <c r="B16" s="454" t="s">
        <v>124</v>
      </c>
      <c r="C16" s="454">
        <v>1</v>
      </c>
      <c r="D16" s="454">
        <v>14</v>
      </c>
      <c r="E16" s="454">
        <v>32</v>
      </c>
      <c r="F16" s="454">
        <v>0</v>
      </c>
      <c r="G16" s="454">
        <v>1</v>
      </c>
      <c r="H16" s="454">
        <v>1</v>
      </c>
      <c r="I16" s="454">
        <v>1</v>
      </c>
      <c r="J16" s="454">
        <v>1</v>
      </c>
      <c r="K16" s="454">
        <v>1</v>
      </c>
      <c r="L16" s="455" t="s">
        <v>327</v>
      </c>
      <c r="N16" s="454">
        <v>1</v>
      </c>
      <c r="O16" s="454" t="s">
        <v>8</v>
      </c>
      <c r="P16" s="454">
        <v>4</v>
      </c>
      <c r="Q16" s="454">
        <v>14</v>
      </c>
      <c r="R16" s="454">
        <v>32</v>
      </c>
      <c r="S16" s="454">
        <v>0</v>
      </c>
      <c r="T16" s="454">
        <v>1</v>
      </c>
      <c r="U16" s="454">
        <v>1</v>
      </c>
      <c r="V16" s="454">
        <v>1</v>
      </c>
      <c r="W16" s="454">
        <v>1</v>
      </c>
      <c r="X16" s="454">
        <v>1</v>
      </c>
      <c r="Y16" s="455" t="s">
        <v>327</v>
      </c>
    </row>
    <row r="17" spans="1:25" ht="20.100000000000001" customHeight="1">
      <c r="A17" s="454">
        <v>3</v>
      </c>
      <c r="B17" s="454" t="s">
        <v>124</v>
      </c>
      <c r="C17" s="454">
        <v>1</v>
      </c>
      <c r="D17" s="454">
        <v>14</v>
      </c>
      <c r="E17" s="454">
        <v>32</v>
      </c>
      <c r="F17" s="454">
        <v>0</v>
      </c>
      <c r="G17" s="454">
        <v>1</v>
      </c>
      <c r="H17" s="454">
        <v>1</v>
      </c>
      <c r="I17" s="454">
        <v>1</v>
      </c>
      <c r="J17" s="454">
        <v>1</v>
      </c>
      <c r="K17" s="454">
        <v>1</v>
      </c>
      <c r="L17" s="455" t="s">
        <v>327</v>
      </c>
      <c r="N17" s="454">
        <v>1</v>
      </c>
      <c r="O17" s="454" t="s">
        <v>8</v>
      </c>
      <c r="P17" s="454">
        <v>4</v>
      </c>
      <c r="Q17" s="454">
        <v>19.333333333333332</v>
      </c>
      <c r="R17" s="454">
        <v>32</v>
      </c>
      <c r="S17" s="454">
        <v>0</v>
      </c>
      <c r="T17" s="454">
        <v>1</v>
      </c>
      <c r="U17" s="454">
        <v>1</v>
      </c>
      <c r="V17" s="454">
        <v>1</v>
      </c>
      <c r="W17" s="454">
        <v>1</v>
      </c>
      <c r="X17" s="454">
        <v>1</v>
      </c>
      <c r="Y17" s="455" t="s">
        <v>327</v>
      </c>
    </row>
    <row r="18" spans="1:25" ht="20.100000000000001" customHeight="1">
      <c r="A18" s="454">
        <v>3</v>
      </c>
      <c r="B18" s="454" t="s">
        <v>124</v>
      </c>
      <c r="C18" s="454" t="s">
        <v>310</v>
      </c>
      <c r="D18" s="454" t="s">
        <v>310</v>
      </c>
      <c r="E18" s="454" t="s">
        <v>310</v>
      </c>
      <c r="F18" s="454" t="s">
        <v>310</v>
      </c>
      <c r="G18" s="454" t="s">
        <v>310</v>
      </c>
      <c r="H18" s="454" t="s">
        <v>310</v>
      </c>
      <c r="I18" s="454" t="s">
        <v>310</v>
      </c>
      <c r="J18" s="454" t="s">
        <v>310</v>
      </c>
      <c r="K18" s="454" t="s">
        <v>310</v>
      </c>
      <c r="L18" s="455" t="s">
        <v>310</v>
      </c>
      <c r="N18" s="454">
        <v>1</v>
      </c>
      <c r="O18" s="454" t="s">
        <v>8</v>
      </c>
      <c r="P18" s="454" t="s">
        <v>310</v>
      </c>
      <c r="Q18" s="454" t="s">
        <v>310</v>
      </c>
      <c r="R18" s="454" t="s">
        <v>310</v>
      </c>
      <c r="S18" s="454" t="s">
        <v>310</v>
      </c>
      <c r="T18" s="454" t="s">
        <v>310</v>
      </c>
      <c r="U18" s="454" t="s">
        <v>310</v>
      </c>
      <c r="V18" s="454" t="s">
        <v>310</v>
      </c>
      <c r="W18" s="454" t="s">
        <v>310</v>
      </c>
      <c r="X18" s="454" t="s">
        <v>310</v>
      </c>
      <c r="Y18" s="455" t="s">
        <v>310</v>
      </c>
    </row>
    <row r="19" spans="1:25" ht="20.100000000000001" customHeight="1">
      <c r="A19" s="454">
        <v>3</v>
      </c>
      <c r="B19" s="454" t="s">
        <v>124</v>
      </c>
      <c r="C19" s="454">
        <v>2</v>
      </c>
      <c r="D19" s="454">
        <v>0</v>
      </c>
      <c r="E19" s="454">
        <v>18</v>
      </c>
      <c r="F19" s="454">
        <v>0.64</v>
      </c>
      <c r="G19" s="454">
        <v>1</v>
      </c>
      <c r="H19" s="454">
        <v>1</v>
      </c>
      <c r="I19" s="454">
        <v>0</v>
      </c>
      <c r="J19" s="454">
        <v>0</v>
      </c>
      <c r="K19" s="454">
        <v>1</v>
      </c>
      <c r="L19" s="455" t="s">
        <v>327</v>
      </c>
      <c r="N19" s="454">
        <v>1</v>
      </c>
      <c r="O19" s="454" t="s">
        <v>8</v>
      </c>
      <c r="P19" s="454">
        <v>5</v>
      </c>
      <c r="Q19" s="454">
        <v>0</v>
      </c>
      <c r="R19" s="454">
        <v>8</v>
      </c>
      <c r="S19" s="454">
        <v>0.64</v>
      </c>
      <c r="T19" s="454">
        <v>1</v>
      </c>
      <c r="U19" s="454">
        <v>1</v>
      </c>
      <c r="V19" s="454">
        <v>1</v>
      </c>
      <c r="W19" s="454">
        <v>1</v>
      </c>
      <c r="X19" s="454">
        <v>1</v>
      </c>
      <c r="Y19" s="455" t="s">
        <v>327</v>
      </c>
    </row>
    <row r="20" spans="1:25" ht="20.100000000000001" customHeight="1">
      <c r="A20" s="454">
        <v>3</v>
      </c>
      <c r="B20" s="454" t="s">
        <v>124</v>
      </c>
      <c r="C20" s="454">
        <v>2</v>
      </c>
      <c r="D20" s="454">
        <v>0</v>
      </c>
      <c r="E20" s="454">
        <v>0</v>
      </c>
      <c r="F20" s="454">
        <v>0</v>
      </c>
      <c r="G20" s="454">
        <v>1</v>
      </c>
      <c r="H20" s="454">
        <v>1</v>
      </c>
      <c r="I20" s="454">
        <v>0</v>
      </c>
      <c r="J20" s="454">
        <v>0</v>
      </c>
      <c r="K20" s="454">
        <v>1</v>
      </c>
      <c r="L20" s="455" t="s">
        <v>327</v>
      </c>
      <c r="N20" s="454">
        <v>1</v>
      </c>
      <c r="O20" s="454" t="s">
        <v>8</v>
      </c>
      <c r="P20" s="454">
        <v>5</v>
      </c>
      <c r="Q20" s="454">
        <v>14</v>
      </c>
      <c r="R20" s="454">
        <v>32</v>
      </c>
      <c r="S20" s="454">
        <v>0</v>
      </c>
      <c r="T20" s="454">
        <v>1</v>
      </c>
      <c r="U20" s="454">
        <v>1</v>
      </c>
      <c r="V20" s="454">
        <v>1</v>
      </c>
      <c r="W20" s="454">
        <v>1</v>
      </c>
      <c r="X20" s="454">
        <v>1</v>
      </c>
      <c r="Y20" s="455" t="s">
        <v>327</v>
      </c>
    </row>
    <row r="21" spans="1:25" ht="20.100000000000001" customHeight="1">
      <c r="A21" s="454">
        <v>3</v>
      </c>
      <c r="B21" s="454" t="s">
        <v>124</v>
      </c>
      <c r="C21" s="454" t="s">
        <v>310</v>
      </c>
      <c r="D21" s="454" t="s">
        <v>310</v>
      </c>
      <c r="E21" s="454" t="s">
        <v>310</v>
      </c>
      <c r="F21" s="454" t="s">
        <v>310</v>
      </c>
      <c r="G21" s="454" t="s">
        <v>310</v>
      </c>
      <c r="H21" s="454" t="s">
        <v>310</v>
      </c>
      <c r="I21" s="454" t="s">
        <v>310</v>
      </c>
      <c r="J21" s="454" t="s">
        <v>310</v>
      </c>
      <c r="K21" s="454" t="s">
        <v>310</v>
      </c>
      <c r="L21" s="455" t="s">
        <v>310</v>
      </c>
      <c r="N21" s="454">
        <v>1</v>
      </c>
      <c r="O21" s="454" t="s">
        <v>8</v>
      </c>
      <c r="P21" s="454">
        <v>5</v>
      </c>
      <c r="Q21" s="454">
        <v>22</v>
      </c>
      <c r="R21" s="454">
        <v>32</v>
      </c>
      <c r="S21" s="454">
        <v>0</v>
      </c>
      <c r="T21" s="454">
        <v>1</v>
      </c>
      <c r="U21" s="454">
        <v>1</v>
      </c>
      <c r="V21" s="454">
        <v>1</v>
      </c>
      <c r="W21" s="454">
        <v>1</v>
      </c>
      <c r="X21" s="454">
        <v>1</v>
      </c>
      <c r="Y21" s="455" t="s">
        <v>327</v>
      </c>
    </row>
    <row r="22" spans="1:25" ht="20.100000000000001" customHeight="1">
      <c r="A22" s="454">
        <v>3</v>
      </c>
      <c r="B22" s="454" t="s">
        <v>124</v>
      </c>
      <c r="C22" s="454">
        <v>3</v>
      </c>
      <c r="D22" s="454">
        <v>0</v>
      </c>
      <c r="E22" s="454">
        <v>26</v>
      </c>
      <c r="F22" s="454">
        <v>0.64</v>
      </c>
      <c r="G22" s="454">
        <v>0</v>
      </c>
      <c r="H22" s="454">
        <v>0</v>
      </c>
      <c r="I22" s="454">
        <v>1</v>
      </c>
      <c r="J22" s="454">
        <v>1</v>
      </c>
      <c r="K22" s="454">
        <v>1</v>
      </c>
      <c r="L22" s="455" t="s">
        <v>327</v>
      </c>
      <c r="N22" s="454">
        <v>1</v>
      </c>
      <c r="O22" s="454" t="s">
        <v>8</v>
      </c>
      <c r="P22" s="454" t="s">
        <v>310</v>
      </c>
      <c r="Q22" s="454" t="s">
        <v>310</v>
      </c>
      <c r="R22" s="454" t="s">
        <v>310</v>
      </c>
      <c r="S22" s="454" t="s">
        <v>310</v>
      </c>
      <c r="T22" s="454" t="s">
        <v>310</v>
      </c>
      <c r="U22" s="454" t="s">
        <v>310</v>
      </c>
      <c r="V22" s="454" t="s">
        <v>310</v>
      </c>
      <c r="W22" s="454" t="s">
        <v>310</v>
      </c>
      <c r="X22" s="454" t="s">
        <v>310</v>
      </c>
      <c r="Y22" s="455" t="s">
        <v>310</v>
      </c>
    </row>
    <row r="23" spans="1:25" ht="20.100000000000001" customHeight="1">
      <c r="A23" s="454" t="s">
        <v>311</v>
      </c>
      <c r="B23" s="454" t="s">
        <v>311</v>
      </c>
      <c r="C23" s="454" t="s">
        <v>311</v>
      </c>
      <c r="D23" s="454" t="s">
        <v>311</v>
      </c>
      <c r="E23" s="454" t="s">
        <v>311</v>
      </c>
      <c r="F23" s="454" t="s">
        <v>311</v>
      </c>
      <c r="G23" s="454" t="s">
        <v>311</v>
      </c>
      <c r="H23" s="454" t="s">
        <v>311</v>
      </c>
      <c r="I23" s="454" t="s">
        <v>311</v>
      </c>
      <c r="J23" s="454" t="s">
        <v>311</v>
      </c>
      <c r="K23" s="454" t="s">
        <v>311</v>
      </c>
      <c r="L23" s="455" t="s">
        <v>311</v>
      </c>
      <c r="N23" s="454">
        <v>1</v>
      </c>
      <c r="O23" s="454" t="s">
        <v>8</v>
      </c>
      <c r="P23" s="454">
        <v>6</v>
      </c>
      <c r="Q23" s="454">
        <v>0</v>
      </c>
      <c r="R23" s="454">
        <v>8</v>
      </c>
      <c r="S23" s="454">
        <v>0.64</v>
      </c>
      <c r="T23" s="454">
        <v>1</v>
      </c>
      <c r="U23" s="454">
        <v>1</v>
      </c>
      <c r="V23" s="454">
        <v>1</v>
      </c>
      <c r="W23" s="454">
        <v>1</v>
      </c>
      <c r="X23" s="454">
        <v>1</v>
      </c>
      <c r="Y23" s="455" t="s">
        <v>327</v>
      </c>
    </row>
    <row r="24" spans="1:25" ht="20.100000000000001" customHeight="1">
      <c r="A24" s="454">
        <v>4</v>
      </c>
      <c r="B24" s="454" t="s">
        <v>1</v>
      </c>
      <c r="C24" s="454">
        <v>1</v>
      </c>
      <c r="D24" s="454">
        <v>0</v>
      </c>
      <c r="E24" s="454">
        <v>12</v>
      </c>
      <c r="F24" s="454">
        <v>0</v>
      </c>
      <c r="G24" s="454">
        <v>1</v>
      </c>
      <c r="H24" s="454">
        <v>1</v>
      </c>
      <c r="I24" s="454">
        <v>1</v>
      </c>
      <c r="J24" s="454">
        <v>1</v>
      </c>
      <c r="K24" s="454">
        <v>3</v>
      </c>
      <c r="L24" s="455" t="s">
        <v>319</v>
      </c>
      <c r="N24" s="454">
        <v>1</v>
      </c>
      <c r="O24" s="454" t="s">
        <v>8</v>
      </c>
      <c r="P24" s="454">
        <v>6</v>
      </c>
      <c r="Q24" s="454">
        <v>14</v>
      </c>
      <c r="R24" s="454">
        <v>32</v>
      </c>
      <c r="S24" s="454">
        <v>0</v>
      </c>
      <c r="T24" s="454">
        <v>1</v>
      </c>
      <c r="U24" s="454">
        <v>1</v>
      </c>
      <c r="V24" s="454">
        <v>1</v>
      </c>
      <c r="W24" s="454">
        <v>1</v>
      </c>
      <c r="X24" s="454">
        <v>1</v>
      </c>
      <c r="Y24" s="455" t="s">
        <v>327</v>
      </c>
    </row>
    <row r="25" spans="1:25" ht="20.100000000000001" customHeight="1">
      <c r="A25" s="454">
        <v>4</v>
      </c>
      <c r="B25" s="454" t="s">
        <v>1</v>
      </c>
      <c r="C25" s="454">
        <v>1</v>
      </c>
      <c r="D25" s="454">
        <v>13</v>
      </c>
      <c r="E25" s="454">
        <v>22</v>
      </c>
      <c r="F25" s="454">
        <v>0</v>
      </c>
      <c r="G25" s="454">
        <v>1</v>
      </c>
      <c r="H25" s="454">
        <v>1</v>
      </c>
      <c r="I25" s="454">
        <v>1</v>
      </c>
      <c r="J25" s="454">
        <v>1</v>
      </c>
      <c r="K25" s="454">
        <v>3</v>
      </c>
      <c r="L25" s="455" t="s">
        <v>319</v>
      </c>
      <c r="N25" s="454">
        <v>1</v>
      </c>
      <c r="O25" s="454" t="s">
        <v>8</v>
      </c>
      <c r="P25" s="454">
        <v>6</v>
      </c>
      <c r="Q25" s="454">
        <v>24.666666666666664</v>
      </c>
      <c r="R25" s="454">
        <v>32</v>
      </c>
      <c r="S25" s="454">
        <v>0</v>
      </c>
      <c r="T25" s="454">
        <v>1</v>
      </c>
      <c r="U25" s="454">
        <v>1</v>
      </c>
      <c r="V25" s="454">
        <v>1</v>
      </c>
      <c r="W25" s="454">
        <v>1</v>
      </c>
      <c r="X25" s="454">
        <v>1</v>
      </c>
      <c r="Y25" s="455" t="s">
        <v>327</v>
      </c>
    </row>
    <row r="26" spans="1:25" ht="20.100000000000001" customHeight="1">
      <c r="A26" s="454" t="s">
        <v>311</v>
      </c>
      <c r="B26" s="454" t="s">
        <v>311</v>
      </c>
      <c r="C26" s="454" t="s">
        <v>311</v>
      </c>
      <c r="D26" s="454" t="s">
        <v>311</v>
      </c>
      <c r="E26" s="454" t="s">
        <v>311</v>
      </c>
      <c r="F26" s="454" t="s">
        <v>311</v>
      </c>
      <c r="G26" s="454" t="s">
        <v>311</v>
      </c>
      <c r="H26" s="454" t="s">
        <v>311</v>
      </c>
      <c r="I26" s="454" t="s">
        <v>311</v>
      </c>
      <c r="J26" s="454" t="s">
        <v>311</v>
      </c>
      <c r="K26" s="454" t="s">
        <v>311</v>
      </c>
      <c r="L26" s="455" t="s">
        <v>311</v>
      </c>
      <c r="N26" s="454">
        <v>1</v>
      </c>
      <c r="O26" s="454" t="s">
        <v>8</v>
      </c>
      <c r="P26" s="454" t="s">
        <v>310</v>
      </c>
      <c r="Q26" s="454" t="s">
        <v>310</v>
      </c>
      <c r="R26" s="454" t="s">
        <v>310</v>
      </c>
      <c r="S26" s="454" t="s">
        <v>310</v>
      </c>
      <c r="T26" s="454" t="s">
        <v>310</v>
      </c>
      <c r="U26" s="454" t="s">
        <v>310</v>
      </c>
      <c r="V26" s="454" t="s">
        <v>310</v>
      </c>
      <c r="W26" s="454" t="s">
        <v>310</v>
      </c>
      <c r="X26" s="454" t="s">
        <v>310</v>
      </c>
      <c r="Y26" s="455" t="s">
        <v>310</v>
      </c>
    </row>
    <row r="27" spans="1:25" ht="20.100000000000001" customHeight="1">
      <c r="A27" s="454">
        <v>5</v>
      </c>
      <c r="B27" s="454" t="s">
        <v>2</v>
      </c>
      <c r="C27" s="454">
        <v>1</v>
      </c>
      <c r="D27" s="454">
        <v>0</v>
      </c>
      <c r="E27" s="454">
        <v>22</v>
      </c>
      <c r="F27" s="454">
        <v>0</v>
      </c>
      <c r="G27" s="454">
        <v>1</v>
      </c>
      <c r="H27" s="454">
        <v>1</v>
      </c>
      <c r="I27" s="454">
        <v>1</v>
      </c>
      <c r="J27" s="454">
        <v>1</v>
      </c>
      <c r="K27" s="454">
        <v>3</v>
      </c>
      <c r="L27" s="455" t="s">
        <v>319</v>
      </c>
      <c r="N27" s="454">
        <v>1</v>
      </c>
      <c r="O27" s="454" t="s">
        <v>8</v>
      </c>
      <c r="P27" s="454">
        <v>7</v>
      </c>
      <c r="Q27" s="454">
        <v>0</v>
      </c>
      <c r="R27" s="454">
        <v>8</v>
      </c>
      <c r="S27" s="454">
        <v>0.64</v>
      </c>
      <c r="T27" s="454">
        <v>1</v>
      </c>
      <c r="U27" s="454">
        <v>1</v>
      </c>
      <c r="V27" s="454">
        <v>1</v>
      </c>
      <c r="W27" s="454">
        <v>1</v>
      </c>
      <c r="X27" s="454">
        <v>1</v>
      </c>
      <c r="Y27" s="455" t="s">
        <v>327</v>
      </c>
    </row>
    <row r="28" spans="1:25" ht="20.100000000000001" customHeight="1">
      <c r="A28" s="454">
        <v>5</v>
      </c>
      <c r="B28" s="454" t="s">
        <v>2</v>
      </c>
      <c r="C28" s="454">
        <v>1</v>
      </c>
      <c r="D28" s="454">
        <v>11</v>
      </c>
      <c r="E28" s="454">
        <v>22</v>
      </c>
      <c r="F28" s="454">
        <v>0</v>
      </c>
      <c r="G28" s="454">
        <v>1</v>
      </c>
      <c r="H28" s="454">
        <v>1</v>
      </c>
      <c r="I28" s="454">
        <v>1</v>
      </c>
      <c r="J28" s="454">
        <v>1</v>
      </c>
      <c r="K28" s="454">
        <v>3</v>
      </c>
      <c r="L28" s="455" t="s">
        <v>319</v>
      </c>
      <c r="N28" s="454">
        <v>1</v>
      </c>
      <c r="O28" s="454" t="s">
        <v>8</v>
      </c>
      <c r="P28" s="454">
        <v>7</v>
      </c>
      <c r="Q28" s="454">
        <v>14</v>
      </c>
      <c r="R28" s="454">
        <v>32</v>
      </c>
      <c r="S28" s="454">
        <v>0</v>
      </c>
      <c r="T28" s="454">
        <v>1</v>
      </c>
      <c r="U28" s="454">
        <v>1</v>
      </c>
      <c r="V28" s="454">
        <v>1</v>
      </c>
      <c r="W28" s="454">
        <v>1</v>
      </c>
      <c r="X28" s="454">
        <v>1</v>
      </c>
      <c r="Y28" s="455" t="s">
        <v>327</v>
      </c>
    </row>
    <row r="29" spans="1:25" ht="20.100000000000001" customHeight="1">
      <c r="A29" s="454">
        <v>5</v>
      </c>
      <c r="B29" s="454" t="s">
        <v>2</v>
      </c>
      <c r="C29" s="454">
        <v>1</v>
      </c>
      <c r="D29" s="454">
        <v>4.1669999999999998</v>
      </c>
      <c r="E29" s="454">
        <v>22</v>
      </c>
      <c r="F29" s="454">
        <v>0</v>
      </c>
      <c r="G29" s="454">
        <v>1</v>
      </c>
      <c r="H29" s="454">
        <v>1</v>
      </c>
      <c r="I29" s="454">
        <v>1</v>
      </c>
      <c r="J29" s="454">
        <v>1</v>
      </c>
      <c r="K29" s="454">
        <v>3</v>
      </c>
      <c r="L29" s="455" t="s">
        <v>319</v>
      </c>
      <c r="N29" s="454">
        <v>1</v>
      </c>
      <c r="O29" s="454" t="s">
        <v>8</v>
      </c>
      <c r="P29" s="454">
        <v>7</v>
      </c>
      <c r="Q29" s="454">
        <v>27.333333333333332</v>
      </c>
      <c r="R29" s="454">
        <v>32</v>
      </c>
      <c r="S29" s="454">
        <v>0</v>
      </c>
      <c r="T29" s="454">
        <v>1</v>
      </c>
      <c r="U29" s="454">
        <v>1</v>
      </c>
      <c r="V29" s="454">
        <v>1</v>
      </c>
      <c r="W29" s="454">
        <v>1</v>
      </c>
      <c r="X29" s="454">
        <v>1</v>
      </c>
      <c r="Y29" s="455" t="s">
        <v>327</v>
      </c>
    </row>
    <row r="30" spans="1:25" ht="20.100000000000001" customHeight="1">
      <c r="A30" s="454" t="s">
        <v>311</v>
      </c>
      <c r="B30" s="454" t="s">
        <v>311</v>
      </c>
      <c r="C30" s="454" t="s">
        <v>311</v>
      </c>
      <c r="D30" s="454" t="s">
        <v>311</v>
      </c>
      <c r="E30" s="454" t="s">
        <v>311</v>
      </c>
      <c r="F30" s="454" t="s">
        <v>311</v>
      </c>
      <c r="G30" s="454" t="s">
        <v>311</v>
      </c>
      <c r="H30" s="454" t="s">
        <v>311</v>
      </c>
      <c r="I30" s="454" t="s">
        <v>311</v>
      </c>
      <c r="J30" s="454" t="s">
        <v>311</v>
      </c>
      <c r="K30" s="454" t="s">
        <v>311</v>
      </c>
      <c r="L30" s="455" t="s">
        <v>311</v>
      </c>
      <c r="N30" s="454">
        <v>1</v>
      </c>
      <c r="O30" s="454" t="s">
        <v>8</v>
      </c>
      <c r="P30" s="454" t="s">
        <v>310</v>
      </c>
      <c r="Q30" s="454" t="s">
        <v>310</v>
      </c>
      <c r="R30" s="454" t="s">
        <v>310</v>
      </c>
      <c r="S30" s="454" t="s">
        <v>310</v>
      </c>
      <c r="T30" s="454" t="s">
        <v>310</v>
      </c>
      <c r="U30" s="454" t="s">
        <v>310</v>
      </c>
      <c r="V30" s="454" t="s">
        <v>310</v>
      </c>
      <c r="W30" s="454" t="s">
        <v>310</v>
      </c>
      <c r="X30" s="454" t="s">
        <v>310</v>
      </c>
      <c r="Y30" s="455" t="s">
        <v>310</v>
      </c>
    </row>
    <row r="31" spans="1:25" ht="20.100000000000001" customHeight="1">
      <c r="A31" s="454">
        <v>6</v>
      </c>
      <c r="B31" s="454" t="s">
        <v>3</v>
      </c>
      <c r="C31" s="454">
        <v>1</v>
      </c>
      <c r="D31" s="454">
        <v>0</v>
      </c>
      <c r="E31" s="454">
        <v>13.9</v>
      </c>
      <c r="F31" s="454">
        <v>0</v>
      </c>
      <c r="G31" s="454">
        <v>1</v>
      </c>
      <c r="H31" s="454">
        <v>1</v>
      </c>
      <c r="I31" s="454">
        <v>1</v>
      </c>
      <c r="J31" s="454">
        <v>1</v>
      </c>
      <c r="K31" s="454">
        <v>3</v>
      </c>
      <c r="L31" s="455" t="s">
        <v>319</v>
      </c>
      <c r="N31" s="454">
        <v>1</v>
      </c>
      <c r="O31" s="454" t="s">
        <v>8</v>
      </c>
      <c r="P31" s="454">
        <v>8</v>
      </c>
      <c r="Q31" s="454">
        <v>0</v>
      </c>
      <c r="R31" s="454">
        <v>8</v>
      </c>
      <c r="S31" s="454">
        <v>0.64</v>
      </c>
      <c r="T31" s="454">
        <v>1</v>
      </c>
      <c r="U31" s="454">
        <v>1</v>
      </c>
      <c r="V31" s="454">
        <v>1</v>
      </c>
      <c r="W31" s="454">
        <v>1</v>
      </c>
      <c r="X31" s="454">
        <v>1</v>
      </c>
      <c r="Y31" s="455" t="s">
        <v>327</v>
      </c>
    </row>
    <row r="32" spans="1:25" ht="20.100000000000001" customHeight="1">
      <c r="A32" s="454">
        <v>6</v>
      </c>
      <c r="B32" s="454" t="s">
        <v>3</v>
      </c>
      <c r="C32" s="454">
        <v>1</v>
      </c>
      <c r="D32" s="454">
        <v>9.1669999999999998</v>
      </c>
      <c r="E32" s="454">
        <v>18.7</v>
      </c>
      <c r="F32" s="454">
        <v>0</v>
      </c>
      <c r="G32" s="454">
        <v>1</v>
      </c>
      <c r="H32" s="454">
        <v>1</v>
      </c>
      <c r="I32" s="454">
        <v>1</v>
      </c>
      <c r="J32" s="454">
        <v>1</v>
      </c>
      <c r="K32" s="454">
        <v>3</v>
      </c>
      <c r="L32" s="455" t="s">
        <v>319</v>
      </c>
      <c r="N32" s="454">
        <v>1</v>
      </c>
      <c r="O32" s="454" t="s">
        <v>8</v>
      </c>
      <c r="P32" s="454">
        <v>8</v>
      </c>
      <c r="Q32" s="454">
        <v>14</v>
      </c>
      <c r="R32" s="454">
        <v>32</v>
      </c>
      <c r="S32" s="454">
        <v>0</v>
      </c>
      <c r="T32" s="454">
        <v>1</v>
      </c>
      <c r="U32" s="454">
        <v>1</v>
      </c>
      <c r="V32" s="454">
        <v>1</v>
      </c>
      <c r="W32" s="454">
        <v>1</v>
      </c>
      <c r="X32" s="454">
        <v>1</v>
      </c>
      <c r="Y32" s="455" t="s">
        <v>327</v>
      </c>
    </row>
    <row r="33" spans="1:25" ht="20.100000000000001" customHeight="1">
      <c r="A33" s="454">
        <v>6</v>
      </c>
      <c r="B33" s="454" t="s">
        <v>3</v>
      </c>
      <c r="C33" s="454">
        <v>1</v>
      </c>
      <c r="D33" s="454">
        <v>4.1669999999999998</v>
      </c>
      <c r="E33" s="454">
        <v>18.7</v>
      </c>
      <c r="F33" s="454">
        <v>0</v>
      </c>
      <c r="G33" s="454">
        <v>1</v>
      </c>
      <c r="H33" s="454">
        <v>1</v>
      </c>
      <c r="I33" s="454">
        <v>1</v>
      </c>
      <c r="J33" s="454">
        <v>1</v>
      </c>
      <c r="K33" s="454">
        <v>3</v>
      </c>
      <c r="L33" s="455" t="s">
        <v>319</v>
      </c>
      <c r="N33" s="454">
        <v>1</v>
      </c>
      <c r="O33" s="454" t="s">
        <v>8</v>
      </c>
      <c r="P33" s="454">
        <v>8</v>
      </c>
      <c r="Q33" s="454">
        <v>30</v>
      </c>
      <c r="R33" s="454">
        <v>32</v>
      </c>
      <c r="S33" s="454">
        <v>0</v>
      </c>
      <c r="T33" s="454">
        <v>1</v>
      </c>
      <c r="U33" s="454">
        <v>1</v>
      </c>
      <c r="V33" s="454">
        <v>1</v>
      </c>
      <c r="W33" s="454">
        <v>1</v>
      </c>
      <c r="X33" s="454">
        <v>1</v>
      </c>
      <c r="Y33" s="455" t="s">
        <v>327</v>
      </c>
    </row>
    <row r="34" spans="1:25" ht="20.100000000000001" customHeight="1">
      <c r="A34" s="454">
        <v>6</v>
      </c>
      <c r="B34" s="454" t="s">
        <v>3</v>
      </c>
      <c r="C34" s="454">
        <v>1</v>
      </c>
      <c r="D34" s="454">
        <v>4.1669999999999998</v>
      </c>
      <c r="E34" s="454">
        <v>18.7</v>
      </c>
      <c r="F34" s="454">
        <v>0</v>
      </c>
      <c r="G34" s="454">
        <v>1</v>
      </c>
      <c r="H34" s="454">
        <v>1</v>
      </c>
      <c r="I34" s="454">
        <v>1</v>
      </c>
      <c r="J34" s="454">
        <v>1</v>
      </c>
      <c r="K34" s="454">
        <v>3</v>
      </c>
      <c r="L34" s="455" t="s">
        <v>319</v>
      </c>
      <c r="N34" s="454">
        <v>1</v>
      </c>
      <c r="O34" s="454" t="s">
        <v>8</v>
      </c>
      <c r="P34" s="454" t="s">
        <v>310</v>
      </c>
      <c r="Q34" s="454" t="s">
        <v>310</v>
      </c>
      <c r="R34" s="454" t="s">
        <v>310</v>
      </c>
      <c r="S34" s="454" t="s">
        <v>310</v>
      </c>
      <c r="T34" s="454" t="s">
        <v>310</v>
      </c>
      <c r="U34" s="454" t="s">
        <v>310</v>
      </c>
      <c r="V34" s="454" t="s">
        <v>310</v>
      </c>
      <c r="W34" s="454" t="s">
        <v>310</v>
      </c>
      <c r="X34" s="454" t="s">
        <v>310</v>
      </c>
      <c r="Y34" s="455" t="s">
        <v>310</v>
      </c>
    </row>
    <row r="35" spans="1:25" ht="20.100000000000001" customHeight="1">
      <c r="A35" s="454" t="s">
        <v>311</v>
      </c>
      <c r="B35" s="454" t="s">
        <v>311</v>
      </c>
      <c r="C35" s="454" t="s">
        <v>311</v>
      </c>
      <c r="D35" s="454" t="s">
        <v>311</v>
      </c>
      <c r="E35" s="454" t="s">
        <v>311</v>
      </c>
      <c r="F35" s="454" t="s">
        <v>311</v>
      </c>
      <c r="G35" s="454" t="s">
        <v>311</v>
      </c>
      <c r="H35" s="454" t="s">
        <v>311</v>
      </c>
      <c r="I35" s="454" t="s">
        <v>311</v>
      </c>
      <c r="J35" s="454" t="s">
        <v>311</v>
      </c>
      <c r="K35" s="454" t="s">
        <v>311</v>
      </c>
      <c r="L35" s="455" t="s">
        <v>311</v>
      </c>
      <c r="N35" s="454">
        <v>1</v>
      </c>
      <c r="O35" s="454" t="s">
        <v>8</v>
      </c>
      <c r="P35" s="454">
        <v>9</v>
      </c>
      <c r="Q35" s="454">
        <v>0</v>
      </c>
      <c r="R35" s="454">
        <v>7.2</v>
      </c>
      <c r="S35" s="454">
        <v>0.57600000000000007</v>
      </c>
      <c r="T35" s="454">
        <v>0</v>
      </c>
      <c r="U35" s="454">
        <v>1</v>
      </c>
      <c r="V35" s="454">
        <v>0</v>
      </c>
      <c r="W35" s="454">
        <v>0</v>
      </c>
      <c r="X35" s="454">
        <v>1</v>
      </c>
      <c r="Y35" s="455" t="s">
        <v>327</v>
      </c>
    </row>
    <row r="36" spans="1:25" ht="20.100000000000001" customHeight="1">
      <c r="A36" s="454">
        <v>7</v>
      </c>
      <c r="B36" s="454" t="s">
        <v>4</v>
      </c>
      <c r="C36" s="454">
        <v>1</v>
      </c>
      <c r="D36" s="454">
        <v>0</v>
      </c>
      <c r="E36" s="454">
        <v>12</v>
      </c>
      <c r="F36" s="454">
        <v>0</v>
      </c>
      <c r="G36" s="454">
        <v>1</v>
      </c>
      <c r="H36" s="454">
        <v>1</v>
      </c>
      <c r="I36" s="454">
        <v>1</v>
      </c>
      <c r="J36" s="454">
        <v>1</v>
      </c>
      <c r="K36" s="454">
        <v>3</v>
      </c>
      <c r="L36" s="455" t="s">
        <v>319</v>
      </c>
      <c r="N36" s="454">
        <v>1</v>
      </c>
      <c r="O36" s="454" t="s">
        <v>8</v>
      </c>
      <c r="P36" s="454">
        <v>9</v>
      </c>
      <c r="Q36" s="454">
        <v>14</v>
      </c>
      <c r="R36" s="454">
        <v>28.8</v>
      </c>
      <c r="S36" s="454">
        <v>0</v>
      </c>
      <c r="T36" s="454">
        <v>0</v>
      </c>
      <c r="U36" s="454">
        <v>1</v>
      </c>
      <c r="V36" s="454">
        <v>0</v>
      </c>
      <c r="W36" s="454">
        <v>0</v>
      </c>
      <c r="X36" s="454">
        <v>1</v>
      </c>
      <c r="Y36" s="455" t="s">
        <v>327</v>
      </c>
    </row>
    <row r="37" spans="1:25" ht="20.100000000000001" customHeight="1">
      <c r="A37" s="454">
        <v>7</v>
      </c>
      <c r="B37" s="454" t="s">
        <v>4</v>
      </c>
      <c r="C37" s="454">
        <v>1</v>
      </c>
      <c r="D37" s="454">
        <v>10</v>
      </c>
      <c r="E37" s="454">
        <v>22</v>
      </c>
      <c r="F37" s="454">
        <v>0</v>
      </c>
      <c r="G37" s="454">
        <v>1</v>
      </c>
      <c r="H37" s="454">
        <v>1</v>
      </c>
      <c r="I37" s="454">
        <v>1</v>
      </c>
      <c r="J37" s="454">
        <v>1</v>
      </c>
      <c r="K37" s="454">
        <v>3</v>
      </c>
      <c r="L37" s="455" t="s">
        <v>319</v>
      </c>
      <c r="N37" s="454">
        <v>1</v>
      </c>
      <c r="O37" s="454" t="s">
        <v>8</v>
      </c>
      <c r="P37" s="454">
        <v>9</v>
      </c>
      <c r="Q37" s="454">
        <v>14</v>
      </c>
      <c r="R37" s="454">
        <v>28.8</v>
      </c>
      <c r="S37" s="454">
        <v>0</v>
      </c>
      <c r="T37" s="454">
        <v>0</v>
      </c>
      <c r="U37" s="454">
        <v>1</v>
      </c>
      <c r="V37" s="454">
        <v>0</v>
      </c>
      <c r="W37" s="454">
        <v>0</v>
      </c>
      <c r="X37" s="454">
        <v>1</v>
      </c>
      <c r="Y37" s="455" t="s">
        <v>327</v>
      </c>
    </row>
    <row r="38" spans="1:25" ht="20.100000000000001" customHeight="1">
      <c r="A38" s="454">
        <v>7</v>
      </c>
      <c r="B38" s="454" t="s">
        <v>4</v>
      </c>
      <c r="C38" s="454">
        <v>1</v>
      </c>
      <c r="D38" s="454">
        <v>20</v>
      </c>
      <c r="E38" s="454">
        <v>22</v>
      </c>
      <c r="F38" s="454">
        <v>0</v>
      </c>
      <c r="G38" s="454">
        <v>1</v>
      </c>
      <c r="H38" s="454">
        <v>1</v>
      </c>
      <c r="I38" s="454">
        <v>1</v>
      </c>
      <c r="J38" s="454">
        <v>1</v>
      </c>
      <c r="K38" s="454">
        <v>3</v>
      </c>
      <c r="L38" s="455" t="s">
        <v>319</v>
      </c>
      <c r="N38" s="454">
        <v>1</v>
      </c>
      <c r="O38" s="454" t="s">
        <v>8</v>
      </c>
      <c r="P38" s="454">
        <v>9</v>
      </c>
      <c r="Q38" s="454">
        <v>154.80000000000001</v>
      </c>
      <c r="R38" s="454">
        <v>7.2</v>
      </c>
      <c r="S38" s="454">
        <v>0</v>
      </c>
      <c r="T38" s="454">
        <v>0</v>
      </c>
      <c r="U38" s="454">
        <v>1</v>
      </c>
      <c r="V38" s="454">
        <v>0</v>
      </c>
      <c r="W38" s="454">
        <v>0</v>
      </c>
      <c r="X38" s="454">
        <v>1</v>
      </c>
      <c r="Y38" s="455" t="s">
        <v>327</v>
      </c>
    </row>
    <row r="39" spans="1:25" ht="20.100000000000001" customHeight="1">
      <c r="A39" s="454" t="s">
        <v>311</v>
      </c>
      <c r="B39" s="454" t="s">
        <v>311</v>
      </c>
      <c r="C39" s="454" t="s">
        <v>311</v>
      </c>
      <c r="D39" s="454" t="s">
        <v>311</v>
      </c>
      <c r="E39" s="454" t="s">
        <v>311</v>
      </c>
      <c r="F39" s="454" t="s">
        <v>311</v>
      </c>
      <c r="G39" s="454" t="s">
        <v>311</v>
      </c>
      <c r="H39" s="454" t="s">
        <v>311</v>
      </c>
      <c r="I39" s="454" t="s">
        <v>311</v>
      </c>
      <c r="J39" s="454" t="s">
        <v>311</v>
      </c>
      <c r="K39" s="454" t="s">
        <v>311</v>
      </c>
      <c r="L39" s="455" t="s">
        <v>311</v>
      </c>
      <c r="N39" s="454">
        <v>1</v>
      </c>
      <c r="O39" s="454" t="s">
        <v>8</v>
      </c>
      <c r="P39" s="454">
        <v>9</v>
      </c>
      <c r="Q39" s="454">
        <v>14</v>
      </c>
      <c r="R39" s="454">
        <v>28.8</v>
      </c>
      <c r="S39" s="454">
        <v>0</v>
      </c>
      <c r="T39" s="454">
        <v>0</v>
      </c>
      <c r="U39" s="454">
        <v>1</v>
      </c>
      <c r="V39" s="454">
        <v>0</v>
      </c>
      <c r="W39" s="454">
        <v>0</v>
      </c>
      <c r="X39" s="454">
        <v>1</v>
      </c>
      <c r="Y39" s="455" t="s">
        <v>327</v>
      </c>
    </row>
    <row r="40" spans="1:25" ht="20.100000000000001" customHeight="1">
      <c r="A40" s="454">
        <v>8</v>
      </c>
      <c r="B40" s="454" t="s">
        <v>5</v>
      </c>
      <c r="C40" s="454">
        <v>1</v>
      </c>
      <c r="D40" s="454">
        <v>0</v>
      </c>
      <c r="E40" s="454">
        <v>7.3</v>
      </c>
      <c r="F40" s="454">
        <v>0</v>
      </c>
      <c r="G40" s="454">
        <v>1</v>
      </c>
      <c r="H40" s="454">
        <v>1</v>
      </c>
      <c r="I40" s="454">
        <v>1</v>
      </c>
      <c r="J40" s="454">
        <v>1</v>
      </c>
      <c r="K40" s="454">
        <v>3</v>
      </c>
      <c r="L40" s="455" t="s">
        <v>319</v>
      </c>
      <c r="N40" s="454">
        <v>1</v>
      </c>
      <c r="O40" s="454" t="s">
        <v>8</v>
      </c>
      <c r="P40" s="454">
        <v>9</v>
      </c>
      <c r="Q40" s="454">
        <v>14</v>
      </c>
      <c r="R40" s="454">
        <v>28.8</v>
      </c>
      <c r="S40" s="454">
        <v>0</v>
      </c>
      <c r="T40" s="454">
        <v>0</v>
      </c>
      <c r="U40" s="454">
        <v>1</v>
      </c>
      <c r="V40" s="454">
        <v>0</v>
      </c>
      <c r="W40" s="454">
        <v>0</v>
      </c>
      <c r="X40" s="454">
        <v>1</v>
      </c>
      <c r="Y40" s="455" t="s">
        <v>327</v>
      </c>
    </row>
    <row r="41" spans="1:25" ht="20.100000000000001" customHeight="1">
      <c r="A41" s="454">
        <v>8</v>
      </c>
      <c r="B41" s="454" t="s">
        <v>5</v>
      </c>
      <c r="C41" s="454">
        <v>1</v>
      </c>
      <c r="D41" s="454">
        <v>10</v>
      </c>
      <c r="E41" s="454">
        <v>22</v>
      </c>
      <c r="F41" s="454">
        <v>0</v>
      </c>
      <c r="G41" s="454">
        <v>1</v>
      </c>
      <c r="H41" s="454">
        <v>1</v>
      </c>
      <c r="I41" s="454">
        <v>1</v>
      </c>
      <c r="J41" s="454">
        <v>1</v>
      </c>
      <c r="K41" s="454">
        <v>3</v>
      </c>
      <c r="L41" s="455" t="s">
        <v>319</v>
      </c>
      <c r="N41" s="454">
        <v>1</v>
      </c>
      <c r="O41" s="454" t="s">
        <v>8</v>
      </c>
      <c r="P41" s="454" t="s">
        <v>310</v>
      </c>
      <c r="Q41" s="454" t="s">
        <v>310</v>
      </c>
      <c r="R41" s="454" t="s">
        <v>310</v>
      </c>
      <c r="S41" s="454" t="s">
        <v>310</v>
      </c>
      <c r="T41" s="454" t="s">
        <v>310</v>
      </c>
      <c r="U41" s="454" t="s">
        <v>310</v>
      </c>
      <c r="V41" s="454" t="s">
        <v>310</v>
      </c>
      <c r="W41" s="454" t="s">
        <v>310</v>
      </c>
      <c r="X41" s="454" t="s">
        <v>310</v>
      </c>
      <c r="Y41" s="455" t="s">
        <v>310</v>
      </c>
    </row>
    <row r="42" spans="1:25" ht="20.100000000000001" customHeight="1">
      <c r="A42" s="454">
        <v>8</v>
      </c>
      <c r="B42" s="454" t="s">
        <v>5</v>
      </c>
      <c r="C42" s="454">
        <v>1</v>
      </c>
      <c r="D42" s="454">
        <v>21.832999999999998</v>
      </c>
      <c r="E42" s="454">
        <v>22</v>
      </c>
      <c r="F42" s="454">
        <v>0</v>
      </c>
      <c r="G42" s="454">
        <v>1</v>
      </c>
      <c r="H42" s="454">
        <v>1</v>
      </c>
      <c r="I42" s="454">
        <v>1</v>
      </c>
      <c r="J42" s="454">
        <v>1</v>
      </c>
      <c r="K42" s="454">
        <v>3</v>
      </c>
      <c r="L42" s="455" t="s">
        <v>319</v>
      </c>
      <c r="N42" s="454">
        <v>1</v>
      </c>
      <c r="O42" s="454" t="s">
        <v>8</v>
      </c>
      <c r="P42" s="454">
        <v>10</v>
      </c>
      <c r="Q42" s="454">
        <v>0</v>
      </c>
      <c r="R42" s="454">
        <v>7.2</v>
      </c>
      <c r="S42" s="454">
        <v>0.57600000000000007</v>
      </c>
      <c r="T42" s="454">
        <v>0</v>
      </c>
      <c r="U42" s="454">
        <v>1</v>
      </c>
      <c r="V42" s="454">
        <v>0</v>
      </c>
      <c r="W42" s="454">
        <v>0</v>
      </c>
      <c r="X42" s="454">
        <v>1</v>
      </c>
      <c r="Y42" s="455" t="s">
        <v>327</v>
      </c>
    </row>
    <row r="43" spans="1:25" ht="20.100000000000001" customHeight="1">
      <c r="A43" s="454">
        <v>8</v>
      </c>
      <c r="B43" s="454" t="s">
        <v>5</v>
      </c>
      <c r="C43" s="454">
        <v>1</v>
      </c>
      <c r="D43" s="454">
        <v>4.1669999999999998</v>
      </c>
      <c r="E43" s="454">
        <v>22</v>
      </c>
      <c r="F43" s="454">
        <v>0</v>
      </c>
      <c r="G43" s="454">
        <v>1</v>
      </c>
      <c r="H43" s="454">
        <v>1</v>
      </c>
      <c r="I43" s="454">
        <v>1</v>
      </c>
      <c r="J43" s="454">
        <v>1</v>
      </c>
      <c r="K43" s="454">
        <v>3</v>
      </c>
      <c r="L43" s="455" t="s">
        <v>319</v>
      </c>
      <c r="N43" s="454">
        <v>1</v>
      </c>
      <c r="O43" s="454" t="s">
        <v>8</v>
      </c>
      <c r="P43" s="454">
        <v>10</v>
      </c>
      <c r="Q43" s="454">
        <v>14</v>
      </c>
      <c r="R43" s="454">
        <v>28.8</v>
      </c>
      <c r="S43" s="454">
        <v>0</v>
      </c>
      <c r="T43" s="454">
        <v>0</v>
      </c>
      <c r="U43" s="454">
        <v>1</v>
      </c>
      <c r="V43" s="454">
        <v>0</v>
      </c>
      <c r="W43" s="454">
        <v>0</v>
      </c>
      <c r="X43" s="454">
        <v>1</v>
      </c>
      <c r="Y43" s="455" t="s">
        <v>327</v>
      </c>
    </row>
    <row r="44" spans="1:25" ht="20.100000000000001" customHeight="1">
      <c r="A44" s="454" t="s">
        <v>311</v>
      </c>
      <c r="B44" s="454" t="s">
        <v>311</v>
      </c>
      <c r="C44" s="454" t="s">
        <v>311</v>
      </c>
      <c r="D44" s="454" t="s">
        <v>311</v>
      </c>
      <c r="E44" s="454" t="s">
        <v>311</v>
      </c>
      <c r="F44" s="454" t="s">
        <v>311</v>
      </c>
      <c r="G44" s="454" t="s">
        <v>311</v>
      </c>
      <c r="H44" s="454" t="s">
        <v>311</v>
      </c>
      <c r="I44" s="454" t="s">
        <v>311</v>
      </c>
      <c r="J44" s="454" t="s">
        <v>311</v>
      </c>
      <c r="K44" s="454" t="s">
        <v>311</v>
      </c>
      <c r="L44" s="455" t="s">
        <v>311</v>
      </c>
      <c r="N44" s="454">
        <v>1</v>
      </c>
      <c r="O44" s="454" t="s">
        <v>8</v>
      </c>
      <c r="P44" s="454">
        <v>10</v>
      </c>
      <c r="Q44" s="454">
        <v>14</v>
      </c>
      <c r="R44" s="454">
        <v>28.8</v>
      </c>
      <c r="S44" s="454">
        <v>0</v>
      </c>
      <c r="T44" s="454">
        <v>0</v>
      </c>
      <c r="U44" s="454">
        <v>1</v>
      </c>
      <c r="V44" s="454">
        <v>0</v>
      </c>
      <c r="W44" s="454">
        <v>0</v>
      </c>
      <c r="X44" s="454">
        <v>1</v>
      </c>
      <c r="Y44" s="455" t="s">
        <v>327</v>
      </c>
    </row>
    <row r="45" spans="1:25" ht="20.100000000000001" customHeight="1">
      <c r="A45" s="454">
        <v>9</v>
      </c>
      <c r="B45" s="454" t="s">
        <v>6</v>
      </c>
      <c r="C45" s="454">
        <v>1</v>
      </c>
      <c r="D45" s="454">
        <v>0</v>
      </c>
      <c r="E45" s="454">
        <v>10</v>
      </c>
      <c r="F45" s="454">
        <v>0</v>
      </c>
      <c r="G45" s="454">
        <v>1</v>
      </c>
      <c r="H45" s="454">
        <v>1</v>
      </c>
      <c r="I45" s="454">
        <v>1</v>
      </c>
      <c r="J45" s="454">
        <v>1</v>
      </c>
      <c r="K45" s="454">
        <v>3</v>
      </c>
      <c r="L45" s="455" t="s">
        <v>319</v>
      </c>
      <c r="N45" s="454">
        <v>1</v>
      </c>
      <c r="O45" s="454" t="s">
        <v>8</v>
      </c>
      <c r="P45" s="454">
        <v>10</v>
      </c>
      <c r="Q45" s="454">
        <v>166.26666666666668</v>
      </c>
      <c r="R45" s="454">
        <v>7.2</v>
      </c>
      <c r="S45" s="454">
        <v>0</v>
      </c>
      <c r="T45" s="454">
        <v>0</v>
      </c>
      <c r="U45" s="454">
        <v>1</v>
      </c>
      <c r="V45" s="454">
        <v>0</v>
      </c>
      <c r="W45" s="454">
        <v>0</v>
      </c>
      <c r="X45" s="454">
        <v>1</v>
      </c>
      <c r="Y45" s="455" t="s">
        <v>327</v>
      </c>
    </row>
    <row r="46" spans="1:25" ht="20.100000000000001" customHeight="1">
      <c r="A46" s="454">
        <v>9</v>
      </c>
      <c r="B46" s="454" t="s">
        <v>6</v>
      </c>
      <c r="C46" s="454">
        <v>1</v>
      </c>
      <c r="D46" s="454">
        <v>10</v>
      </c>
      <c r="E46" s="454">
        <v>20</v>
      </c>
      <c r="F46" s="454">
        <v>0</v>
      </c>
      <c r="G46" s="454">
        <v>1</v>
      </c>
      <c r="H46" s="454">
        <v>1</v>
      </c>
      <c r="I46" s="454">
        <v>1</v>
      </c>
      <c r="J46" s="454">
        <v>1</v>
      </c>
      <c r="K46" s="454">
        <v>3</v>
      </c>
      <c r="L46" s="455" t="s">
        <v>319</v>
      </c>
      <c r="N46" s="454">
        <v>1</v>
      </c>
      <c r="O46" s="454" t="s">
        <v>8</v>
      </c>
      <c r="P46" s="454">
        <v>10</v>
      </c>
      <c r="Q46" s="454">
        <v>14</v>
      </c>
      <c r="R46" s="454">
        <v>28.8</v>
      </c>
      <c r="S46" s="454">
        <v>0</v>
      </c>
      <c r="T46" s="454">
        <v>0</v>
      </c>
      <c r="U46" s="454">
        <v>1</v>
      </c>
      <c r="V46" s="454">
        <v>0</v>
      </c>
      <c r="W46" s="454">
        <v>0</v>
      </c>
      <c r="X46" s="454">
        <v>1</v>
      </c>
      <c r="Y46" s="455" t="s">
        <v>327</v>
      </c>
    </row>
    <row r="47" spans="1:25" ht="20.100000000000001" customHeight="1">
      <c r="A47" s="454">
        <v>9</v>
      </c>
      <c r="B47" s="454" t="s">
        <v>6</v>
      </c>
      <c r="C47" s="454">
        <v>1</v>
      </c>
      <c r="D47" s="454">
        <v>4.1669999999999998</v>
      </c>
      <c r="E47" s="454">
        <v>20</v>
      </c>
      <c r="F47" s="454">
        <v>0</v>
      </c>
      <c r="G47" s="454">
        <v>1</v>
      </c>
      <c r="H47" s="454">
        <v>1</v>
      </c>
      <c r="I47" s="454">
        <v>1</v>
      </c>
      <c r="J47" s="454">
        <v>1</v>
      </c>
      <c r="K47" s="454">
        <v>3</v>
      </c>
      <c r="L47" s="455" t="s">
        <v>319</v>
      </c>
      <c r="N47" s="454">
        <v>1</v>
      </c>
      <c r="O47" s="454" t="s">
        <v>8</v>
      </c>
      <c r="P47" s="454">
        <v>10</v>
      </c>
      <c r="Q47" s="454">
        <v>14</v>
      </c>
      <c r="R47" s="454">
        <v>28.8</v>
      </c>
      <c r="S47" s="454">
        <v>0</v>
      </c>
      <c r="T47" s="454">
        <v>0</v>
      </c>
      <c r="U47" s="454">
        <v>1</v>
      </c>
      <c r="V47" s="454">
        <v>0</v>
      </c>
      <c r="W47" s="454">
        <v>0</v>
      </c>
      <c r="X47" s="454">
        <v>1</v>
      </c>
      <c r="Y47" s="455" t="s">
        <v>327</v>
      </c>
    </row>
    <row r="48" spans="1:25" ht="20.100000000000001" customHeight="1">
      <c r="A48" s="454">
        <v>9</v>
      </c>
      <c r="B48" s="454" t="s">
        <v>6</v>
      </c>
      <c r="C48" s="454">
        <v>1</v>
      </c>
      <c r="D48" s="454">
        <v>17.667000000000002</v>
      </c>
      <c r="E48" s="454">
        <v>15</v>
      </c>
      <c r="F48" s="454">
        <v>0</v>
      </c>
      <c r="G48" s="454">
        <v>1</v>
      </c>
      <c r="H48" s="454">
        <v>1</v>
      </c>
      <c r="I48" s="454">
        <v>1</v>
      </c>
      <c r="J48" s="454">
        <v>1</v>
      </c>
      <c r="K48" s="454">
        <v>3</v>
      </c>
      <c r="L48" s="455" t="s">
        <v>319</v>
      </c>
      <c r="N48" s="454">
        <v>1</v>
      </c>
      <c r="O48" s="454" t="s">
        <v>8</v>
      </c>
      <c r="P48" s="454" t="s">
        <v>310</v>
      </c>
      <c r="Q48" s="454" t="s">
        <v>310</v>
      </c>
      <c r="R48" s="454" t="s">
        <v>310</v>
      </c>
      <c r="S48" s="454" t="s">
        <v>310</v>
      </c>
      <c r="T48" s="454" t="s">
        <v>310</v>
      </c>
      <c r="U48" s="454" t="s">
        <v>310</v>
      </c>
      <c r="V48" s="454" t="s">
        <v>310</v>
      </c>
      <c r="W48" s="454" t="s">
        <v>310</v>
      </c>
      <c r="X48" s="454" t="s">
        <v>310</v>
      </c>
      <c r="Y48" s="455" t="s">
        <v>310</v>
      </c>
    </row>
    <row r="49" spans="1:25" ht="20.100000000000001" customHeight="1">
      <c r="A49" s="454">
        <v>9</v>
      </c>
      <c r="B49" s="454" t="s">
        <v>6</v>
      </c>
      <c r="C49" s="454">
        <v>1</v>
      </c>
      <c r="D49" s="454">
        <v>4.1669999999999998</v>
      </c>
      <c r="E49" s="454">
        <v>15</v>
      </c>
      <c r="F49" s="454">
        <v>0</v>
      </c>
      <c r="G49" s="454">
        <v>1</v>
      </c>
      <c r="H49" s="454">
        <v>1</v>
      </c>
      <c r="I49" s="454">
        <v>1</v>
      </c>
      <c r="J49" s="454">
        <v>1</v>
      </c>
      <c r="K49" s="454">
        <v>3</v>
      </c>
      <c r="L49" s="455" t="s">
        <v>319</v>
      </c>
      <c r="N49" s="454">
        <v>1</v>
      </c>
      <c r="O49" s="454" t="s">
        <v>8</v>
      </c>
      <c r="P49" s="454">
        <v>11</v>
      </c>
      <c r="Q49" s="454">
        <v>0</v>
      </c>
      <c r="R49" s="454">
        <v>7.2</v>
      </c>
      <c r="S49" s="454">
        <v>0.57600000000000007</v>
      </c>
      <c r="T49" s="454">
        <v>0</v>
      </c>
      <c r="U49" s="454">
        <v>1</v>
      </c>
      <c r="V49" s="454">
        <v>0</v>
      </c>
      <c r="W49" s="454">
        <v>0</v>
      </c>
      <c r="X49" s="454">
        <v>1</v>
      </c>
      <c r="Y49" s="455" t="s">
        <v>327</v>
      </c>
    </row>
    <row r="50" spans="1:25" ht="20.100000000000001" customHeight="1">
      <c r="A50" s="454" t="s">
        <v>311</v>
      </c>
      <c r="B50" s="454" t="s">
        <v>311</v>
      </c>
      <c r="C50" s="454" t="s">
        <v>311</v>
      </c>
      <c r="D50" s="454" t="s">
        <v>311</v>
      </c>
      <c r="E50" s="454" t="s">
        <v>311</v>
      </c>
      <c r="F50" s="454" t="s">
        <v>311</v>
      </c>
      <c r="G50" s="454" t="s">
        <v>311</v>
      </c>
      <c r="H50" s="454" t="s">
        <v>311</v>
      </c>
      <c r="I50" s="454" t="s">
        <v>311</v>
      </c>
      <c r="J50" s="454" t="s">
        <v>311</v>
      </c>
      <c r="K50" s="454" t="s">
        <v>311</v>
      </c>
      <c r="L50" s="455" t="s">
        <v>311</v>
      </c>
      <c r="N50" s="454">
        <v>1</v>
      </c>
      <c r="O50" s="454" t="s">
        <v>8</v>
      </c>
      <c r="P50" s="454">
        <v>11</v>
      </c>
      <c r="Q50" s="454">
        <v>14</v>
      </c>
      <c r="R50" s="454">
        <v>28.8</v>
      </c>
      <c r="S50" s="454">
        <v>0</v>
      </c>
      <c r="T50" s="454">
        <v>0</v>
      </c>
      <c r="U50" s="454">
        <v>1</v>
      </c>
      <c r="V50" s="454">
        <v>0</v>
      </c>
      <c r="W50" s="454">
        <v>0</v>
      </c>
      <c r="X50" s="454">
        <v>1</v>
      </c>
      <c r="Y50" s="455" t="s">
        <v>327</v>
      </c>
    </row>
    <row r="51" spans="1:25" ht="20.100000000000001" customHeight="1">
      <c r="A51" s="454">
        <v>10</v>
      </c>
      <c r="B51" s="454" t="s">
        <v>7</v>
      </c>
      <c r="C51" s="454">
        <v>1</v>
      </c>
      <c r="D51" s="454">
        <v>0</v>
      </c>
      <c r="E51" s="454">
        <v>8</v>
      </c>
      <c r="F51" s="454">
        <v>0</v>
      </c>
      <c r="G51" s="454">
        <v>1</v>
      </c>
      <c r="H51" s="454">
        <v>1</v>
      </c>
      <c r="I51" s="454">
        <v>1</v>
      </c>
      <c r="J51" s="454">
        <v>1</v>
      </c>
      <c r="K51" s="454">
        <v>3</v>
      </c>
      <c r="L51" s="455" t="s">
        <v>319</v>
      </c>
      <c r="N51" s="454">
        <v>1</v>
      </c>
      <c r="O51" s="454" t="s">
        <v>8</v>
      </c>
      <c r="P51" s="454">
        <v>11</v>
      </c>
      <c r="Q51" s="454">
        <v>14</v>
      </c>
      <c r="R51" s="454">
        <v>28.8</v>
      </c>
      <c r="S51" s="454">
        <v>0</v>
      </c>
      <c r="T51" s="454">
        <v>0</v>
      </c>
      <c r="U51" s="454">
        <v>1</v>
      </c>
      <c r="V51" s="454">
        <v>0</v>
      </c>
      <c r="W51" s="454">
        <v>0</v>
      </c>
      <c r="X51" s="454">
        <v>1</v>
      </c>
      <c r="Y51" s="455" t="s">
        <v>327</v>
      </c>
    </row>
    <row r="52" spans="1:25" ht="20.100000000000001" customHeight="1">
      <c r="A52" s="454">
        <v>10</v>
      </c>
      <c r="B52" s="454" t="s">
        <v>7</v>
      </c>
      <c r="C52" s="454">
        <v>1</v>
      </c>
      <c r="D52" s="454">
        <v>27</v>
      </c>
      <c r="E52" s="454">
        <v>18</v>
      </c>
      <c r="F52" s="454">
        <v>0</v>
      </c>
      <c r="G52" s="454">
        <v>1</v>
      </c>
      <c r="H52" s="454">
        <v>1</v>
      </c>
      <c r="I52" s="454">
        <v>1</v>
      </c>
      <c r="J52" s="454">
        <v>1</v>
      </c>
      <c r="K52" s="454">
        <v>3</v>
      </c>
      <c r="L52" s="455" t="s">
        <v>319</v>
      </c>
      <c r="N52" s="454">
        <v>1</v>
      </c>
      <c r="O52" s="454" t="s">
        <v>8</v>
      </c>
      <c r="P52" s="454">
        <v>11</v>
      </c>
      <c r="Q52" s="454">
        <v>177.73333333333335</v>
      </c>
      <c r="R52" s="454">
        <v>7.2</v>
      </c>
      <c r="S52" s="454">
        <v>0</v>
      </c>
      <c r="T52" s="454">
        <v>0</v>
      </c>
      <c r="U52" s="454">
        <v>1</v>
      </c>
      <c r="V52" s="454">
        <v>0</v>
      </c>
      <c r="W52" s="454">
        <v>0</v>
      </c>
      <c r="X52" s="454">
        <v>1</v>
      </c>
      <c r="Y52" s="455" t="s">
        <v>327</v>
      </c>
    </row>
    <row r="53" spans="1:25" ht="20.100000000000001" customHeight="1">
      <c r="A53" s="454">
        <v>10</v>
      </c>
      <c r="B53" s="454" t="s">
        <v>7</v>
      </c>
      <c r="C53" s="454">
        <v>1</v>
      </c>
      <c r="D53" s="454">
        <v>4</v>
      </c>
      <c r="E53" s="454">
        <v>18</v>
      </c>
      <c r="F53" s="454">
        <v>0</v>
      </c>
      <c r="G53" s="454">
        <v>1</v>
      </c>
      <c r="H53" s="454">
        <v>1</v>
      </c>
      <c r="I53" s="454">
        <v>1</v>
      </c>
      <c r="J53" s="454">
        <v>1</v>
      </c>
      <c r="K53" s="454">
        <v>3</v>
      </c>
      <c r="L53" s="455" t="s">
        <v>319</v>
      </c>
      <c r="N53" s="454">
        <v>1</v>
      </c>
      <c r="O53" s="454" t="s">
        <v>8</v>
      </c>
      <c r="P53" s="454">
        <v>11</v>
      </c>
      <c r="Q53" s="454">
        <v>14</v>
      </c>
      <c r="R53" s="454">
        <v>28.8</v>
      </c>
      <c r="S53" s="454">
        <v>0</v>
      </c>
      <c r="T53" s="454">
        <v>0</v>
      </c>
      <c r="U53" s="454">
        <v>1</v>
      </c>
      <c r="V53" s="454">
        <v>0</v>
      </c>
      <c r="W53" s="454">
        <v>0</v>
      </c>
      <c r="X53" s="454">
        <v>1</v>
      </c>
      <c r="Y53" s="455" t="s">
        <v>327</v>
      </c>
    </row>
    <row r="54" spans="1:25" ht="20.100000000000001" customHeight="1">
      <c r="A54" s="454">
        <v>10</v>
      </c>
      <c r="B54" s="454" t="s">
        <v>7</v>
      </c>
      <c r="C54" s="454">
        <v>1</v>
      </c>
      <c r="D54" s="454">
        <v>12</v>
      </c>
      <c r="E54" s="454">
        <v>18</v>
      </c>
      <c r="F54" s="454">
        <v>0</v>
      </c>
      <c r="G54" s="454">
        <v>1</v>
      </c>
      <c r="H54" s="454">
        <v>1</v>
      </c>
      <c r="I54" s="454">
        <v>1</v>
      </c>
      <c r="J54" s="454">
        <v>1</v>
      </c>
      <c r="K54" s="454">
        <v>3</v>
      </c>
      <c r="L54" s="455" t="s">
        <v>319</v>
      </c>
      <c r="N54" s="454">
        <v>1</v>
      </c>
      <c r="O54" s="454" t="s">
        <v>8</v>
      </c>
      <c r="P54" s="454">
        <v>11</v>
      </c>
      <c r="Q54" s="454">
        <v>14</v>
      </c>
      <c r="R54" s="454">
        <v>28.8</v>
      </c>
      <c r="S54" s="454">
        <v>0</v>
      </c>
      <c r="T54" s="454">
        <v>0</v>
      </c>
      <c r="U54" s="454">
        <v>1</v>
      </c>
      <c r="V54" s="454">
        <v>0</v>
      </c>
      <c r="W54" s="454">
        <v>0</v>
      </c>
      <c r="X54" s="454">
        <v>1</v>
      </c>
      <c r="Y54" s="455" t="s">
        <v>327</v>
      </c>
    </row>
    <row r="55" spans="1:25" ht="20.100000000000001" customHeight="1">
      <c r="A55" s="454">
        <v>10</v>
      </c>
      <c r="B55" s="454" t="s">
        <v>7</v>
      </c>
      <c r="C55" s="454">
        <v>1</v>
      </c>
      <c r="D55" s="454">
        <v>24</v>
      </c>
      <c r="E55" s="454">
        <v>18</v>
      </c>
      <c r="F55" s="454">
        <v>0</v>
      </c>
      <c r="G55" s="454">
        <v>1</v>
      </c>
      <c r="H55" s="454">
        <v>1</v>
      </c>
      <c r="I55" s="454">
        <v>1</v>
      </c>
      <c r="J55" s="454">
        <v>1</v>
      </c>
      <c r="K55" s="454">
        <v>3</v>
      </c>
      <c r="L55" s="455" t="s">
        <v>319</v>
      </c>
      <c r="N55" s="454">
        <v>1</v>
      </c>
      <c r="O55" s="454" t="s">
        <v>8</v>
      </c>
      <c r="P55" s="454" t="s">
        <v>310</v>
      </c>
      <c r="Q55" s="454" t="s">
        <v>310</v>
      </c>
      <c r="R55" s="454" t="s">
        <v>310</v>
      </c>
      <c r="S55" s="454" t="s">
        <v>310</v>
      </c>
      <c r="T55" s="454" t="s">
        <v>310</v>
      </c>
      <c r="U55" s="454" t="s">
        <v>310</v>
      </c>
      <c r="V55" s="454" t="s">
        <v>310</v>
      </c>
      <c r="W55" s="454" t="s">
        <v>310</v>
      </c>
      <c r="X55" s="454" t="s">
        <v>310</v>
      </c>
      <c r="Y55" s="455" t="s">
        <v>310</v>
      </c>
    </row>
    <row r="56" spans="1:25" ht="20.100000000000001" customHeight="1">
      <c r="A56" s="454" t="s">
        <v>311</v>
      </c>
      <c r="B56" s="454" t="s">
        <v>311</v>
      </c>
      <c r="C56" s="454" t="s">
        <v>311</v>
      </c>
      <c r="D56" s="454" t="s">
        <v>311</v>
      </c>
      <c r="E56" s="454" t="s">
        <v>311</v>
      </c>
      <c r="F56" s="454" t="s">
        <v>311</v>
      </c>
      <c r="G56" s="454" t="s">
        <v>311</v>
      </c>
      <c r="H56" s="454" t="s">
        <v>311</v>
      </c>
      <c r="I56" s="454" t="s">
        <v>311</v>
      </c>
      <c r="J56" s="454" t="s">
        <v>311</v>
      </c>
      <c r="K56" s="454" t="s">
        <v>311</v>
      </c>
      <c r="L56" s="455" t="s">
        <v>311</v>
      </c>
      <c r="N56" s="454">
        <v>1</v>
      </c>
      <c r="O56" s="454" t="s">
        <v>8</v>
      </c>
      <c r="P56" s="454">
        <v>12</v>
      </c>
      <c r="Q56" s="454">
        <v>0</v>
      </c>
      <c r="R56" s="454">
        <v>7.2</v>
      </c>
      <c r="S56" s="454">
        <v>0.57600000000000007</v>
      </c>
      <c r="T56" s="454">
        <v>0</v>
      </c>
      <c r="U56" s="454">
        <v>1</v>
      </c>
      <c r="V56" s="454">
        <v>0</v>
      </c>
      <c r="W56" s="454">
        <v>0</v>
      </c>
      <c r="X56" s="454">
        <v>1</v>
      </c>
      <c r="Y56" s="455" t="s">
        <v>327</v>
      </c>
    </row>
    <row r="57" spans="1:25" ht="20.100000000000001" customHeight="1">
      <c r="A57" s="454">
        <v>11</v>
      </c>
      <c r="B57" s="454" t="s">
        <v>439</v>
      </c>
      <c r="C57" s="454">
        <v>1</v>
      </c>
      <c r="D57" s="454">
        <v>0</v>
      </c>
      <c r="E57" s="454">
        <v>24</v>
      </c>
      <c r="F57" s="454">
        <v>0</v>
      </c>
      <c r="G57" s="454">
        <v>1</v>
      </c>
      <c r="H57" s="454">
        <v>1</v>
      </c>
      <c r="I57" s="454">
        <v>1</v>
      </c>
      <c r="J57" s="454">
        <v>1</v>
      </c>
      <c r="K57" s="454">
        <v>3</v>
      </c>
      <c r="L57" s="455" t="s">
        <v>319</v>
      </c>
      <c r="N57" s="454">
        <v>1</v>
      </c>
      <c r="O57" s="454" t="s">
        <v>8</v>
      </c>
      <c r="P57" s="454">
        <v>12</v>
      </c>
      <c r="Q57" s="454">
        <v>14</v>
      </c>
      <c r="R57" s="454">
        <v>28.8</v>
      </c>
      <c r="S57" s="454">
        <v>0</v>
      </c>
      <c r="T57" s="454">
        <v>0</v>
      </c>
      <c r="U57" s="454">
        <v>1</v>
      </c>
      <c r="V57" s="454">
        <v>0</v>
      </c>
      <c r="W57" s="454">
        <v>0</v>
      </c>
      <c r="X57" s="454">
        <v>1</v>
      </c>
      <c r="Y57" s="455" t="s">
        <v>327</v>
      </c>
    </row>
    <row r="58" spans="1:25" ht="20.100000000000001" customHeight="1">
      <c r="A58" s="454">
        <v>11</v>
      </c>
      <c r="B58" s="454" t="s">
        <v>439</v>
      </c>
      <c r="C58" s="454">
        <v>1</v>
      </c>
      <c r="D58" s="454">
        <v>15</v>
      </c>
      <c r="E58" s="454">
        <v>33.5</v>
      </c>
      <c r="F58" s="454">
        <v>0</v>
      </c>
      <c r="G58" s="454">
        <v>1</v>
      </c>
      <c r="H58" s="454">
        <v>1</v>
      </c>
      <c r="I58" s="454">
        <v>1</v>
      </c>
      <c r="J58" s="454">
        <v>1</v>
      </c>
      <c r="K58" s="454">
        <v>3</v>
      </c>
      <c r="L58" s="455" t="s">
        <v>319</v>
      </c>
      <c r="N58" s="454">
        <v>1</v>
      </c>
      <c r="O58" s="454" t="s">
        <v>8</v>
      </c>
      <c r="P58" s="454">
        <v>12</v>
      </c>
      <c r="Q58" s="454">
        <v>14</v>
      </c>
      <c r="R58" s="454">
        <v>28.8</v>
      </c>
      <c r="S58" s="454">
        <v>0</v>
      </c>
      <c r="T58" s="454">
        <v>0</v>
      </c>
      <c r="U58" s="454">
        <v>1</v>
      </c>
      <c r="V58" s="454">
        <v>0</v>
      </c>
      <c r="W58" s="454">
        <v>0</v>
      </c>
      <c r="X58" s="454">
        <v>1</v>
      </c>
      <c r="Y58" s="455" t="s">
        <v>327</v>
      </c>
    </row>
    <row r="59" spans="1:25" ht="20.100000000000001" customHeight="1">
      <c r="A59" s="454" t="s">
        <v>311</v>
      </c>
      <c r="B59" s="454" t="s">
        <v>311</v>
      </c>
      <c r="C59" s="454" t="s">
        <v>311</v>
      </c>
      <c r="D59" s="454" t="s">
        <v>311</v>
      </c>
      <c r="E59" s="454" t="s">
        <v>311</v>
      </c>
      <c r="F59" s="454" t="s">
        <v>311</v>
      </c>
      <c r="G59" s="454" t="s">
        <v>311</v>
      </c>
      <c r="H59" s="454" t="s">
        <v>311</v>
      </c>
      <c r="I59" s="454" t="s">
        <v>311</v>
      </c>
      <c r="J59" s="454" t="s">
        <v>311</v>
      </c>
      <c r="K59" s="454" t="s">
        <v>311</v>
      </c>
      <c r="L59" s="455" t="s">
        <v>311</v>
      </c>
      <c r="N59" s="454">
        <v>1</v>
      </c>
      <c r="O59" s="454" t="s">
        <v>8</v>
      </c>
      <c r="P59" s="454">
        <v>12</v>
      </c>
      <c r="Q59" s="454">
        <v>189.20000000000002</v>
      </c>
      <c r="R59" s="454">
        <v>7.2</v>
      </c>
      <c r="S59" s="454">
        <v>0</v>
      </c>
      <c r="T59" s="454">
        <v>0</v>
      </c>
      <c r="U59" s="454">
        <v>1</v>
      </c>
      <c r="V59" s="454">
        <v>0</v>
      </c>
      <c r="W59" s="454">
        <v>0</v>
      </c>
      <c r="X59" s="454">
        <v>1</v>
      </c>
      <c r="Y59" s="455" t="s">
        <v>327</v>
      </c>
    </row>
    <row r="60" spans="1:25" ht="20.100000000000001" customHeight="1">
      <c r="A60" s="454">
        <v>12</v>
      </c>
      <c r="B60" s="454" t="s">
        <v>440</v>
      </c>
      <c r="C60" s="454">
        <v>1</v>
      </c>
      <c r="D60" s="454">
        <v>0</v>
      </c>
      <c r="E60" s="454">
        <v>24</v>
      </c>
      <c r="F60" s="454">
        <v>0</v>
      </c>
      <c r="G60" s="454">
        <v>1</v>
      </c>
      <c r="H60" s="454">
        <v>1</v>
      </c>
      <c r="I60" s="454">
        <v>1</v>
      </c>
      <c r="J60" s="454">
        <v>1</v>
      </c>
      <c r="K60" s="454">
        <v>3</v>
      </c>
      <c r="L60" s="455" t="s">
        <v>319</v>
      </c>
      <c r="N60" s="454">
        <v>1</v>
      </c>
      <c r="O60" s="454" t="s">
        <v>8</v>
      </c>
      <c r="P60" s="454">
        <v>12</v>
      </c>
      <c r="Q60" s="454">
        <v>14</v>
      </c>
      <c r="R60" s="454">
        <v>28.8</v>
      </c>
      <c r="S60" s="454">
        <v>0</v>
      </c>
      <c r="T60" s="454">
        <v>0</v>
      </c>
      <c r="U60" s="454">
        <v>1</v>
      </c>
      <c r="V60" s="454">
        <v>0</v>
      </c>
      <c r="W60" s="454">
        <v>0</v>
      </c>
      <c r="X60" s="454">
        <v>1</v>
      </c>
      <c r="Y60" s="455" t="s">
        <v>327</v>
      </c>
    </row>
    <row r="61" spans="1:25" ht="20.100000000000001" customHeight="1">
      <c r="A61" s="454">
        <v>12</v>
      </c>
      <c r="B61" s="454" t="s">
        <v>440</v>
      </c>
      <c r="C61" s="454">
        <v>1</v>
      </c>
      <c r="D61" s="454">
        <v>15</v>
      </c>
      <c r="E61" s="454">
        <v>31</v>
      </c>
      <c r="F61" s="454">
        <v>0</v>
      </c>
      <c r="G61" s="454">
        <v>1</v>
      </c>
      <c r="H61" s="454">
        <v>1</v>
      </c>
      <c r="I61" s="454">
        <v>1</v>
      </c>
      <c r="J61" s="454">
        <v>1</v>
      </c>
      <c r="K61" s="454">
        <v>3</v>
      </c>
      <c r="L61" s="455" t="s">
        <v>319</v>
      </c>
      <c r="N61" s="454">
        <v>1</v>
      </c>
      <c r="O61" s="454" t="s">
        <v>8</v>
      </c>
      <c r="P61" s="454">
        <v>12</v>
      </c>
      <c r="Q61" s="454">
        <v>14</v>
      </c>
      <c r="R61" s="454">
        <v>28.8</v>
      </c>
      <c r="S61" s="454">
        <v>0</v>
      </c>
      <c r="T61" s="454">
        <v>0</v>
      </c>
      <c r="U61" s="454">
        <v>1</v>
      </c>
      <c r="V61" s="454">
        <v>0</v>
      </c>
      <c r="W61" s="454">
        <v>0</v>
      </c>
      <c r="X61" s="454">
        <v>1</v>
      </c>
      <c r="Y61" s="455" t="s">
        <v>327</v>
      </c>
    </row>
    <row r="62" spans="1:25" ht="20.100000000000001" customHeight="1">
      <c r="A62" s="454">
        <v>12</v>
      </c>
      <c r="B62" s="454" t="s">
        <v>440</v>
      </c>
      <c r="C62" s="454">
        <v>1</v>
      </c>
      <c r="D62" s="454">
        <v>4</v>
      </c>
      <c r="E62" s="454">
        <v>31</v>
      </c>
      <c r="F62" s="454">
        <v>0</v>
      </c>
      <c r="G62" s="454">
        <v>1</v>
      </c>
      <c r="H62" s="454">
        <v>1</v>
      </c>
      <c r="I62" s="454">
        <v>1</v>
      </c>
      <c r="J62" s="454">
        <v>1</v>
      </c>
      <c r="K62" s="454">
        <v>3</v>
      </c>
      <c r="L62" s="455" t="s">
        <v>319</v>
      </c>
      <c r="N62" s="454" t="s">
        <v>311</v>
      </c>
      <c r="O62" s="454" t="s">
        <v>311</v>
      </c>
      <c r="P62" s="454" t="s">
        <v>311</v>
      </c>
      <c r="Q62" s="454" t="s">
        <v>311</v>
      </c>
      <c r="R62" s="454" t="s">
        <v>311</v>
      </c>
      <c r="S62" s="454" t="s">
        <v>311</v>
      </c>
      <c r="T62" s="454" t="s">
        <v>311</v>
      </c>
      <c r="U62" s="454" t="s">
        <v>311</v>
      </c>
      <c r="V62" s="454" t="s">
        <v>311</v>
      </c>
      <c r="W62" s="454" t="s">
        <v>311</v>
      </c>
      <c r="X62" s="454" t="s">
        <v>311</v>
      </c>
      <c r="Y62" s="455" t="s">
        <v>311</v>
      </c>
    </row>
    <row r="63" spans="1:25" ht="20.100000000000001" customHeight="1">
      <c r="A63" s="454" t="s">
        <v>311</v>
      </c>
      <c r="B63" s="454" t="s">
        <v>311</v>
      </c>
      <c r="C63" s="454" t="s">
        <v>311</v>
      </c>
      <c r="D63" s="454" t="s">
        <v>311</v>
      </c>
      <c r="E63" s="454" t="s">
        <v>311</v>
      </c>
      <c r="F63" s="454" t="s">
        <v>311</v>
      </c>
      <c r="G63" s="454" t="s">
        <v>311</v>
      </c>
      <c r="H63" s="454" t="s">
        <v>311</v>
      </c>
      <c r="I63" s="454" t="s">
        <v>311</v>
      </c>
      <c r="J63" s="454" t="s">
        <v>311</v>
      </c>
      <c r="K63" s="454" t="s">
        <v>311</v>
      </c>
      <c r="L63" s="455" t="s">
        <v>311</v>
      </c>
      <c r="N63" s="454">
        <v>2</v>
      </c>
      <c r="O63" s="454" t="s">
        <v>102</v>
      </c>
      <c r="P63" s="454">
        <v>1</v>
      </c>
      <c r="Q63" s="454">
        <v>0</v>
      </c>
      <c r="R63" s="454">
        <v>13.333333333333334</v>
      </c>
      <c r="S63" s="454">
        <v>0</v>
      </c>
      <c r="T63" s="454">
        <v>1</v>
      </c>
      <c r="U63" s="454">
        <v>1</v>
      </c>
      <c r="V63" s="454">
        <v>1</v>
      </c>
      <c r="W63" s="454">
        <v>1</v>
      </c>
      <c r="X63" s="454">
        <v>3</v>
      </c>
      <c r="Y63" s="455" t="s">
        <v>319</v>
      </c>
    </row>
    <row r="64" spans="1:25" ht="20.100000000000001" customHeight="1">
      <c r="A64" s="454">
        <v>13</v>
      </c>
      <c r="B64" s="454" t="s">
        <v>312</v>
      </c>
      <c r="C64" s="454">
        <v>1</v>
      </c>
      <c r="D64" s="454">
        <v>0</v>
      </c>
      <c r="E64" s="454">
        <v>27.5</v>
      </c>
      <c r="F64" s="454">
        <v>0</v>
      </c>
      <c r="G64" s="454">
        <v>1</v>
      </c>
      <c r="H64" s="454">
        <v>1</v>
      </c>
      <c r="I64" s="454">
        <v>1</v>
      </c>
      <c r="J64" s="454">
        <v>1</v>
      </c>
      <c r="K64" s="454">
        <v>4</v>
      </c>
      <c r="L64" s="455" t="s">
        <v>286</v>
      </c>
      <c r="N64" s="454">
        <v>2</v>
      </c>
      <c r="O64" s="454" t="s">
        <v>102</v>
      </c>
      <c r="P64" s="454">
        <v>1</v>
      </c>
      <c r="Q64" s="454">
        <v>14</v>
      </c>
      <c r="R64" s="454">
        <v>53.333333333333336</v>
      </c>
      <c r="S64" s="454">
        <v>200</v>
      </c>
      <c r="T64" s="454">
        <v>1</v>
      </c>
      <c r="U64" s="454">
        <v>1</v>
      </c>
      <c r="V64" s="454">
        <v>1</v>
      </c>
      <c r="W64" s="454">
        <v>1</v>
      </c>
      <c r="X64" s="454">
        <v>3</v>
      </c>
      <c r="Y64" s="455" t="s">
        <v>319</v>
      </c>
    </row>
    <row r="65" spans="1:25" ht="20.100000000000001" customHeight="1">
      <c r="A65" s="454">
        <v>13</v>
      </c>
      <c r="B65" s="454" t="s">
        <v>312</v>
      </c>
      <c r="C65" s="454">
        <v>1</v>
      </c>
      <c r="D65" s="454">
        <v>4.5</v>
      </c>
      <c r="E65" s="454">
        <v>27.5</v>
      </c>
      <c r="F65" s="454">
        <v>0</v>
      </c>
      <c r="G65" s="454">
        <v>1</v>
      </c>
      <c r="H65" s="454">
        <v>1</v>
      </c>
      <c r="I65" s="454">
        <v>1</v>
      </c>
      <c r="J65" s="454">
        <v>1</v>
      </c>
      <c r="K65" s="454">
        <v>4</v>
      </c>
      <c r="L65" s="455" t="s">
        <v>286</v>
      </c>
      <c r="N65" s="454">
        <v>2</v>
      </c>
      <c r="O65" s="454" t="s">
        <v>102</v>
      </c>
      <c r="P65" s="454">
        <v>1</v>
      </c>
      <c r="Q65" s="454">
        <v>14</v>
      </c>
      <c r="R65" s="454">
        <v>53.333333333333336</v>
      </c>
      <c r="S65" s="454">
        <v>0.2</v>
      </c>
      <c r="T65" s="454">
        <v>1</v>
      </c>
      <c r="U65" s="454">
        <v>1</v>
      </c>
      <c r="V65" s="454">
        <v>1</v>
      </c>
      <c r="W65" s="454">
        <v>1</v>
      </c>
      <c r="X65" s="454">
        <v>3</v>
      </c>
      <c r="Y65" s="455" t="s">
        <v>319</v>
      </c>
    </row>
    <row r="66" spans="1:25" ht="20.100000000000001" customHeight="1">
      <c r="A66" s="454">
        <v>13</v>
      </c>
      <c r="B66" s="454" t="s">
        <v>312</v>
      </c>
      <c r="C66" s="454">
        <v>1</v>
      </c>
      <c r="D66" s="454">
        <v>10.5</v>
      </c>
      <c r="E66" s="454">
        <v>15</v>
      </c>
      <c r="F66" s="454">
        <v>0</v>
      </c>
      <c r="G66" s="454">
        <v>1</v>
      </c>
      <c r="H66" s="454">
        <v>1</v>
      </c>
      <c r="I66" s="454">
        <v>1</v>
      </c>
      <c r="J66" s="454">
        <v>1</v>
      </c>
      <c r="K66" s="454">
        <v>4</v>
      </c>
      <c r="L66" s="455" t="s">
        <v>286</v>
      </c>
      <c r="N66" s="454" t="s">
        <v>311</v>
      </c>
      <c r="O66" s="454" t="s">
        <v>311</v>
      </c>
      <c r="P66" s="454" t="s">
        <v>311</v>
      </c>
      <c r="Q66" s="454" t="s">
        <v>311</v>
      </c>
      <c r="R66" s="454" t="s">
        <v>311</v>
      </c>
      <c r="S66" s="454" t="s">
        <v>311</v>
      </c>
      <c r="T66" s="454" t="s">
        <v>311</v>
      </c>
      <c r="U66" s="454" t="s">
        <v>311</v>
      </c>
      <c r="V66" s="454" t="s">
        <v>311</v>
      </c>
      <c r="W66" s="454" t="s">
        <v>311</v>
      </c>
      <c r="X66" s="454" t="s">
        <v>311</v>
      </c>
      <c r="Y66" s="455" t="s">
        <v>311</v>
      </c>
    </row>
    <row r="67" spans="1:25" ht="20.100000000000001" customHeight="1">
      <c r="A67" s="454">
        <v>13</v>
      </c>
      <c r="B67" s="454" t="s">
        <v>312</v>
      </c>
      <c r="C67" s="454">
        <v>1</v>
      </c>
      <c r="D67" s="454">
        <v>100</v>
      </c>
      <c r="E67" s="454">
        <v>22</v>
      </c>
      <c r="F67" s="454">
        <v>0</v>
      </c>
      <c r="G67" s="454">
        <v>1</v>
      </c>
      <c r="H67" s="454">
        <v>1</v>
      </c>
      <c r="I67" s="454">
        <v>1</v>
      </c>
      <c r="J67" s="454">
        <v>1</v>
      </c>
      <c r="K67" s="454">
        <v>4</v>
      </c>
      <c r="L67" s="455" t="s">
        <v>286</v>
      </c>
      <c r="N67" s="454">
        <v>3</v>
      </c>
      <c r="O67" s="454" t="s">
        <v>124</v>
      </c>
      <c r="P67" s="454">
        <v>1</v>
      </c>
      <c r="Q67" s="454">
        <v>0</v>
      </c>
      <c r="R67" s="454">
        <v>8</v>
      </c>
      <c r="S67" s="454">
        <v>0</v>
      </c>
      <c r="T67" s="454">
        <v>1</v>
      </c>
      <c r="U67" s="454">
        <v>1</v>
      </c>
      <c r="V67" s="454">
        <v>1</v>
      </c>
      <c r="W67" s="454">
        <v>1</v>
      </c>
      <c r="X67" s="454">
        <v>1</v>
      </c>
      <c r="Y67" s="455" t="s">
        <v>327</v>
      </c>
    </row>
    <row r="68" spans="1:25" ht="20.100000000000001" customHeight="1">
      <c r="A68" s="454">
        <v>13</v>
      </c>
      <c r="B68" s="454" t="s">
        <v>312</v>
      </c>
      <c r="C68" s="454">
        <v>1</v>
      </c>
      <c r="D68" s="454">
        <v>4</v>
      </c>
      <c r="E68" s="454">
        <v>22</v>
      </c>
      <c r="F68" s="454">
        <v>0</v>
      </c>
      <c r="G68" s="454">
        <v>1</v>
      </c>
      <c r="H68" s="454">
        <v>1</v>
      </c>
      <c r="I68" s="454">
        <v>1</v>
      </c>
      <c r="J68" s="454">
        <v>1</v>
      </c>
      <c r="K68" s="454">
        <v>4</v>
      </c>
      <c r="L68" s="455" t="s">
        <v>286</v>
      </c>
      <c r="N68" s="454">
        <v>3</v>
      </c>
      <c r="O68" s="454" t="s">
        <v>124</v>
      </c>
      <c r="P68" s="454">
        <v>1</v>
      </c>
      <c r="Q68" s="454">
        <v>14</v>
      </c>
      <c r="R68" s="454">
        <v>32</v>
      </c>
      <c r="S68" s="454">
        <v>0</v>
      </c>
      <c r="T68" s="454">
        <v>1</v>
      </c>
      <c r="U68" s="454">
        <v>1</v>
      </c>
      <c r="V68" s="454">
        <v>1</v>
      </c>
      <c r="W68" s="454">
        <v>1</v>
      </c>
      <c r="X68" s="454">
        <v>1</v>
      </c>
      <c r="Y68" s="455" t="s">
        <v>327</v>
      </c>
    </row>
    <row r="69" spans="1:25" ht="20.100000000000001" customHeight="1">
      <c r="A69" s="454">
        <v>13</v>
      </c>
      <c r="B69" s="454" t="s">
        <v>312</v>
      </c>
      <c r="C69" s="454">
        <v>1</v>
      </c>
      <c r="D69" s="454">
        <v>9</v>
      </c>
      <c r="E69" s="454">
        <v>22</v>
      </c>
      <c r="F69" s="454">
        <v>0</v>
      </c>
      <c r="G69" s="454">
        <v>1</v>
      </c>
      <c r="H69" s="454">
        <v>1</v>
      </c>
      <c r="I69" s="454">
        <v>1</v>
      </c>
      <c r="J69" s="454">
        <v>1</v>
      </c>
      <c r="K69" s="454">
        <v>4</v>
      </c>
      <c r="L69" s="455" t="s">
        <v>286</v>
      </c>
      <c r="N69" s="454">
        <v>3</v>
      </c>
      <c r="O69" s="454" t="s">
        <v>124</v>
      </c>
      <c r="P69" s="454">
        <v>1</v>
      </c>
      <c r="Q69" s="454">
        <v>14</v>
      </c>
      <c r="R69" s="454">
        <v>32</v>
      </c>
      <c r="S69" s="454">
        <v>0</v>
      </c>
      <c r="T69" s="454">
        <v>1</v>
      </c>
      <c r="U69" s="454">
        <v>1</v>
      </c>
      <c r="V69" s="454">
        <v>1</v>
      </c>
      <c r="W69" s="454">
        <v>1</v>
      </c>
      <c r="X69" s="454">
        <v>1</v>
      </c>
      <c r="Y69" s="455" t="s">
        <v>327</v>
      </c>
    </row>
    <row r="70" spans="1:25" ht="20.100000000000001" customHeight="1">
      <c r="A70" s="454">
        <v>13</v>
      </c>
      <c r="B70" s="454" t="s">
        <v>312</v>
      </c>
      <c r="C70" s="454">
        <v>1</v>
      </c>
      <c r="D70" s="454">
        <v>4</v>
      </c>
      <c r="E70" s="454">
        <v>22</v>
      </c>
      <c r="F70" s="454">
        <v>0</v>
      </c>
      <c r="G70" s="454">
        <v>1</v>
      </c>
      <c r="H70" s="454">
        <v>1</v>
      </c>
      <c r="I70" s="454">
        <v>1</v>
      </c>
      <c r="J70" s="454">
        <v>1</v>
      </c>
      <c r="K70" s="454">
        <v>4</v>
      </c>
      <c r="L70" s="455" t="s">
        <v>286</v>
      </c>
      <c r="N70" s="454">
        <v>3</v>
      </c>
      <c r="O70" s="454" t="s">
        <v>124</v>
      </c>
      <c r="P70" s="454" t="s">
        <v>310</v>
      </c>
      <c r="Q70" s="454" t="s">
        <v>310</v>
      </c>
      <c r="R70" s="454" t="s">
        <v>310</v>
      </c>
      <c r="S70" s="454" t="s">
        <v>310</v>
      </c>
      <c r="T70" s="454" t="s">
        <v>310</v>
      </c>
      <c r="U70" s="454" t="s">
        <v>310</v>
      </c>
      <c r="V70" s="454" t="s">
        <v>310</v>
      </c>
      <c r="W70" s="454" t="s">
        <v>310</v>
      </c>
      <c r="X70" s="454" t="s">
        <v>310</v>
      </c>
      <c r="Y70" s="455" t="s">
        <v>310</v>
      </c>
    </row>
    <row r="71" spans="1:25" ht="20.100000000000001" customHeight="1">
      <c r="A71" s="454" t="s">
        <v>311</v>
      </c>
      <c r="B71" s="454" t="s">
        <v>311</v>
      </c>
      <c r="C71" s="454" t="s">
        <v>311</v>
      </c>
      <c r="D71" s="454" t="s">
        <v>311</v>
      </c>
      <c r="E71" s="454" t="s">
        <v>311</v>
      </c>
      <c r="F71" s="454" t="s">
        <v>311</v>
      </c>
      <c r="G71" s="454" t="s">
        <v>311</v>
      </c>
      <c r="H71" s="454" t="s">
        <v>311</v>
      </c>
      <c r="I71" s="454" t="s">
        <v>311</v>
      </c>
      <c r="J71" s="454" t="s">
        <v>311</v>
      </c>
      <c r="K71" s="454" t="s">
        <v>311</v>
      </c>
      <c r="L71" s="455" t="s">
        <v>311</v>
      </c>
      <c r="N71" s="454">
        <v>3</v>
      </c>
      <c r="O71" s="454" t="s">
        <v>124</v>
      </c>
      <c r="P71" s="454">
        <v>2</v>
      </c>
      <c r="Q71" s="454">
        <v>0</v>
      </c>
      <c r="R71" s="454">
        <v>8</v>
      </c>
      <c r="S71" s="454">
        <v>0</v>
      </c>
      <c r="T71" s="454">
        <v>1</v>
      </c>
      <c r="U71" s="454">
        <v>1</v>
      </c>
      <c r="V71" s="454">
        <v>1</v>
      </c>
      <c r="W71" s="454">
        <v>1</v>
      </c>
      <c r="X71" s="454">
        <v>1</v>
      </c>
      <c r="Y71" s="455" t="s">
        <v>327</v>
      </c>
    </row>
    <row r="72" spans="1:25" ht="20.100000000000001" customHeight="1">
      <c r="A72" s="454">
        <v>14</v>
      </c>
      <c r="B72" s="454" t="s">
        <v>313</v>
      </c>
      <c r="C72" s="454">
        <v>1</v>
      </c>
      <c r="D72" s="454">
        <v>0</v>
      </c>
      <c r="E72" s="454">
        <v>14.5</v>
      </c>
      <c r="F72" s="454">
        <v>0</v>
      </c>
      <c r="G72" s="454">
        <v>1</v>
      </c>
      <c r="H72" s="454">
        <v>1</v>
      </c>
      <c r="I72" s="454">
        <v>1</v>
      </c>
      <c r="J72" s="454">
        <v>1</v>
      </c>
      <c r="K72" s="454">
        <v>4</v>
      </c>
      <c r="L72" s="455" t="s">
        <v>286</v>
      </c>
      <c r="N72" s="454">
        <v>3</v>
      </c>
      <c r="O72" s="454" t="s">
        <v>124</v>
      </c>
      <c r="P72" s="454">
        <v>2</v>
      </c>
      <c r="Q72" s="454">
        <v>14</v>
      </c>
      <c r="R72" s="454">
        <v>32</v>
      </c>
      <c r="S72" s="454">
        <v>0</v>
      </c>
      <c r="T72" s="454">
        <v>1</v>
      </c>
      <c r="U72" s="454">
        <v>1</v>
      </c>
      <c r="V72" s="454">
        <v>1</v>
      </c>
      <c r="W72" s="454">
        <v>1</v>
      </c>
      <c r="X72" s="454">
        <v>1</v>
      </c>
      <c r="Y72" s="455" t="s">
        <v>327</v>
      </c>
    </row>
    <row r="73" spans="1:25" ht="20.100000000000001" customHeight="1">
      <c r="A73" s="454">
        <v>14</v>
      </c>
      <c r="B73" s="454" t="s">
        <v>313</v>
      </c>
      <c r="C73" s="454">
        <v>1</v>
      </c>
      <c r="D73" s="454">
        <v>4.5</v>
      </c>
      <c r="E73" s="454">
        <v>14.5</v>
      </c>
      <c r="F73" s="454">
        <v>0</v>
      </c>
      <c r="G73" s="454">
        <v>1</v>
      </c>
      <c r="H73" s="454">
        <v>1</v>
      </c>
      <c r="I73" s="454">
        <v>1</v>
      </c>
      <c r="J73" s="454">
        <v>1</v>
      </c>
      <c r="K73" s="454">
        <v>4</v>
      </c>
      <c r="L73" s="455" t="s">
        <v>286</v>
      </c>
      <c r="N73" s="454">
        <v>3</v>
      </c>
      <c r="O73" s="454" t="s">
        <v>124</v>
      </c>
      <c r="P73" s="454">
        <v>2</v>
      </c>
      <c r="Q73" s="454">
        <v>16.666666666666668</v>
      </c>
      <c r="R73" s="454">
        <v>32</v>
      </c>
      <c r="S73" s="454">
        <v>0</v>
      </c>
      <c r="T73" s="454">
        <v>1</v>
      </c>
      <c r="U73" s="454">
        <v>1</v>
      </c>
      <c r="V73" s="454">
        <v>1</v>
      </c>
      <c r="W73" s="454">
        <v>1</v>
      </c>
      <c r="X73" s="454">
        <v>1</v>
      </c>
      <c r="Y73" s="455" t="s">
        <v>327</v>
      </c>
    </row>
    <row r="74" spans="1:25" ht="20.100000000000001" customHeight="1">
      <c r="A74" s="454">
        <v>14</v>
      </c>
      <c r="B74" s="454" t="s">
        <v>313</v>
      </c>
      <c r="C74" s="454">
        <v>1</v>
      </c>
      <c r="D74" s="454">
        <v>11</v>
      </c>
      <c r="E74" s="454">
        <v>33</v>
      </c>
      <c r="F74" s="454">
        <v>0</v>
      </c>
      <c r="G74" s="454">
        <v>1</v>
      </c>
      <c r="H74" s="454">
        <v>1</v>
      </c>
      <c r="I74" s="454">
        <v>1</v>
      </c>
      <c r="J74" s="454">
        <v>1</v>
      </c>
      <c r="K74" s="454">
        <v>4</v>
      </c>
      <c r="L74" s="455" t="s">
        <v>286</v>
      </c>
      <c r="N74" s="454">
        <v>3</v>
      </c>
      <c r="O74" s="454" t="s">
        <v>124</v>
      </c>
      <c r="P74" s="454" t="s">
        <v>310</v>
      </c>
      <c r="Q74" s="454" t="s">
        <v>310</v>
      </c>
      <c r="R74" s="454" t="s">
        <v>310</v>
      </c>
      <c r="S74" s="454" t="s">
        <v>310</v>
      </c>
      <c r="T74" s="454" t="s">
        <v>310</v>
      </c>
      <c r="U74" s="454" t="s">
        <v>310</v>
      </c>
      <c r="V74" s="454" t="s">
        <v>310</v>
      </c>
      <c r="W74" s="454" t="s">
        <v>310</v>
      </c>
      <c r="X74" s="454" t="s">
        <v>310</v>
      </c>
      <c r="Y74" s="455" t="s">
        <v>310</v>
      </c>
    </row>
    <row r="75" spans="1:25" ht="20.100000000000001" customHeight="1">
      <c r="A75" s="454">
        <v>14</v>
      </c>
      <c r="B75" s="454" t="s">
        <v>313</v>
      </c>
      <c r="C75" s="454">
        <v>1</v>
      </c>
      <c r="D75" s="454">
        <v>4.5</v>
      </c>
      <c r="E75" s="454">
        <v>33</v>
      </c>
      <c r="F75" s="454">
        <v>0</v>
      </c>
      <c r="G75" s="454">
        <v>1</v>
      </c>
      <c r="H75" s="454">
        <v>1</v>
      </c>
      <c r="I75" s="454">
        <v>1</v>
      </c>
      <c r="J75" s="454">
        <v>1</v>
      </c>
      <c r="K75" s="454">
        <v>4</v>
      </c>
      <c r="L75" s="455" t="s">
        <v>286</v>
      </c>
      <c r="N75" s="454">
        <v>3</v>
      </c>
      <c r="O75" s="454" t="s">
        <v>124</v>
      </c>
      <c r="P75" s="454">
        <v>3</v>
      </c>
      <c r="Q75" s="454">
        <v>0</v>
      </c>
      <c r="R75" s="454">
        <v>8</v>
      </c>
      <c r="S75" s="454">
        <v>0</v>
      </c>
      <c r="T75" s="454">
        <v>1</v>
      </c>
      <c r="U75" s="454">
        <v>1</v>
      </c>
      <c r="V75" s="454">
        <v>1</v>
      </c>
      <c r="W75" s="454">
        <v>1</v>
      </c>
      <c r="X75" s="454">
        <v>1</v>
      </c>
      <c r="Y75" s="455" t="s">
        <v>327</v>
      </c>
    </row>
    <row r="76" spans="1:25" ht="20.100000000000001" customHeight="1">
      <c r="A76" s="454" t="s">
        <v>311</v>
      </c>
      <c r="B76" s="454" t="s">
        <v>311</v>
      </c>
      <c r="C76" s="454" t="s">
        <v>311</v>
      </c>
      <c r="D76" s="454" t="s">
        <v>311</v>
      </c>
      <c r="E76" s="454" t="s">
        <v>311</v>
      </c>
      <c r="F76" s="454" t="s">
        <v>311</v>
      </c>
      <c r="G76" s="454" t="s">
        <v>311</v>
      </c>
      <c r="H76" s="454" t="s">
        <v>311</v>
      </c>
      <c r="I76" s="454" t="s">
        <v>311</v>
      </c>
      <c r="J76" s="454" t="s">
        <v>311</v>
      </c>
      <c r="K76" s="454" t="s">
        <v>311</v>
      </c>
      <c r="L76" s="455" t="s">
        <v>311</v>
      </c>
      <c r="N76" s="454">
        <v>3</v>
      </c>
      <c r="O76" s="454" t="s">
        <v>124</v>
      </c>
      <c r="P76" s="454">
        <v>3</v>
      </c>
      <c r="Q76" s="454">
        <v>14</v>
      </c>
      <c r="R76" s="454">
        <v>32</v>
      </c>
      <c r="S76" s="454">
        <v>0</v>
      </c>
      <c r="T76" s="454">
        <v>1</v>
      </c>
      <c r="U76" s="454">
        <v>1</v>
      </c>
      <c r="V76" s="454">
        <v>1</v>
      </c>
      <c r="W76" s="454">
        <v>1</v>
      </c>
      <c r="X76" s="454">
        <v>1</v>
      </c>
      <c r="Y76" s="455" t="s">
        <v>327</v>
      </c>
    </row>
    <row r="77" spans="1:25" ht="20.100000000000001" customHeight="1">
      <c r="A77" s="454">
        <v>15</v>
      </c>
      <c r="B77" s="454" t="s">
        <v>314</v>
      </c>
      <c r="C77" s="454">
        <v>1</v>
      </c>
      <c r="D77" s="454">
        <v>0</v>
      </c>
      <c r="E77" s="454">
        <v>19.425000000000001</v>
      </c>
      <c r="F77" s="454">
        <v>0</v>
      </c>
      <c r="G77" s="454">
        <v>1</v>
      </c>
      <c r="H77" s="454">
        <v>1</v>
      </c>
      <c r="I77" s="454">
        <v>1</v>
      </c>
      <c r="J77" s="454">
        <v>1</v>
      </c>
      <c r="K77" s="454">
        <v>4</v>
      </c>
      <c r="L77" s="455" t="s">
        <v>286</v>
      </c>
      <c r="N77" s="454">
        <v>3</v>
      </c>
      <c r="O77" s="454" t="s">
        <v>124</v>
      </c>
      <c r="P77" s="454">
        <v>3</v>
      </c>
      <c r="Q77" s="454">
        <v>19.333333333333332</v>
      </c>
      <c r="R77" s="454">
        <v>32</v>
      </c>
      <c r="S77" s="454">
        <v>0</v>
      </c>
      <c r="T77" s="454">
        <v>1</v>
      </c>
      <c r="U77" s="454">
        <v>1</v>
      </c>
      <c r="V77" s="454">
        <v>1</v>
      </c>
      <c r="W77" s="454">
        <v>1</v>
      </c>
      <c r="X77" s="454">
        <v>1</v>
      </c>
      <c r="Y77" s="455" t="s">
        <v>327</v>
      </c>
    </row>
    <row r="78" spans="1:25" ht="20.100000000000001" customHeight="1">
      <c r="A78" s="454">
        <v>15</v>
      </c>
      <c r="B78" s="454" t="s">
        <v>314</v>
      </c>
      <c r="C78" s="454">
        <v>1</v>
      </c>
      <c r="D78" s="454">
        <v>8.5</v>
      </c>
      <c r="E78" s="454">
        <v>19.95</v>
      </c>
      <c r="F78" s="454">
        <v>0</v>
      </c>
      <c r="G78" s="454">
        <v>1</v>
      </c>
      <c r="H78" s="454">
        <v>1</v>
      </c>
      <c r="I78" s="454">
        <v>1</v>
      </c>
      <c r="J78" s="454">
        <v>1</v>
      </c>
      <c r="K78" s="454">
        <v>4</v>
      </c>
      <c r="L78" s="455" t="s">
        <v>286</v>
      </c>
      <c r="N78" s="454">
        <v>3</v>
      </c>
      <c r="O78" s="454" t="s">
        <v>124</v>
      </c>
      <c r="P78" s="454" t="s">
        <v>310</v>
      </c>
      <c r="Q78" s="454" t="s">
        <v>310</v>
      </c>
      <c r="R78" s="454" t="s">
        <v>310</v>
      </c>
      <c r="S78" s="454" t="s">
        <v>310</v>
      </c>
      <c r="T78" s="454" t="s">
        <v>310</v>
      </c>
      <c r="U78" s="454" t="s">
        <v>310</v>
      </c>
      <c r="V78" s="454" t="s">
        <v>310</v>
      </c>
      <c r="W78" s="454" t="s">
        <v>310</v>
      </c>
      <c r="X78" s="454" t="s">
        <v>310</v>
      </c>
      <c r="Y78" s="455" t="s">
        <v>310</v>
      </c>
    </row>
    <row r="79" spans="1:25" ht="20.100000000000001" customHeight="1">
      <c r="A79" s="454">
        <v>15</v>
      </c>
      <c r="B79" s="454" t="s">
        <v>314</v>
      </c>
      <c r="C79" s="454">
        <v>1</v>
      </c>
      <c r="D79" s="454">
        <v>5</v>
      </c>
      <c r="E79" s="454">
        <v>19.95</v>
      </c>
      <c r="F79" s="454">
        <v>0</v>
      </c>
      <c r="G79" s="454">
        <v>1</v>
      </c>
      <c r="H79" s="454">
        <v>1</v>
      </c>
      <c r="I79" s="454">
        <v>1</v>
      </c>
      <c r="J79" s="454">
        <v>1</v>
      </c>
      <c r="K79" s="454">
        <v>4</v>
      </c>
      <c r="L79" s="455" t="s">
        <v>286</v>
      </c>
      <c r="N79" s="454">
        <v>3</v>
      </c>
      <c r="O79" s="454" t="s">
        <v>124</v>
      </c>
      <c r="P79" s="454">
        <v>4</v>
      </c>
      <c r="Q79" s="454">
        <v>0</v>
      </c>
      <c r="R79" s="454">
        <v>8</v>
      </c>
      <c r="S79" s="454">
        <v>0</v>
      </c>
      <c r="T79" s="454">
        <v>1</v>
      </c>
      <c r="U79" s="454">
        <v>1</v>
      </c>
      <c r="V79" s="454">
        <v>1</v>
      </c>
      <c r="W79" s="454">
        <v>1</v>
      </c>
      <c r="X79" s="454">
        <v>1</v>
      </c>
      <c r="Y79" s="455" t="s">
        <v>327</v>
      </c>
    </row>
    <row r="80" spans="1:25" ht="20.100000000000001" customHeight="1">
      <c r="A80" s="454">
        <v>15</v>
      </c>
      <c r="B80" s="454" t="s">
        <v>314</v>
      </c>
      <c r="C80" s="454">
        <v>1</v>
      </c>
      <c r="D80" s="454">
        <v>8</v>
      </c>
      <c r="E80" s="454">
        <v>21</v>
      </c>
      <c r="F80" s="454">
        <v>0</v>
      </c>
      <c r="G80" s="454">
        <v>1</v>
      </c>
      <c r="H80" s="454">
        <v>1</v>
      </c>
      <c r="I80" s="454">
        <v>1</v>
      </c>
      <c r="J80" s="454">
        <v>1</v>
      </c>
      <c r="K80" s="454">
        <v>4</v>
      </c>
      <c r="L80" s="455" t="s">
        <v>286</v>
      </c>
      <c r="N80" s="454">
        <v>3</v>
      </c>
      <c r="O80" s="454" t="s">
        <v>124</v>
      </c>
      <c r="P80" s="454">
        <v>4</v>
      </c>
      <c r="Q80" s="454">
        <v>14</v>
      </c>
      <c r="R80" s="454">
        <v>32</v>
      </c>
      <c r="S80" s="454">
        <v>0</v>
      </c>
      <c r="T80" s="454">
        <v>1</v>
      </c>
      <c r="U80" s="454">
        <v>1</v>
      </c>
      <c r="V80" s="454">
        <v>1</v>
      </c>
      <c r="W80" s="454">
        <v>1</v>
      </c>
      <c r="X80" s="454">
        <v>1</v>
      </c>
      <c r="Y80" s="455" t="s">
        <v>327</v>
      </c>
    </row>
    <row r="81" spans="1:25" ht="20.100000000000001" customHeight="1">
      <c r="A81" s="454">
        <v>15</v>
      </c>
      <c r="B81" s="454" t="s">
        <v>314</v>
      </c>
      <c r="C81" s="454">
        <v>1</v>
      </c>
      <c r="D81" s="454">
        <v>5</v>
      </c>
      <c r="E81" s="454">
        <v>21</v>
      </c>
      <c r="F81" s="454">
        <v>0</v>
      </c>
      <c r="G81" s="454">
        <v>1</v>
      </c>
      <c r="H81" s="454">
        <v>1</v>
      </c>
      <c r="I81" s="454">
        <v>1</v>
      </c>
      <c r="J81" s="454">
        <v>1</v>
      </c>
      <c r="K81" s="454">
        <v>4</v>
      </c>
      <c r="L81" s="455" t="s">
        <v>286</v>
      </c>
      <c r="N81" s="454">
        <v>3</v>
      </c>
      <c r="O81" s="454" t="s">
        <v>124</v>
      </c>
      <c r="P81" s="454">
        <v>4</v>
      </c>
      <c r="Q81" s="454">
        <v>22</v>
      </c>
      <c r="R81" s="454">
        <v>32</v>
      </c>
      <c r="S81" s="454">
        <v>0</v>
      </c>
      <c r="T81" s="454">
        <v>1</v>
      </c>
      <c r="U81" s="454">
        <v>1</v>
      </c>
      <c r="V81" s="454">
        <v>1</v>
      </c>
      <c r="W81" s="454">
        <v>1</v>
      </c>
      <c r="X81" s="454">
        <v>1</v>
      </c>
      <c r="Y81" s="455" t="s">
        <v>327</v>
      </c>
    </row>
    <row r="82" spans="1:25" ht="20.100000000000001" customHeight="1">
      <c r="A82" s="454">
        <v>15</v>
      </c>
      <c r="B82" s="454" t="s">
        <v>314</v>
      </c>
      <c r="C82" s="454">
        <v>1</v>
      </c>
      <c r="D82" s="454">
        <v>15</v>
      </c>
      <c r="E82" s="454">
        <v>16.275000000000002</v>
      </c>
      <c r="F82" s="454">
        <v>0</v>
      </c>
      <c r="G82" s="454">
        <v>1</v>
      </c>
      <c r="H82" s="454">
        <v>1</v>
      </c>
      <c r="I82" s="454">
        <v>1</v>
      </c>
      <c r="J82" s="454">
        <v>1</v>
      </c>
      <c r="K82" s="454">
        <v>4</v>
      </c>
      <c r="L82" s="455" t="s">
        <v>286</v>
      </c>
      <c r="N82" s="454">
        <v>3</v>
      </c>
      <c r="O82" s="454" t="s">
        <v>124</v>
      </c>
      <c r="P82" s="454" t="s">
        <v>310</v>
      </c>
      <c r="Q82" s="454" t="s">
        <v>310</v>
      </c>
      <c r="R82" s="454" t="s">
        <v>310</v>
      </c>
      <c r="S82" s="454" t="s">
        <v>310</v>
      </c>
      <c r="T82" s="454" t="s">
        <v>310</v>
      </c>
      <c r="U82" s="454" t="s">
        <v>310</v>
      </c>
      <c r="V82" s="454" t="s">
        <v>310</v>
      </c>
      <c r="W82" s="454" t="s">
        <v>310</v>
      </c>
      <c r="X82" s="454" t="s">
        <v>310</v>
      </c>
      <c r="Y82" s="455" t="s">
        <v>310</v>
      </c>
    </row>
    <row r="83" spans="1:25" ht="20.100000000000001" customHeight="1">
      <c r="A83" s="454">
        <v>15</v>
      </c>
      <c r="B83" s="454" t="s">
        <v>314</v>
      </c>
      <c r="C83" s="454">
        <v>1</v>
      </c>
      <c r="D83" s="454">
        <v>4.5</v>
      </c>
      <c r="E83" s="454">
        <v>16.275000000000002</v>
      </c>
      <c r="F83" s="454">
        <v>0</v>
      </c>
      <c r="G83" s="454">
        <v>1</v>
      </c>
      <c r="H83" s="454">
        <v>1</v>
      </c>
      <c r="I83" s="454">
        <v>1</v>
      </c>
      <c r="J83" s="454">
        <v>1</v>
      </c>
      <c r="K83" s="454">
        <v>4</v>
      </c>
      <c r="L83" s="455" t="s">
        <v>286</v>
      </c>
      <c r="N83" s="454">
        <v>3</v>
      </c>
      <c r="O83" s="454" t="s">
        <v>124</v>
      </c>
      <c r="P83" s="454">
        <v>5</v>
      </c>
      <c r="Q83" s="454">
        <v>0</v>
      </c>
      <c r="R83" s="454">
        <v>8</v>
      </c>
      <c r="S83" s="454">
        <v>0</v>
      </c>
      <c r="T83" s="454">
        <v>1</v>
      </c>
      <c r="U83" s="454">
        <v>1</v>
      </c>
      <c r="V83" s="454">
        <v>1</v>
      </c>
      <c r="W83" s="454">
        <v>1</v>
      </c>
      <c r="X83" s="454">
        <v>1</v>
      </c>
      <c r="Y83" s="455" t="s">
        <v>327</v>
      </c>
    </row>
    <row r="84" spans="1:25" ht="20.100000000000001" customHeight="1">
      <c r="A84" s="454">
        <v>15</v>
      </c>
      <c r="B84" s="454" t="s">
        <v>314</v>
      </c>
      <c r="C84" s="454">
        <v>1</v>
      </c>
      <c r="D84" s="454">
        <v>8</v>
      </c>
      <c r="E84" s="454">
        <v>13.125</v>
      </c>
      <c r="F84" s="454">
        <v>0</v>
      </c>
      <c r="G84" s="454">
        <v>1</v>
      </c>
      <c r="H84" s="454">
        <v>1</v>
      </c>
      <c r="I84" s="454">
        <v>1</v>
      </c>
      <c r="J84" s="454">
        <v>1</v>
      </c>
      <c r="K84" s="454">
        <v>4</v>
      </c>
      <c r="L84" s="455" t="s">
        <v>286</v>
      </c>
      <c r="N84" s="454">
        <v>3</v>
      </c>
      <c r="O84" s="454" t="s">
        <v>124</v>
      </c>
      <c r="P84" s="454">
        <v>5</v>
      </c>
      <c r="Q84" s="454">
        <v>14</v>
      </c>
      <c r="R84" s="454">
        <v>32</v>
      </c>
      <c r="S84" s="454">
        <v>0</v>
      </c>
      <c r="T84" s="454">
        <v>1</v>
      </c>
      <c r="U84" s="454">
        <v>1</v>
      </c>
      <c r="V84" s="454">
        <v>1</v>
      </c>
      <c r="W84" s="454">
        <v>1</v>
      </c>
      <c r="X84" s="454">
        <v>1</v>
      </c>
      <c r="Y84" s="455" t="s">
        <v>327</v>
      </c>
    </row>
    <row r="85" spans="1:25" ht="20.100000000000001" customHeight="1">
      <c r="A85" s="454">
        <v>15</v>
      </c>
      <c r="B85" s="454" t="s">
        <v>314</v>
      </c>
      <c r="C85" s="454" t="s">
        <v>310</v>
      </c>
      <c r="D85" s="454" t="s">
        <v>310</v>
      </c>
      <c r="E85" s="454" t="s">
        <v>310</v>
      </c>
      <c r="F85" s="454" t="s">
        <v>310</v>
      </c>
      <c r="G85" s="454" t="s">
        <v>310</v>
      </c>
      <c r="H85" s="454" t="s">
        <v>310</v>
      </c>
      <c r="I85" s="454" t="s">
        <v>310</v>
      </c>
      <c r="J85" s="454" t="s">
        <v>310</v>
      </c>
      <c r="K85" s="454" t="s">
        <v>310</v>
      </c>
      <c r="L85" s="455" t="s">
        <v>310</v>
      </c>
      <c r="N85" s="454">
        <v>3</v>
      </c>
      <c r="O85" s="454" t="s">
        <v>124</v>
      </c>
      <c r="P85" s="454">
        <v>5</v>
      </c>
      <c r="Q85" s="454">
        <v>24.666666666666664</v>
      </c>
      <c r="R85" s="454">
        <v>32</v>
      </c>
      <c r="S85" s="454">
        <v>0</v>
      </c>
      <c r="T85" s="454">
        <v>1</v>
      </c>
      <c r="U85" s="454">
        <v>1</v>
      </c>
      <c r="V85" s="454">
        <v>1</v>
      </c>
      <c r="W85" s="454">
        <v>1</v>
      </c>
      <c r="X85" s="454">
        <v>1</v>
      </c>
      <c r="Y85" s="455" t="s">
        <v>327</v>
      </c>
    </row>
    <row r="86" spans="1:25" ht="20.100000000000001" customHeight="1">
      <c r="A86" s="454">
        <v>15</v>
      </c>
      <c r="B86" s="454" t="s">
        <v>314</v>
      </c>
      <c r="C86" s="454">
        <v>2</v>
      </c>
      <c r="D86" s="454">
        <v>0</v>
      </c>
      <c r="E86" s="454">
        <v>16.8</v>
      </c>
      <c r="F86" s="454">
        <v>0</v>
      </c>
      <c r="G86" s="454">
        <v>1</v>
      </c>
      <c r="H86" s="454">
        <v>1</v>
      </c>
      <c r="I86" s="454">
        <v>1</v>
      </c>
      <c r="J86" s="454">
        <v>1</v>
      </c>
      <c r="K86" s="454">
        <v>4</v>
      </c>
      <c r="L86" s="455" t="s">
        <v>286</v>
      </c>
      <c r="N86" s="454">
        <v>3</v>
      </c>
      <c r="O86" s="454" t="s">
        <v>124</v>
      </c>
      <c r="P86" s="454" t="s">
        <v>310</v>
      </c>
      <c r="Q86" s="454" t="s">
        <v>310</v>
      </c>
      <c r="R86" s="454" t="s">
        <v>310</v>
      </c>
      <c r="S86" s="454" t="s">
        <v>310</v>
      </c>
      <c r="T86" s="454" t="s">
        <v>310</v>
      </c>
      <c r="U86" s="454" t="s">
        <v>310</v>
      </c>
      <c r="V86" s="454" t="s">
        <v>310</v>
      </c>
      <c r="W86" s="454" t="s">
        <v>310</v>
      </c>
      <c r="X86" s="454" t="s">
        <v>310</v>
      </c>
      <c r="Y86" s="455" t="s">
        <v>310</v>
      </c>
    </row>
    <row r="87" spans="1:25" ht="20.100000000000001" customHeight="1">
      <c r="A87" s="454">
        <v>15</v>
      </c>
      <c r="B87" s="454" t="s">
        <v>314</v>
      </c>
      <c r="C87" s="454">
        <v>2</v>
      </c>
      <c r="D87" s="454">
        <v>4</v>
      </c>
      <c r="E87" s="454">
        <v>16.8</v>
      </c>
      <c r="F87" s="454">
        <v>0</v>
      </c>
      <c r="G87" s="454">
        <v>1</v>
      </c>
      <c r="H87" s="454">
        <v>1</v>
      </c>
      <c r="I87" s="454">
        <v>1</v>
      </c>
      <c r="J87" s="454">
        <v>1</v>
      </c>
      <c r="K87" s="454">
        <v>4</v>
      </c>
      <c r="L87" s="455" t="s">
        <v>286</v>
      </c>
      <c r="N87" s="454">
        <v>3</v>
      </c>
      <c r="O87" s="454" t="s">
        <v>124</v>
      </c>
      <c r="P87" s="454">
        <v>6</v>
      </c>
      <c r="Q87" s="454">
        <v>0</v>
      </c>
      <c r="R87" s="454">
        <v>8</v>
      </c>
      <c r="S87" s="454">
        <v>0</v>
      </c>
      <c r="T87" s="454">
        <v>1</v>
      </c>
      <c r="U87" s="454">
        <v>1</v>
      </c>
      <c r="V87" s="454">
        <v>1</v>
      </c>
      <c r="W87" s="454">
        <v>1</v>
      </c>
      <c r="X87" s="454">
        <v>1</v>
      </c>
      <c r="Y87" s="455" t="s">
        <v>327</v>
      </c>
    </row>
    <row r="88" spans="1:25" ht="20.100000000000001" customHeight="1">
      <c r="A88" s="454">
        <v>15</v>
      </c>
      <c r="B88" s="454" t="s">
        <v>314</v>
      </c>
      <c r="C88" s="454">
        <v>2</v>
      </c>
      <c r="D88" s="454">
        <v>8</v>
      </c>
      <c r="E88" s="454">
        <v>23.1</v>
      </c>
      <c r="F88" s="454">
        <v>0</v>
      </c>
      <c r="G88" s="454">
        <v>1</v>
      </c>
      <c r="H88" s="454">
        <v>1</v>
      </c>
      <c r="I88" s="454">
        <v>1</v>
      </c>
      <c r="J88" s="454">
        <v>1</v>
      </c>
      <c r="K88" s="454">
        <v>4</v>
      </c>
      <c r="L88" s="455" t="s">
        <v>286</v>
      </c>
      <c r="N88" s="454">
        <v>3</v>
      </c>
      <c r="O88" s="454" t="s">
        <v>124</v>
      </c>
      <c r="P88" s="454">
        <v>6</v>
      </c>
      <c r="Q88" s="454">
        <v>14</v>
      </c>
      <c r="R88" s="454">
        <v>32</v>
      </c>
      <c r="S88" s="454">
        <v>0</v>
      </c>
      <c r="T88" s="454">
        <v>1</v>
      </c>
      <c r="U88" s="454">
        <v>1</v>
      </c>
      <c r="V88" s="454">
        <v>1</v>
      </c>
      <c r="W88" s="454">
        <v>1</v>
      </c>
      <c r="X88" s="454">
        <v>1</v>
      </c>
      <c r="Y88" s="455" t="s">
        <v>327</v>
      </c>
    </row>
    <row r="89" spans="1:25" ht="20.100000000000001" customHeight="1">
      <c r="A89" s="454">
        <v>15</v>
      </c>
      <c r="B89" s="454" t="s">
        <v>314</v>
      </c>
      <c r="C89" s="454">
        <v>2</v>
      </c>
      <c r="D89" s="454">
        <v>4</v>
      </c>
      <c r="E89" s="454">
        <v>23.1</v>
      </c>
      <c r="F89" s="454">
        <v>0</v>
      </c>
      <c r="G89" s="454">
        <v>1</v>
      </c>
      <c r="H89" s="454">
        <v>1</v>
      </c>
      <c r="I89" s="454">
        <v>1</v>
      </c>
      <c r="J89" s="454">
        <v>1</v>
      </c>
      <c r="K89" s="454">
        <v>4</v>
      </c>
      <c r="L89" s="455" t="s">
        <v>286</v>
      </c>
      <c r="N89" s="454">
        <v>3</v>
      </c>
      <c r="O89" s="454" t="s">
        <v>124</v>
      </c>
      <c r="P89" s="454">
        <v>6</v>
      </c>
      <c r="Q89" s="454">
        <v>27.333333333333332</v>
      </c>
      <c r="R89" s="454">
        <v>32</v>
      </c>
      <c r="S89" s="454">
        <v>0</v>
      </c>
      <c r="T89" s="454">
        <v>1</v>
      </c>
      <c r="U89" s="454">
        <v>1</v>
      </c>
      <c r="V89" s="454">
        <v>1</v>
      </c>
      <c r="W89" s="454">
        <v>1</v>
      </c>
      <c r="X89" s="454">
        <v>1</v>
      </c>
      <c r="Y89" s="455" t="s">
        <v>327</v>
      </c>
    </row>
    <row r="90" spans="1:25" ht="20.100000000000001" customHeight="1">
      <c r="A90" s="454">
        <v>15</v>
      </c>
      <c r="B90" s="454" t="s">
        <v>314</v>
      </c>
      <c r="C90" s="454">
        <v>2</v>
      </c>
      <c r="D90" s="454">
        <v>4</v>
      </c>
      <c r="E90" s="454">
        <v>23.1</v>
      </c>
      <c r="F90" s="454">
        <v>0</v>
      </c>
      <c r="G90" s="454">
        <v>1</v>
      </c>
      <c r="H90" s="454">
        <v>1</v>
      </c>
      <c r="I90" s="454">
        <v>1</v>
      </c>
      <c r="J90" s="454">
        <v>1</v>
      </c>
      <c r="K90" s="454">
        <v>4</v>
      </c>
      <c r="L90" s="455" t="s">
        <v>286</v>
      </c>
      <c r="N90" s="454">
        <v>3</v>
      </c>
      <c r="O90" s="454" t="s">
        <v>124</v>
      </c>
      <c r="P90" s="454" t="s">
        <v>310</v>
      </c>
      <c r="Q90" s="454" t="s">
        <v>310</v>
      </c>
      <c r="R90" s="454" t="s">
        <v>310</v>
      </c>
      <c r="S90" s="454" t="s">
        <v>310</v>
      </c>
      <c r="T90" s="454" t="s">
        <v>310</v>
      </c>
      <c r="U90" s="454" t="s">
        <v>310</v>
      </c>
      <c r="V90" s="454" t="s">
        <v>310</v>
      </c>
      <c r="W90" s="454" t="s">
        <v>310</v>
      </c>
      <c r="X90" s="454" t="s">
        <v>310</v>
      </c>
      <c r="Y90" s="455" t="s">
        <v>310</v>
      </c>
    </row>
    <row r="91" spans="1:25" ht="20.100000000000001" customHeight="1">
      <c r="A91" s="454">
        <v>15</v>
      </c>
      <c r="B91" s="454" t="s">
        <v>314</v>
      </c>
      <c r="C91" s="454">
        <v>2</v>
      </c>
      <c r="D91" s="454">
        <v>20</v>
      </c>
      <c r="E91" s="454">
        <v>10.5</v>
      </c>
      <c r="F91" s="454">
        <v>0</v>
      </c>
      <c r="G91" s="454">
        <v>1</v>
      </c>
      <c r="H91" s="454">
        <v>1</v>
      </c>
      <c r="I91" s="454">
        <v>1</v>
      </c>
      <c r="J91" s="454">
        <v>1</v>
      </c>
      <c r="K91" s="454">
        <v>4</v>
      </c>
      <c r="L91" s="455" t="s">
        <v>286</v>
      </c>
      <c r="N91" s="454">
        <v>3</v>
      </c>
      <c r="O91" s="454" t="s">
        <v>124</v>
      </c>
      <c r="P91" s="454">
        <v>7</v>
      </c>
      <c r="Q91" s="454">
        <v>0</v>
      </c>
      <c r="R91" s="454">
        <v>8</v>
      </c>
      <c r="S91" s="454">
        <v>0</v>
      </c>
      <c r="T91" s="454">
        <v>1</v>
      </c>
      <c r="U91" s="454">
        <v>1</v>
      </c>
      <c r="V91" s="454">
        <v>1</v>
      </c>
      <c r="W91" s="454">
        <v>1</v>
      </c>
      <c r="X91" s="454">
        <v>1</v>
      </c>
      <c r="Y91" s="455" t="s">
        <v>327</v>
      </c>
    </row>
    <row r="92" spans="1:25" ht="20.100000000000001" customHeight="1">
      <c r="A92" s="454">
        <v>15</v>
      </c>
      <c r="B92" s="454" t="s">
        <v>314</v>
      </c>
      <c r="C92" s="454">
        <v>2</v>
      </c>
      <c r="D92" s="454">
        <v>10</v>
      </c>
      <c r="E92" s="454">
        <v>10.5</v>
      </c>
      <c r="F92" s="454">
        <v>0</v>
      </c>
      <c r="G92" s="454">
        <v>1</v>
      </c>
      <c r="H92" s="454">
        <v>1</v>
      </c>
      <c r="I92" s="454">
        <v>1</v>
      </c>
      <c r="J92" s="454">
        <v>1</v>
      </c>
      <c r="K92" s="454">
        <v>4</v>
      </c>
      <c r="L92" s="455" t="s">
        <v>286</v>
      </c>
      <c r="N92" s="454">
        <v>3</v>
      </c>
      <c r="O92" s="454" t="s">
        <v>124</v>
      </c>
      <c r="P92" s="454">
        <v>7</v>
      </c>
      <c r="Q92" s="454">
        <v>14</v>
      </c>
      <c r="R92" s="454">
        <v>32</v>
      </c>
      <c r="S92" s="454">
        <v>0</v>
      </c>
      <c r="T92" s="454">
        <v>1</v>
      </c>
      <c r="U92" s="454">
        <v>1</v>
      </c>
      <c r="V92" s="454">
        <v>1</v>
      </c>
      <c r="W92" s="454">
        <v>1</v>
      </c>
      <c r="X92" s="454">
        <v>1</v>
      </c>
      <c r="Y92" s="455" t="s">
        <v>327</v>
      </c>
    </row>
    <row r="93" spans="1:25" ht="20.100000000000001" customHeight="1">
      <c r="A93" s="454">
        <v>15</v>
      </c>
      <c r="B93" s="454" t="s">
        <v>314</v>
      </c>
      <c r="C93" s="454">
        <v>2</v>
      </c>
      <c r="D93" s="454">
        <v>10</v>
      </c>
      <c r="E93" s="454">
        <v>7.3500000000000005</v>
      </c>
      <c r="F93" s="454">
        <v>0</v>
      </c>
      <c r="G93" s="454">
        <v>1</v>
      </c>
      <c r="H93" s="454">
        <v>1</v>
      </c>
      <c r="I93" s="454">
        <v>1</v>
      </c>
      <c r="J93" s="454">
        <v>1</v>
      </c>
      <c r="K93" s="454">
        <v>4</v>
      </c>
      <c r="L93" s="455" t="s">
        <v>286</v>
      </c>
      <c r="N93" s="454">
        <v>3</v>
      </c>
      <c r="O93" s="454" t="s">
        <v>124</v>
      </c>
      <c r="P93" s="454">
        <v>7</v>
      </c>
      <c r="Q93" s="454">
        <v>30</v>
      </c>
      <c r="R93" s="454">
        <v>32</v>
      </c>
      <c r="S93" s="454">
        <v>0</v>
      </c>
      <c r="T93" s="454">
        <v>1</v>
      </c>
      <c r="U93" s="454">
        <v>1</v>
      </c>
      <c r="V93" s="454">
        <v>1</v>
      </c>
      <c r="W93" s="454">
        <v>1</v>
      </c>
      <c r="X93" s="454">
        <v>1</v>
      </c>
      <c r="Y93" s="455" t="s">
        <v>327</v>
      </c>
    </row>
    <row r="94" spans="1:25" ht="20.100000000000001" customHeight="1">
      <c r="A94" s="454" t="s">
        <v>311</v>
      </c>
      <c r="B94" s="454" t="s">
        <v>311</v>
      </c>
      <c r="C94" s="454" t="s">
        <v>311</v>
      </c>
      <c r="D94" s="454" t="s">
        <v>311</v>
      </c>
      <c r="E94" s="454" t="s">
        <v>311</v>
      </c>
      <c r="F94" s="454" t="s">
        <v>311</v>
      </c>
      <c r="G94" s="454" t="s">
        <v>311</v>
      </c>
      <c r="H94" s="454" t="s">
        <v>311</v>
      </c>
      <c r="I94" s="454" t="s">
        <v>311</v>
      </c>
      <c r="J94" s="454" t="s">
        <v>311</v>
      </c>
      <c r="K94" s="454" t="s">
        <v>311</v>
      </c>
      <c r="L94" s="455" t="s">
        <v>311</v>
      </c>
      <c r="N94" s="454">
        <v>3</v>
      </c>
      <c r="O94" s="454" t="s">
        <v>124</v>
      </c>
      <c r="P94" s="454" t="s">
        <v>310</v>
      </c>
      <c r="Q94" s="454" t="s">
        <v>310</v>
      </c>
      <c r="R94" s="454" t="s">
        <v>310</v>
      </c>
      <c r="S94" s="454" t="s">
        <v>310</v>
      </c>
      <c r="T94" s="454" t="s">
        <v>310</v>
      </c>
      <c r="U94" s="454" t="s">
        <v>310</v>
      </c>
      <c r="V94" s="454" t="s">
        <v>310</v>
      </c>
      <c r="W94" s="454" t="s">
        <v>310</v>
      </c>
      <c r="X94" s="454" t="s">
        <v>310</v>
      </c>
      <c r="Y94" s="455" t="s">
        <v>310</v>
      </c>
    </row>
    <row r="95" spans="1:25" ht="20.100000000000001" customHeight="1">
      <c r="A95" s="454">
        <v>16</v>
      </c>
      <c r="B95" s="454" t="s">
        <v>315</v>
      </c>
      <c r="C95" s="454">
        <v>1</v>
      </c>
      <c r="D95" s="454">
        <v>0</v>
      </c>
      <c r="E95" s="454">
        <v>12</v>
      </c>
      <c r="F95" s="454">
        <v>0</v>
      </c>
      <c r="G95" s="454">
        <v>1</v>
      </c>
      <c r="H95" s="454">
        <v>1</v>
      </c>
      <c r="I95" s="454">
        <v>1</v>
      </c>
      <c r="J95" s="454">
        <v>1</v>
      </c>
      <c r="K95" s="454">
        <v>4</v>
      </c>
      <c r="L95" s="455" t="s">
        <v>286</v>
      </c>
      <c r="N95" s="454">
        <v>3</v>
      </c>
      <c r="O95" s="454" t="s">
        <v>124</v>
      </c>
      <c r="P95" s="454">
        <v>8</v>
      </c>
      <c r="Q95" s="454">
        <v>0</v>
      </c>
      <c r="R95" s="454">
        <v>18</v>
      </c>
      <c r="S95" s="454">
        <v>0.64</v>
      </c>
      <c r="T95" s="454">
        <v>1</v>
      </c>
      <c r="U95" s="454">
        <v>1</v>
      </c>
      <c r="V95" s="454">
        <v>0</v>
      </c>
      <c r="W95" s="454">
        <v>0</v>
      </c>
      <c r="X95" s="454">
        <v>1</v>
      </c>
      <c r="Y95" s="455" t="s">
        <v>327</v>
      </c>
    </row>
    <row r="96" spans="1:25" ht="20.100000000000001" customHeight="1">
      <c r="A96" s="454">
        <v>16</v>
      </c>
      <c r="B96" s="454" t="s">
        <v>315</v>
      </c>
      <c r="C96" s="454">
        <v>1</v>
      </c>
      <c r="D96" s="454">
        <v>12</v>
      </c>
      <c r="E96" s="454">
        <v>20</v>
      </c>
      <c r="F96" s="454">
        <v>0</v>
      </c>
      <c r="G96" s="454">
        <v>1</v>
      </c>
      <c r="H96" s="454">
        <v>1</v>
      </c>
      <c r="I96" s="454">
        <v>1</v>
      </c>
      <c r="J96" s="454">
        <v>1</v>
      </c>
      <c r="K96" s="454">
        <v>4</v>
      </c>
      <c r="L96" s="455" t="s">
        <v>286</v>
      </c>
      <c r="N96" s="454">
        <v>3</v>
      </c>
      <c r="O96" s="454" t="s">
        <v>124</v>
      </c>
      <c r="P96" s="454">
        <v>8</v>
      </c>
      <c r="Q96" s="454">
        <v>0</v>
      </c>
      <c r="R96" s="454">
        <v>0</v>
      </c>
      <c r="S96" s="454">
        <v>0</v>
      </c>
      <c r="T96" s="454">
        <v>1</v>
      </c>
      <c r="U96" s="454">
        <v>1</v>
      </c>
      <c r="V96" s="454">
        <v>0</v>
      </c>
      <c r="W96" s="454">
        <v>0</v>
      </c>
      <c r="X96" s="454">
        <v>1</v>
      </c>
      <c r="Y96" s="455" t="s">
        <v>327</v>
      </c>
    </row>
    <row r="97" spans="1:25" ht="20.100000000000001" customHeight="1">
      <c r="A97" s="454">
        <v>16</v>
      </c>
      <c r="B97" s="454" t="s">
        <v>315</v>
      </c>
      <c r="C97" s="454">
        <v>1</v>
      </c>
      <c r="D97" s="454">
        <v>4</v>
      </c>
      <c r="E97" s="454">
        <v>20</v>
      </c>
      <c r="F97" s="454">
        <v>0</v>
      </c>
      <c r="G97" s="454">
        <v>1</v>
      </c>
      <c r="H97" s="454">
        <v>1</v>
      </c>
      <c r="I97" s="454">
        <v>1</v>
      </c>
      <c r="J97" s="454">
        <v>1</v>
      </c>
      <c r="K97" s="454">
        <v>4</v>
      </c>
      <c r="L97" s="455" t="s">
        <v>286</v>
      </c>
      <c r="N97" s="454">
        <v>3</v>
      </c>
      <c r="O97" s="454" t="s">
        <v>124</v>
      </c>
      <c r="P97" s="454" t="s">
        <v>310</v>
      </c>
      <c r="Q97" s="454" t="s">
        <v>310</v>
      </c>
      <c r="R97" s="454" t="s">
        <v>310</v>
      </c>
      <c r="S97" s="454" t="s">
        <v>310</v>
      </c>
      <c r="T97" s="454" t="s">
        <v>310</v>
      </c>
      <c r="U97" s="454" t="s">
        <v>310</v>
      </c>
      <c r="V97" s="454" t="s">
        <v>310</v>
      </c>
      <c r="W97" s="454" t="s">
        <v>310</v>
      </c>
      <c r="X97" s="454" t="s">
        <v>310</v>
      </c>
      <c r="Y97" s="455" t="s">
        <v>310</v>
      </c>
    </row>
    <row r="98" spans="1:25" ht="20.100000000000001" customHeight="1">
      <c r="A98" s="454">
        <v>16</v>
      </c>
      <c r="B98" s="454" t="s">
        <v>315</v>
      </c>
      <c r="C98" s="454">
        <v>1</v>
      </c>
      <c r="D98" s="454">
        <v>4</v>
      </c>
      <c r="E98" s="454">
        <v>20</v>
      </c>
      <c r="F98" s="454">
        <v>0</v>
      </c>
      <c r="G98" s="454">
        <v>1</v>
      </c>
      <c r="H98" s="454">
        <v>1</v>
      </c>
      <c r="I98" s="454">
        <v>1</v>
      </c>
      <c r="J98" s="454">
        <v>1</v>
      </c>
      <c r="K98" s="454">
        <v>4</v>
      </c>
      <c r="L98" s="455" t="s">
        <v>286</v>
      </c>
      <c r="N98" s="454">
        <v>3</v>
      </c>
      <c r="O98" s="454" t="s">
        <v>124</v>
      </c>
      <c r="P98" s="454">
        <v>9</v>
      </c>
      <c r="Q98" s="454">
        <v>0</v>
      </c>
      <c r="R98" s="454">
        <v>18</v>
      </c>
      <c r="S98" s="454">
        <v>0.64</v>
      </c>
      <c r="T98" s="454">
        <v>0</v>
      </c>
      <c r="U98" s="454">
        <v>1</v>
      </c>
      <c r="V98" s="454">
        <v>0</v>
      </c>
      <c r="W98" s="454">
        <v>0</v>
      </c>
      <c r="X98" s="454">
        <v>1</v>
      </c>
      <c r="Y98" s="455" t="s">
        <v>327</v>
      </c>
    </row>
    <row r="99" spans="1:25" ht="20.100000000000001" customHeight="1">
      <c r="A99" s="454">
        <v>16</v>
      </c>
      <c r="B99" s="454" t="s">
        <v>315</v>
      </c>
      <c r="C99" s="454">
        <v>1</v>
      </c>
      <c r="D99" s="454">
        <v>34</v>
      </c>
      <c r="E99" s="454">
        <v>19</v>
      </c>
      <c r="F99" s="454">
        <v>0</v>
      </c>
      <c r="G99" s="454">
        <v>1</v>
      </c>
      <c r="H99" s="454">
        <v>1</v>
      </c>
      <c r="I99" s="454">
        <v>1</v>
      </c>
      <c r="J99" s="454">
        <v>1</v>
      </c>
      <c r="K99" s="454">
        <v>4</v>
      </c>
      <c r="L99" s="455" t="s">
        <v>286</v>
      </c>
      <c r="N99" s="454">
        <v>3</v>
      </c>
      <c r="O99" s="454" t="s">
        <v>124</v>
      </c>
      <c r="P99" s="454">
        <v>9</v>
      </c>
      <c r="Q99" s="454">
        <v>180</v>
      </c>
      <c r="R99" s="454">
        <v>18</v>
      </c>
      <c r="S99" s="454">
        <v>0</v>
      </c>
      <c r="T99" s="454">
        <v>0</v>
      </c>
      <c r="U99" s="454">
        <v>1</v>
      </c>
      <c r="V99" s="454">
        <v>0</v>
      </c>
      <c r="W99" s="454">
        <v>0</v>
      </c>
      <c r="X99" s="454">
        <v>1</v>
      </c>
      <c r="Y99" s="455" t="s">
        <v>327</v>
      </c>
    </row>
    <row r="100" spans="1:25" ht="20.100000000000001" customHeight="1">
      <c r="A100" s="454">
        <v>16</v>
      </c>
      <c r="B100" s="454" t="s">
        <v>315</v>
      </c>
      <c r="C100" s="454">
        <v>1</v>
      </c>
      <c r="D100" s="454">
        <v>4</v>
      </c>
      <c r="E100" s="454">
        <v>18</v>
      </c>
      <c r="F100" s="454">
        <v>0</v>
      </c>
      <c r="G100" s="454">
        <v>1</v>
      </c>
      <c r="H100" s="454">
        <v>1</v>
      </c>
      <c r="I100" s="454">
        <v>1</v>
      </c>
      <c r="J100" s="454">
        <v>1</v>
      </c>
      <c r="K100" s="454">
        <v>4</v>
      </c>
      <c r="L100" s="455" t="s">
        <v>286</v>
      </c>
      <c r="N100" s="454">
        <v>3</v>
      </c>
      <c r="O100" s="454" t="s">
        <v>124</v>
      </c>
      <c r="P100" s="454" t="s">
        <v>310</v>
      </c>
      <c r="Q100" s="454" t="s">
        <v>310</v>
      </c>
      <c r="R100" s="454" t="s">
        <v>310</v>
      </c>
      <c r="S100" s="454" t="s">
        <v>310</v>
      </c>
      <c r="T100" s="454" t="s">
        <v>310</v>
      </c>
      <c r="U100" s="454" t="s">
        <v>310</v>
      </c>
      <c r="V100" s="454" t="s">
        <v>310</v>
      </c>
      <c r="W100" s="454" t="s">
        <v>310</v>
      </c>
      <c r="X100" s="454" t="s">
        <v>310</v>
      </c>
      <c r="Y100" s="455" t="s">
        <v>310</v>
      </c>
    </row>
    <row r="101" spans="1:25" ht="20.100000000000001" customHeight="1">
      <c r="A101" s="454">
        <v>16</v>
      </c>
      <c r="B101" s="454" t="s">
        <v>315</v>
      </c>
      <c r="C101" s="454">
        <v>1</v>
      </c>
      <c r="D101" s="454">
        <v>4</v>
      </c>
      <c r="E101" s="454">
        <v>18</v>
      </c>
      <c r="F101" s="454">
        <v>0</v>
      </c>
      <c r="G101" s="454">
        <v>1</v>
      </c>
      <c r="H101" s="454">
        <v>1</v>
      </c>
      <c r="I101" s="454">
        <v>1</v>
      </c>
      <c r="J101" s="454">
        <v>1</v>
      </c>
      <c r="K101" s="454">
        <v>4</v>
      </c>
      <c r="L101" s="455" t="s">
        <v>286</v>
      </c>
      <c r="N101" s="454">
        <v>3</v>
      </c>
      <c r="O101" s="454" t="s">
        <v>124</v>
      </c>
      <c r="P101" s="454">
        <v>10</v>
      </c>
      <c r="Q101" s="454">
        <v>0</v>
      </c>
      <c r="R101" s="454">
        <v>18</v>
      </c>
      <c r="S101" s="454">
        <v>0.64</v>
      </c>
      <c r="T101" s="454">
        <v>0</v>
      </c>
      <c r="U101" s="454">
        <v>1</v>
      </c>
      <c r="V101" s="454">
        <v>0</v>
      </c>
      <c r="W101" s="454">
        <v>0</v>
      </c>
      <c r="X101" s="454">
        <v>1</v>
      </c>
      <c r="Y101" s="455" t="s">
        <v>327</v>
      </c>
    </row>
    <row r="102" spans="1:25" ht="20.100000000000001" customHeight="1">
      <c r="A102" s="454">
        <v>16</v>
      </c>
      <c r="B102" s="454" t="s">
        <v>315</v>
      </c>
      <c r="C102" s="454">
        <v>1</v>
      </c>
      <c r="D102" s="454">
        <v>27</v>
      </c>
      <c r="E102" s="454">
        <v>20</v>
      </c>
      <c r="F102" s="454">
        <v>0</v>
      </c>
      <c r="G102" s="454">
        <v>1</v>
      </c>
      <c r="H102" s="454">
        <v>1</v>
      </c>
      <c r="I102" s="454">
        <v>1</v>
      </c>
      <c r="J102" s="454">
        <v>1</v>
      </c>
      <c r="K102" s="454">
        <v>4</v>
      </c>
      <c r="L102" s="455" t="s">
        <v>286</v>
      </c>
      <c r="N102" s="454">
        <v>3</v>
      </c>
      <c r="O102" s="454" t="s">
        <v>124</v>
      </c>
      <c r="P102" s="454">
        <v>10</v>
      </c>
      <c r="Q102" s="454">
        <v>186.66666666666666</v>
      </c>
      <c r="R102" s="454">
        <v>18</v>
      </c>
      <c r="S102" s="454">
        <v>0</v>
      </c>
      <c r="T102" s="454">
        <v>0</v>
      </c>
      <c r="U102" s="454">
        <v>1</v>
      </c>
      <c r="V102" s="454">
        <v>0</v>
      </c>
      <c r="W102" s="454">
        <v>0</v>
      </c>
      <c r="X102" s="454">
        <v>1</v>
      </c>
      <c r="Y102" s="455" t="s">
        <v>327</v>
      </c>
    </row>
    <row r="103" spans="1:25" ht="20.100000000000001" customHeight="1">
      <c r="A103" s="454">
        <v>16</v>
      </c>
      <c r="B103" s="454" t="s">
        <v>315</v>
      </c>
      <c r="C103" s="454">
        <v>1</v>
      </c>
      <c r="D103" s="454">
        <v>6</v>
      </c>
      <c r="E103" s="454">
        <v>15</v>
      </c>
      <c r="F103" s="454">
        <v>0</v>
      </c>
      <c r="G103" s="454">
        <v>1</v>
      </c>
      <c r="H103" s="454">
        <v>1</v>
      </c>
      <c r="I103" s="454">
        <v>1</v>
      </c>
      <c r="J103" s="454">
        <v>1</v>
      </c>
      <c r="K103" s="454">
        <v>4</v>
      </c>
      <c r="L103" s="455" t="s">
        <v>286</v>
      </c>
      <c r="N103" s="454">
        <v>3</v>
      </c>
      <c r="O103" s="454" t="s">
        <v>124</v>
      </c>
      <c r="P103" s="454" t="s">
        <v>310</v>
      </c>
      <c r="Q103" s="454" t="s">
        <v>310</v>
      </c>
      <c r="R103" s="454" t="s">
        <v>310</v>
      </c>
      <c r="S103" s="454" t="s">
        <v>310</v>
      </c>
      <c r="T103" s="454" t="s">
        <v>310</v>
      </c>
      <c r="U103" s="454" t="s">
        <v>310</v>
      </c>
      <c r="V103" s="454" t="s">
        <v>310</v>
      </c>
      <c r="W103" s="454" t="s">
        <v>310</v>
      </c>
      <c r="X103" s="454" t="s">
        <v>310</v>
      </c>
      <c r="Y103" s="455" t="s">
        <v>310</v>
      </c>
    </row>
    <row r="104" spans="1:25" ht="20.100000000000001" customHeight="1">
      <c r="A104" s="454" t="s">
        <v>311</v>
      </c>
      <c r="B104" s="454" t="s">
        <v>311</v>
      </c>
      <c r="C104" s="454" t="s">
        <v>311</v>
      </c>
      <c r="D104" s="454" t="s">
        <v>311</v>
      </c>
      <c r="E104" s="454" t="s">
        <v>311</v>
      </c>
      <c r="F104" s="454" t="s">
        <v>311</v>
      </c>
      <c r="G104" s="454" t="s">
        <v>311</v>
      </c>
      <c r="H104" s="454" t="s">
        <v>311</v>
      </c>
      <c r="I104" s="454" t="s">
        <v>311</v>
      </c>
      <c r="J104" s="454" t="s">
        <v>311</v>
      </c>
      <c r="K104" s="454" t="s">
        <v>311</v>
      </c>
      <c r="L104" s="455" t="s">
        <v>311</v>
      </c>
      <c r="N104" s="454">
        <v>3</v>
      </c>
      <c r="O104" s="454" t="s">
        <v>124</v>
      </c>
      <c r="P104" s="454">
        <v>11</v>
      </c>
      <c r="Q104" s="454">
        <v>0</v>
      </c>
      <c r="R104" s="454">
        <v>18</v>
      </c>
      <c r="S104" s="454">
        <v>0.64</v>
      </c>
      <c r="T104" s="454">
        <v>0</v>
      </c>
      <c r="U104" s="454">
        <v>1</v>
      </c>
      <c r="V104" s="454">
        <v>0</v>
      </c>
      <c r="W104" s="454">
        <v>0</v>
      </c>
      <c r="X104" s="454">
        <v>1</v>
      </c>
      <c r="Y104" s="455" t="s">
        <v>327</v>
      </c>
    </row>
    <row r="105" spans="1:25" ht="20.100000000000001" customHeight="1">
      <c r="A105" s="454">
        <v>17</v>
      </c>
      <c r="B105" s="454" t="s">
        <v>316</v>
      </c>
      <c r="C105" s="454">
        <v>1</v>
      </c>
      <c r="D105" s="454">
        <v>0</v>
      </c>
      <c r="E105" s="454">
        <v>12</v>
      </c>
      <c r="F105" s="454">
        <v>0</v>
      </c>
      <c r="G105" s="454">
        <v>1</v>
      </c>
      <c r="H105" s="454">
        <v>1</v>
      </c>
      <c r="I105" s="454">
        <v>1</v>
      </c>
      <c r="J105" s="454">
        <v>1</v>
      </c>
      <c r="K105" s="454">
        <v>4</v>
      </c>
      <c r="L105" s="455" t="s">
        <v>286</v>
      </c>
      <c r="N105" s="454">
        <v>3</v>
      </c>
      <c r="O105" s="454" t="s">
        <v>124</v>
      </c>
      <c r="P105" s="454">
        <v>11</v>
      </c>
      <c r="Q105" s="454">
        <v>193.33333333333334</v>
      </c>
      <c r="R105" s="454">
        <v>18</v>
      </c>
      <c r="S105" s="454">
        <v>0</v>
      </c>
      <c r="T105" s="454">
        <v>0</v>
      </c>
      <c r="U105" s="454">
        <v>1</v>
      </c>
      <c r="V105" s="454">
        <v>0</v>
      </c>
      <c r="W105" s="454">
        <v>0</v>
      </c>
      <c r="X105" s="454">
        <v>1</v>
      </c>
      <c r="Y105" s="455" t="s">
        <v>327</v>
      </c>
    </row>
    <row r="106" spans="1:25" ht="20.100000000000001" customHeight="1">
      <c r="A106" s="454">
        <v>17</v>
      </c>
      <c r="B106" s="454" t="s">
        <v>316</v>
      </c>
      <c r="C106" s="454">
        <v>1</v>
      </c>
      <c r="D106" s="454">
        <v>15</v>
      </c>
      <c r="E106" s="454">
        <v>22</v>
      </c>
      <c r="F106" s="454">
        <v>0</v>
      </c>
      <c r="G106" s="454">
        <v>1</v>
      </c>
      <c r="H106" s="454">
        <v>1</v>
      </c>
      <c r="I106" s="454">
        <v>1</v>
      </c>
      <c r="J106" s="454">
        <v>1</v>
      </c>
      <c r="K106" s="454">
        <v>4</v>
      </c>
      <c r="L106" s="455" t="s">
        <v>286</v>
      </c>
      <c r="N106" s="454">
        <v>3</v>
      </c>
      <c r="O106" s="454" t="s">
        <v>124</v>
      </c>
      <c r="P106" s="454" t="s">
        <v>310</v>
      </c>
      <c r="Q106" s="454" t="s">
        <v>310</v>
      </c>
      <c r="R106" s="454" t="s">
        <v>310</v>
      </c>
      <c r="S106" s="454" t="s">
        <v>310</v>
      </c>
      <c r="T106" s="454" t="s">
        <v>310</v>
      </c>
      <c r="U106" s="454" t="s">
        <v>310</v>
      </c>
      <c r="V106" s="454" t="s">
        <v>310</v>
      </c>
      <c r="W106" s="454" t="s">
        <v>310</v>
      </c>
      <c r="X106" s="454" t="s">
        <v>310</v>
      </c>
      <c r="Y106" s="455" t="s">
        <v>310</v>
      </c>
    </row>
    <row r="107" spans="1:25" ht="20.100000000000001" customHeight="1">
      <c r="A107" s="454">
        <v>17</v>
      </c>
      <c r="B107" s="454" t="s">
        <v>316</v>
      </c>
      <c r="C107" s="454">
        <v>1</v>
      </c>
      <c r="D107" s="454">
        <v>4</v>
      </c>
      <c r="E107" s="454">
        <v>22</v>
      </c>
      <c r="F107" s="454">
        <v>0</v>
      </c>
      <c r="G107" s="454">
        <v>1</v>
      </c>
      <c r="H107" s="454">
        <v>1</v>
      </c>
      <c r="I107" s="454">
        <v>1</v>
      </c>
      <c r="J107" s="454">
        <v>1</v>
      </c>
      <c r="K107" s="454">
        <v>4</v>
      </c>
      <c r="L107" s="455" t="s">
        <v>286</v>
      </c>
      <c r="N107" s="454">
        <v>3</v>
      </c>
      <c r="O107" s="454" t="s">
        <v>124</v>
      </c>
      <c r="P107" s="454">
        <v>12</v>
      </c>
      <c r="Q107" s="454">
        <v>0</v>
      </c>
      <c r="R107" s="454">
        <v>18</v>
      </c>
      <c r="S107" s="454">
        <v>0.64</v>
      </c>
      <c r="T107" s="454">
        <v>0</v>
      </c>
      <c r="U107" s="454">
        <v>1</v>
      </c>
      <c r="V107" s="454">
        <v>0</v>
      </c>
      <c r="W107" s="454">
        <v>0</v>
      </c>
      <c r="X107" s="454">
        <v>1</v>
      </c>
      <c r="Y107" s="455" t="s">
        <v>327</v>
      </c>
    </row>
    <row r="108" spans="1:25" ht="20.100000000000001" customHeight="1">
      <c r="A108" s="454">
        <v>17</v>
      </c>
      <c r="B108" s="454" t="s">
        <v>316</v>
      </c>
      <c r="C108" s="454">
        <v>1</v>
      </c>
      <c r="D108" s="454">
        <v>4</v>
      </c>
      <c r="E108" s="454">
        <v>22</v>
      </c>
      <c r="F108" s="454">
        <v>0</v>
      </c>
      <c r="G108" s="454">
        <v>1</v>
      </c>
      <c r="H108" s="454">
        <v>1</v>
      </c>
      <c r="I108" s="454">
        <v>1</v>
      </c>
      <c r="J108" s="454">
        <v>1</v>
      </c>
      <c r="K108" s="454">
        <v>4</v>
      </c>
      <c r="L108" s="455" t="s">
        <v>286</v>
      </c>
      <c r="N108" s="454">
        <v>3</v>
      </c>
      <c r="O108" s="454" t="s">
        <v>124</v>
      </c>
      <c r="P108" s="454">
        <v>12</v>
      </c>
      <c r="Q108" s="454">
        <v>200</v>
      </c>
      <c r="R108" s="454">
        <v>18</v>
      </c>
      <c r="S108" s="454">
        <v>0</v>
      </c>
      <c r="T108" s="454">
        <v>0</v>
      </c>
      <c r="U108" s="454">
        <v>1</v>
      </c>
      <c r="V108" s="454">
        <v>0</v>
      </c>
      <c r="W108" s="454">
        <v>0</v>
      </c>
      <c r="X108" s="454">
        <v>1</v>
      </c>
      <c r="Y108" s="455" t="s">
        <v>327</v>
      </c>
    </row>
    <row r="109" spans="1:25" ht="20.100000000000001" customHeight="1">
      <c r="A109" s="454">
        <v>17</v>
      </c>
      <c r="B109" s="454" t="s">
        <v>316</v>
      </c>
      <c r="C109" s="454">
        <v>1</v>
      </c>
      <c r="D109" s="454">
        <v>29</v>
      </c>
      <c r="E109" s="454">
        <v>22</v>
      </c>
      <c r="F109" s="454">
        <v>0</v>
      </c>
      <c r="G109" s="454">
        <v>1</v>
      </c>
      <c r="H109" s="454">
        <v>1</v>
      </c>
      <c r="I109" s="454">
        <v>1</v>
      </c>
      <c r="J109" s="454">
        <v>1</v>
      </c>
      <c r="K109" s="454">
        <v>4</v>
      </c>
      <c r="L109" s="455" t="s">
        <v>286</v>
      </c>
      <c r="N109" s="454">
        <v>3</v>
      </c>
      <c r="O109" s="454" t="s">
        <v>124</v>
      </c>
      <c r="P109" s="454" t="s">
        <v>310</v>
      </c>
      <c r="Q109" s="454" t="s">
        <v>310</v>
      </c>
      <c r="R109" s="454" t="s">
        <v>310</v>
      </c>
      <c r="S109" s="454" t="s">
        <v>310</v>
      </c>
      <c r="T109" s="454" t="s">
        <v>310</v>
      </c>
      <c r="U109" s="454" t="s">
        <v>310</v>
      </c>
      <c r="V109" s="454" t="s">
        <v>310</v>
      </c>
      <c r="W109" s="454" t="s">
        <v>310</v>
      </c>
      <c r="X109" s="454" t="s">
        <v>310</v>
      </c>
      <c r="Y109" s="455" t="s">
        <v>310</v>
      </c>
    </row>
    <row r="110" spans="1:25" ht="20.100000000000001" customHeight="1">
      <c r="A110" s="454">
        <v>17</v>
      </c>
      <c r="B110" s="454" t="s">
        <v>316</v>
      </c>
      <c r="C110" s="454">
        <v>1</v>
      </c>
      <c r="D110" s="454">
        <v>4</v>
      </c>
      <c r="E110" s="454">
        <v>22</v>
      </c>
      <c r="F110" s="454">
        <v>0</v>
      </c>
      <c r="G110" s="454">
        <v>1</v>
      </c>
      <c r="H110" s="454">
        <v>1</v>
      </c>
      <c r="I110" s="454">
        <v>1</v>
      </c>
      <c r="J110" s="454">
        <v>1</v>
      </c>
      <c r="K110" s="454">
        <v>4</v>
      </c>
      <c r="L110" s="455" t="s">
        <v>286</v>
      </c>
      <c r="N110" s="454">
        <v>3</v>
      </c>
      <c r="O110" s="454" t="s">
        <v>124</v>
      </c>
      <c r="P110" s="454">
        <v>13</v>
      </c>
      <c r="Q110" s="454">
        <v>0</v>
      </c>
      <c r="R110" s="454">
        <v>18</v>
      </c>
      <c r="S110" s="454">
        <v>0.64</v>
      </c>
      <c r="T110" s="454">
        <v>0</v>
      </c>
      <c r="U110" s="454">
        <v>1</v>
      </c>
      <c r="V110" s="454">
        <v>0</v>
      </c>
      <c r="W110" s="454">
        <v>0</v>
      </c>
      <c r="X110" s="454">
        <v>1</v>
      </c>
      <c r="Y110" s="455" t="s">
        <v>327</v>
      </c>
    </row>
    <row r="111" spans="1:25" ht="20.100000000000001" customHeight="1">
      <c r="A111" s="454">
        <v>17</v>
      </c>
      <c r="B111" s="454" t="s">
        <v>316</v>
      </c>
      <c r="C111" s="454">
        <v>1</v>
      </c>
      <c r="D111" s="454">
        <v>4</v>
      </c>
      <c r="E111" s="454">
        <v>22</v>
      </c>
      <c r="F111" s="454">
        <v>0</v>
      </c>
      <c r="G111" s="454">
        <v>1</v>
      </c>
      <c r="H111" s="454">
        <v>1</v>
      </c>
      <c r="I111" s="454">
        <v>1</v>
      </c>
      <c r="J111" s="454">
        <v>1</v>
      </c>
      <c r="K111" s="454">
        <v>4</v>
      </c>
      <c r="L111" s="455" t="s">
        <v>286</v>
      </c>
      <c r="N111" s="454">
        <v>3</v>
      </c>
      <c r="O111" s="454" t="s">
        <v>124</v>
      </c>
      <c r="P111" s="454">
        <v>13</v>
      </c>
      <c r="Q111" s="454">
        <v>206.66666666666666</v>
      </c>
      <c r="R111" s="454">
        <v>18</v>
      </c>
      <c r="S111" s="454">
        <v>0</v>
      </c>
      <c r="T111" s="454">
        <v>0</v>
      </c>
      <c r="U111" s="454">
        <v>1</v>
      </c>
      <c r="V111" s="454">
        <v>0</v>
      </c>
      <c r="W111" s="454">
        <v>0</v>
      </c>
      <c r="X111" s="454">
        <v>1</v>
      </c>
      <c r="Y111" s="455" t="s">
        <v>327</v>
      </c>
    </row>
    <row r="112" spans="1:25" ht="20.100000000000001" customHeight="1">
      <c r="A112" s="454">
        <v>17</v>
      </c>
      <c r="B112" s="454" t="s">
        <v>316</v>
      </c>
      <c r="C112" s="454">
        <v>1</v>
      </c>
      <c r="D112" s="454">
        <v>15</v>
      </c>
      <c r="E112" s="454">
        <v>16</v>
      </c>
      <c r="F112" s="454">
        <v>0</v>
      </c>
      <c r="G112" s="454">
        <v>1</v>
      </c>
      <c r="H112" s="454">
        <v>1</v>
      </c>
      <c r="I112" s="454">
        <v>1</v>
      </c>
      <c r="J112" s="454">
        <v>1</v>
      </c>
      <c r="K112" s="454">
        <v>4</v>
      </c>
      <c r="L112" s="455" t="s">
        <v>286</v>
      </c>
      <c r="N112" s="454">
        <v>3</v>
      </c>
      <c r="O112" s="454" t="s">
        <v>124</v>
      </c>
      <c r="P112" s="454" t="s">
        <v>310</v>
      </c>
      <c r="Q112" s="454" t="s">
        <v>310</v>
      </c>
      <c r="R112" s="454" t="s">
        <v>310</v>
      </c>
      <c r="S112" s="454" t="s">
        <v>310</v>
      </c>
      <c r="T112" s="454" t="s">
        <v>310</v>
      </c>
      <c r="U112" s="454" t="s">
        <v>310</v>
      </c>
      <c r="V112" s="454" t="s">
        <v>310</v>
      </c>
      <c r="W112" s="454" t="s">
        <v>310</v>
      </c>
      <c r="X112" s="454" t="s">
        <v>310</v>
      </c>
      <c r="Y112" s="455" t="s">
        <v>310</v>
      </c>
    </row>
    <row r="113" spans="1:25" ht="20.100000000000001" customHeight="1">
      <c r="A113" s="454" t="s">
        <v>311</v>
      </c>
      <c r="B113" s="454" t="s">
        <v>311</v>
      </c>
      <c r="C113" s="454" t="s">
        <v>311</v>
      </c>
      <c r="D113" s="454" t="s">
        <v>311</v>
      </c>
      <c r="E113" s="454" t="s">
        <v>311</v>
      </c>
      <c r="F113" s="454" t="s">
        <v>311</v>
      </c>
      <c r="G113" s="454" t="s">
        <v>311</v>
      </c>
      <c r="H113" s="454" t="s">
        <v>311</v>
      </c>
      <c r="I113" s="454" t="s">
        <v>311</v>
      </c>
      <c r="J113" s="454" t="s">
        <v>311</v>
      </c>
      <c r="K113" s="454" t="s">
        <v>311</v>
      </c>
      <c r="L113" s="455" t="s">
        <v>311</v>
      </c>
      <c r="N113" s="454">
        <v>3</v>
      </c>
      <c r="O113" s="454" t="s">
        <v>124</v>
      </c>
      <c r="P113" s="454">
        <v>14</v>
      </c>
      <c r="Q113" s="454">
        <v>0</v>
      </c>
      <c r="R113" s="454">
        <v>18</v>
      </c>
      <c r="S113" s="454">
        <v>0.64</v>
      </c>
      <c r="T113" s="454">
        <v>0</v>
      </c>
      <c r="U113" s="454">
        <v>1</v>
      </c>
      <c r="V113" s="454">
        <v>0</v>
      </c>
      <c r="W113" s="454">
        <v>0</v>
      </c>
      <c r="X113" s="454">
        <v>1</v>
      </c>
      <c r="Y113" s="455" t="s">
        <v>327</v>
      </c>
    </row>
    <row r="114" spans="1:25" ht="20.100000000000001" customHeight="1">
      <c r="A114" s="454">
        <v>18</v>
      </c>
      <c r="B114" s="454" t="s">
        <v>317</v>
      </c>
      <c r="C114" s="454">
        <v>1</v>
      </c>
      <c r="D114" s="454">
        <v>0</v>
      </c>
      <c r="E114" s="454">
        <v>13</v>
      </c>
      <c r="F114" s="454">
        <v>0</v>
      </c>
      <c r="G114" s="454">
        <v>1</v>
      </c>
      <c r="H114" s="454">
        <v>1</v>
      </c>
      <c r="I114" s="454">
        <v>1</v>
      </c>
      <c r="J114" s="454">
        <v>1</v>
      </c>
      <c r="K114" s="454">
        <v>4</v>
      </c>
      <c r="L114" s="455" t="s">
        <v>286</v>
      </c>
      <c r="N114" s="454">
        <v>3</v>
      </c>
      <c r="O114" s="454" t="s">
        <v>124</v>
      </c>
      <c r="P114" s="454">
        <v>14</v>
      </c>
      <c r="Q114" s="454">
        <v>213.33333333333334</v>
      </c>
      <c r="R114" s="454">
        <v>18</v>
      </c>
      <c r="S114" s="454">
        <v>0</v>
      </c>
      <c r="T114" s="454">
        <v>0</v>
      </c>
      <c r="U114" s="454">
        <v>1</v>
      </c>
      <c r="V114" s="454">
        <v>0</v>
      </c>
      <c r="W114" s="454">
        <v>0</v>
      </c>
      <c r="X114" s="454">
        <v>1</v>
      </c>
      <c r="Y114" s="455" t="s">
        <v>327</v>
      </c>
    </row>
    <row r="115" spans="1:25" ht="20.100000000000001" customHeight="1">
      <c r="A115" s="454">
        <v>18</v>
      </c>
      <c r="B115" s="454" t="s">
        <v>317</v>
      </c>
      <c r="C115" s="454">
        <v>1</v>
      </c>
      <c r="D115" s="454">
        <v>13</v>
      </c>
      <c r="E115" s="454">
        <v>18</v>
      </c>
      <c r="F115" s="454">
        <v>0</v>
      </c>
      <c r="G115" s="454">
        <v>1</v>
      </c>
      <c r="H115" s="454">
        <v>1</v>
      </c>
      <c r="I115" s="454">
        <v>1</v>
      </c>
      <c r="J115" s="454">
        <v>1</v>
      </c>
      <c r="K115" s="454">
        <v>4</v>
      </c>
      <c r="L115" s="455" t="s">
        <v>286</v>
      </c>
      <c r="N115" s="454">
        <v>3</v>
      </c>
      <c r="O115" s="454" t="s">
        <v>124</v>
      </c>
      <c r="P115" s="454" t="s">
        <v>310</v>
      </c>
      <c r="Q115" s="454" t="s">
        <v>310</v>
      </c>
      <c r="R115" s="454" t="s">
        <v>310</v>
      </c>
      <c r="S115" s="454" t="s">
        <v>310</v>
      </c>
      <c r="T115" s="454" t="s">
        <v>310</v>
      </c>
      <c r="U115" s="454" t="s">
        <v>310</v>
      </c>
      <c r="V115" s="454" t="s">
        <v>310</v>
      </c>
      <c r="W115" s="454" t="s">
        <v>310</v>
      </c>
      <c r="X115" s="454" t="s">
        <v>310</v>
      </c>
      <c r="Y115" s="455" t="s">
        <v>310</v>
      </c>
    </row>
    <row r="116" spans="1:25" ht="20.100000000000001" customHeight="1">
      <c r="A116" s="454">
        <v>18</v>
      </c>
      <c r="B116" s="454" t="s">
        <v>317</v>
      </c>
      <c r="C116" s="454">
        <v>1</v>
      </c>
      <c r="D116" s="454">
        <v>4</v>
      </c>
      <c r="E116" s="454">
        <v>18</v>
      </c>
      <c r="F116" s="454">
        <v>0</v>
      </c>
      <c r="G116" s="454">
        <v>1</v>
      </c>
      <c r="H116" s="454">
        <v>1</v>
      </c>
      <c r="I116" s="454">
        <v>1</v>
      </c>
      <c r="J116" s="454">
        <v>1</v>
      </c>
      <c r="K116" s="454">
        <v>4</v>
      </c>
      <c r="L116" s="455" t="s">
        <v>286</v>
      </c>
      <c r="N116" s="454">
        <v>3</v>
      </c>
      <c r="O116" s="454" t="s">
        <v>124</v>
      </c>
      <c r="P116" s="454">
        <v>15</v>
      </c>
      <c r="Q116" s="454">
        <v>0</v>
      </c>
      <c r="R116" s="454">
        <v>18</v>
      </c>
      <c r="S116" s="454">
        <v>0.64</v>
      </c>
      <c r="T116" s="454">
        <v>0</v>
      </c>
      <c r="U116" s="454">
        <v>1</v>
      </c>
      <c r="V116" s="454">
        <v>0</v>
      </c>
      <c r="W116" s="454">
        <v>0</v>
      </c>
      <c r="X116" s="454">
        <v>1</v>
      </c>
      <c r="Y116" s="455" t="s">
        <v>327</v>
      </c>
    </row>
    <row r="117" spans="1:25" ht="20.100000000000001" customHeight="1">
      <c r="A117" s="454">
        <v>18</v>
      </c>
      <c r="B117" s="454" t="s">
        <v>317</v>
      </c>
      <c r="C117" s="454">
        <v>1</v>
      </c>
      <c r="D117" s="454">
        <v>4</v>
      </c>
      <c r="E117" s="454">
        <v>18</v>
      </c>
      <c r="F117" s="454">
        <v>0</v>
      </c>
      <c r="G117" s="454">
        <v>1</v>
      </c>
      <c r="H117" s="454">
        <v>1</v>
      </c>
      <c r="I117" s="454">
        <v>1</v>
      </c>
      <c r="J117" s="454">
        <v>1</v>
      </c>
      <c r="K117" s="454">
        <v>4</v>
      </c>
      <c r="L117" s="455" t="s">
        <v>286</v>
      </c>
      <c r="N117" s="454">
        <v>3</v>
      </c>
      <c r="O117" s="454" t="s">
        <v>124</v>
      </c>
      <c r="P117" s="454">
        <v>15</v>
      </c>
      <c r="Q117" s="454">
        <v>220</v>
      </c>
      <c r="R117" s="454">
        <v>18</v>
      </c>
      <c r="S117" s="454">
        <v>0</v>
      </c>
      <c r="T117" s="454">
        <v>0</v>
      </c>
      <c r="U117" s="454">
        <v>1</v>
      </c>
      <c r="V117" s="454">
        <v>0</v>
      </c>
      <c r="W117" s="454">
        <v>0</v>
      </c>
      <c r="X117" s="454">
        <v>1</v>
      </c>
      <c r="Y117" s="455" t="s">
        <v>327</v>
      </c>
    </row>
    <row r="118" spans="1:25" ht="20.100000000000001" customHeight="1">
      <c r="A118" s="454">
        <v>18</v>
      </c>
      <c r="B118" s="454" t="s">
        <v>317</v>
      </c>
      <c r="C118" s="454">
        <v>1</v>
      </c>
      <c r="D118" s="454">
        <v>13</v>
      </c>
      <c r="E118" s="454">
        <v>22</v>
      </c>
      <c r="F118" s="454">
        <v>0</v>
      </c>
      <c r="G118" s="454">
        <v>1</v>
      </c>
      <c r="H118" s="454">
        <v>1</v>
      </c>
      <c r="I118" s="454">
        <v>1</v>
      </c>
      <c r="J118" s="454">
        <v>1</v>
      </c>
      <c r="K118" s="454">
        <v>4</v>
      </c>
      <c r="L118" s="455" t="s">
        <v>286</v>
      </c>
      <c r="N118" s="454">
        <v>3</v>
      </c>
      <c r="O118" s="454" t="s">
        <v>124</v>
      </c>
      <c r="P118" s="454" t="s">
        <v>310</v>
      </c>
      <c r="Q118" s="454" t="s">
        <v>310</v>
      </c>
      <c r="R118" s="454" t="s">
        <v>310</v>
      </c>
      <c r="S118" s="454" t="s">
        <v>310</v>
      </c>
      <c r="T118" s="454" t="s">
        <v>310</v>
      </c>
      <c r="U118" s="454" t="s">
        <v>310</v>
      </c>
      <c r="V118" s="454" t="s">
        <v>310</v>
      </c>
      <c r="W118" s="454" t="s">
        <v>310</v>
      </c>
      <c r="X118" s="454" t="s">
        <v>310</v>
      </c>
      <c r="Y118" s="455" t="s">
        <v>310</v>
      </c>
    </row>
    <row r="119" spans="1:25" ht="20.100000000000001" customHeight="1">
      <c r="A119" s="454">
        <v>18</v>
      </c>
      <c r="B119" s="454" t="s">
        <v>317</v>
      </c>
      <c r="C119" s="454">
        <v>1</v>
      </c>
      <c r="D119" s="454">
        <v>4</v>
      </c>
      <c r="E119" s="454">
        <v>22</v>
      </c>
      <c r="F119" s="454">
        <v>0</v>
      </c>
      <c r="G119" s="454">
        <v>1</v>
      </c>
      <c r="H119" s="454">
        <v>1</v>
      </c>
      <c r="I119" s="454">
        <v>1</v>
      </c>
      <c r="J119" s="454">
        <v>1</v>
      </c>
      <c r="K119" s="454">
        <v>4</v>
      </c>
      <c r="L119" s="455" t="s">
        <v>286</v>
      </c>
      <c r="N119" s="454">
        <v>3</v>
      </c>
      <c r="O119" s="454" t="s">
        <v>124</v>
      </c>
      <c r="P119" s="454">
        <v>16</v>
      </c>
      <c r="Q119" s="454">
        <v>0</v>
      </c>
      <c r="R119" s="454">
        <v>26</v>
      </c>
      <c r="S119" s="454">
        <v>0.64</v>
      </c>
      <c r="T119" s="454">
        <v>0</v>
      </c>
      <c r="U119" s="454">
        <v>0</v>
      </c>
      <c r="V119" s="454">
        <v>1</v>
      </c>
      <c r="W119" s="454">
        <v>1</v>
      </c>
      <c r="X119" s="454">
        <v>1</v>
      </c>
      <c r="Y119" s="455" t="s">
        <v>327</v>
      </c>
    </row>
    <row r="120" spans="1:25" ht="20.100000000000001" customHeight="1">
      <c r="A120" s="454">
        <v>18</v>
      </c>
      <c r="B120" s="454" t="s">
        <v>317</v>
      </c>
      <c r="C120" s="454">
        <v>1</v>
      </c>
      <c r="D120" s="454">
        <v>36</v>
      </c>
      <c r="E120" s="454">
        <v>22</v>
      </c>
      <c r="F120" s="454">
        <v>0</v>
      </c>
      <c r="G120" s="454">
        <v>1</v>
      </c>
      <c r="H120" s="454">
        <v>1</v>
      </c>
      <c r="I120" s="454">
        <v>1</v>
      </c>
      <c r="J120" s="454">
        <v>1</v>
      </c>
      <c r="K120" s="454">
        <v>4</v>
      </c>
      <c r="L120" s="455" t="s">
        <v>286</v>
      </c>
      <c r="N120" s="454" t="s">
        <v>311</v>
      </c>
      <c r="O120" s="454" t="s">
        <v>311</v>
      </c>
      <c r="P120" s="454" t="s">
        <v>311</v>
      </c>
      <c r="Q120" s="454" t="s">
        <v>311</v>
      </c>
      <c r="R120" s="454" t="s">
        <v>311</v>
      </c>
      <c r="S120" s="454" t="s">
        <v>311</v>
      </c>
      <c r="T120" s="454" t="s">
        <v>311</v>
      </c>
      <c r="U120" s="454" t="s">
        <v>311</v>
      </c>
      <c r="V120" s="454" t="s">
        <v>311</v>
      </c>
      <c r="W120" s="454" t="s">
        <v>311</v>
      </c>
      <c r="X120" s="454" t="s">
        <v>311</v>
      </c>
      <c r="Y120" s="455" t="s">
        <v>311</v>
      </c>
    </row>
    <row r="121" spans="1:25" ht="20.100000000000001" customHeight="1">
      <c r="A121" s="454">
        <v>18</v>
      </c>
      <c r="B121" s="454" t="s">
        <v>317</v>
      </c>
      <c r="C121" s="454">
        <v>1</v>
      </c>
      <c r="D121" s="454">
        <v>4</v>
      </c>
      <c r="E121" s="454">
        <v>22</v>
      </c>
      <c r="F121" s="454">
        <v>0</v>
      </c>
      <c r="G121" s="454">
        <v>1</v>
      </c>
      <c r="H121" s="454">
        <v>1</v>
      </c>
      <c r="I121" s="454">
        <v>1</v>
      </c>
      <c r="J121" s="454">
        <v>1</v>
      </c>
      <c r="K121" s="454">
        <v>4</v>
      </c>
      <c r="L121" s="455" t="s">
        <v>286</v>
      </c>
      <c r="N121" s="454">
        <v>4</v>
      </c>
      <c r="O121" s="454" t="s">
        <v>1</v>
      </c>
      <c r="P121" s="454">
        <v>1</v>
      </c>
      <c r="Q121" s="454">
        <v>0</v>
      </c>
      <c r="R121" s="454">
        <v>12</v>
      </c>
      <c r="S121" s="454">
        <v>0</v>
      </c>
      <c r="T121" s="454">
        <v>1</v>
      </c>
      <c r="U121" s="454">
        <v>1</v>
      </c>
      <c r="V121" s="454">
        <v>1</v>
      </c>
      <c r="W121" s="454">
        <v>1</v>
      </c>
      <c r="X121" s="454">
        <v>3</v>
      </c>
      <c r="Y121" s="455" t="s">
        <v>319</v>
      </c>
    </row>
    <row r="122" spans="1:25" ht="20.100000000000001" customHeight="1">
      <c r="A122" s="454">
        <v>18</v>
      </c>
      <c r="B122" s="454" t="s">
        <v>317</v>
      </c>
      <c r="C122" s="454">
        <v>1</v>
      </c>
      <c r="D122" s="454">
        <v>13</v>
      </c>
      <c r="E122" s="454">
        <v>21</v>
      </c>
      <c r="F122" s="454">
        <v>0</v>
      </c>
      <c r="G122" s="454">
        <v>1</v>
      </c>
      <c r="H122" s="454">
        <v>1</v>
      </c>
      <c r="I122" s="454">
        <v>1</v>
      </c>
      <c r="J122" s="454">
        <v>1</v>
      </c>
      <c r="K122" s="454">
        <v>4</v>
      </c>
      <c r="L122" s="455" t="s">
        <v>286</v>
      </c>
      <c r="N122" s="454">
        <v>4</v>
      </c>
      <c r="O122" s="454" t="s">
        <v>1</v>
      </c>
      <c r="P122" s="454">
        <v>1</v>
      </c>
      <c r="Q122" s="454">
        <v>13</v>
      </c>
      <c r="R122" s="454">
        <v>22</v>
      </c>
      <c r="S122" s="454">
        <v>0</v>
      </c>
      <c r="T122" s="454">
        <v>1</v>
      </c>
      <c r="U122" s="454">
        <v>1</v>
      </c>
      <c r="V122" s="454">
        <v>1</v>
      </c>
      <c r="W122" s="454">
        <v>1</v>
      </c>
      <c r="X122" s="454">
        <v>3</v>
      </c>
      <c r="Y122" s="455" t="s">
        <v>319</v>
      </c>
    </row>
    <row r="123" spans="1:25" ht="20.100000000000001" customHeight="1">
      <c r="A123" s="454">
        <v>18</v>
      </c>
      <c r="B123" s="454" t="s">
        <v>317</v>
      </c>
      <c r="C123" s="454">
        <v>1</v>
      </c>
      <c r="D123" s="454">
        <v>4</v>
      </c>
      <c r="E123" s="454">
        <v>21</v>
      </c>
      <c r="F123" s="454">
        <v>0</v>
      </c>
      <c r="G123" s="454">
        <v>1</v>
      </c>
      <c r="H123" s="454">
        <v>1</v>
      </c>
      <c r="I123" s="454">
        <v>1</v>
      </c>
      <c r="J123" s="454">
        <v>1</v>
      </c>
      <c r="K123" s="454">
        <v>4</v>
      </c>
      <c r="L123" s="455" t="s">
        <v>286</v>
      </c>
      <c r="N123" s="454">
        <v>4</v>
      </c>
      <c r="O123" s="454" t="s">
        <v>1</v>
      </c>
      <c r="P123" s="454" t="s">
        <v>310</v>
      </c>
      <c r="Q123" s="454" t="s">
        <v>310</v>
      </c>
      <c r="R123" s="454" t="s">
        <v>310</v>
      </c>
      <c r="S123" s="454" t="s">
        <v>310</v>
      </c>
      <c r="T123" s="454" t="s">
        <v>310</v>
      </c>
      <c r="U123" s="454" t="s">
        <v>310</v>
      </c>
      <c r="V123" s="454" t="s">
        <v>310</v>
      </c>
      <c r="W123" s="454" t="s">
        <v>310</v>
      </c>
      <c r="X123" s="454" t="s">
        <v>310</v>
      </c>
      <c r="Y123" s="455" t="s">
        <v>310</v>
      </c>
    </row>
    <row r="124" spans="1:25" ht="20.100000000000001" customHeight="1">
      <c r="A124" s="454" t="s">
        <v>311</v>
      </c>
      <c r="B124" s="454" t="s">
        <v>311</v>
      </c>
      <c r="C124" s="454" t="s">
        <v>311</v>
      </c>
      <c r="D124" s="454" t="s">
        <v>311</v>
      </c>
      <c r="E124" s="454" t="s">
        <v>311</v>
      </c>
      <c r="F124" s="454" t="s">
        <v>311</v>
      </c>
      <c r="G124" s="454" t="s">
        <v>311</v>
      </c>
      <c r="H124" s="454" t="s">
        <v>311</v>
      </c>
      <c r="I124" s="454" t="s">
        <v>311</v>
      </c>
      <c r="J124" s="454" t="s">
        <v>311</v>
      </c>
      <c r="K124" s="454" t="s">
        <v>311</v>
      </c>
      <c r="L124" s="455" t="s">
        <v>311</v>
      </c>
      <c r="N124" s="454">
        <v>4</v>
      </c>
      <c r="O124" s="454" t="s">
        <v>1</v>
      </c>
      <c r="P124" s="454">
        <v>2</v>
      </c>
      <c r="Q124" s="454">
        <v>0</v>
      </c>
      <c r="R124" s="454">
        <v>9</v>
      </c>
      <c r="S124" s="454">
        <v>0.2</v>
      </c>
      <c r="T124" s="454">
        <v>0</v>
      </c>
      <c r="U124" s="454">
        <v>1</v>
      </c>
      <c r="V124" s="454">
        <v>0</v>
      </c>
      <c r="W124" s="454">
        <v>0</v>
      </c>
      <c r="X124" s="454">
        <v>3</v>
      </c>
      <c r="Y124" s="455" t="s">
        <v>319</v>
      </c>
    </row>
    <row r="125" spans="1:25" ht="20.100000000000001" customHeight="1">
      <c r="A125" s="454">
        <v>19</v>
      </c>
      <c r="B125" s="454" t="s">
        <v>292</v>
      </c>
      <c r="C125" s="454">
        <v>1</v>
      </c>
      <c r="D125" s="454">
        <v>0</v>
      </c>
      <c r="E125" s="454">
        <v>11</v>
      </c>
      <c r="F125" s="454">
        <v>0</v>
      </c>
      <c r="G125" s="454">
        <v>1</v>
      </c>
      <c r="H125" s="454">
        <v>1</v>
      </c>
      <c r="I125" s="454">
        <v>1</v>
      </c>
      <c r="J125" s="454">
        <v>1</v>
      </c>
      <c r="K125" s="454">
        <v>4</v>
      </c>
      <c r="L125" s="455" t="s">
        <v>286</v>
      </c>
      <c r="N125" s="454">
        <v>4</v>
      </c>
      <c r="O125" s="454" t="s">
        <v>1</v>
      </c>
      <c r="P125" s="454">
        <v>2</v>
      </c>
      <c r="Q125" s="454">
        <v>13</v>
      </c>
      <c r="R125" s="454">
        <v>16.5</v>
      </c>
      <c r="S125" s="454">
        <v>0</v>
      </c>
      <c r="T125" s="454">
        <v>0</v>
      </c>
      <c r="U125" s="454">
        <v>1</v>
      </c>
      <c r="V125" s="454">
        <v>0</v>
      </c>
      <c r="W125" s="454">
        <v>0</v>
      </c>
      <c r="X125" s="454">
        <v>3</v>
      </c>
      <c r="Y125" s="455" t="s">
        <v>319</v>
      </c>
    </row>
    <row r="126" spans="1:25" ht="20.100000000000001" customHeight="1">
      <c r="A126" s="454">
        <v>19</v>
      </c>
      <c r="B126" s="454" t="s">
        <v>292</v>
      </c>
      <c r="C126" s="454">
        <v>1</v>
      </c>
      <c r="D126" s="454">
        <v>16</v>
      </c>
      <c r="E126" s="454">
        <v>17</v>
      </c>
      <c r="F126" s="454">
        <v>0</v>
      </c>
      <c r="G126" s="454">
        <v>1</v>
      </c>
      <c r="H126" s="454">
        <v>1</v>
      </c>
      <c r="I126" s="454">
        <v>1</v>
      </c>
      <c r="J126" s="454">
        <v>1</v>
      </c>
      <c r="K126" s="454">
        <v>4</v>
      </c>
      <c r="L126" s="455" t="s">
        <v>286</v>
      </c>
      <c r="N126" s="454">
        <v>4</v>
      </c>
      <c r="O126" s="454" t="s">
        <v>1</v>
      </c>
      <c r="P126" s="454">
        <v>2</v>
      </c>
      <c r="Q126" s="454">
        <v>30</v>
      </c>
      <c r="R126" s="454">
        <v>9</v>
      </c>
      <c r="S126" s="454">
        <v>0</v>
      </c>
      <c r="T126" s="454">
        <v>0</v>
      </c>
      <c r="U126" s="454">
        <v>1</v>
      </c>
      <c r="V126" s="454">
        <v>0</v>
      </c>
      <c r="W126" s="454">
        <v>0</v>
      </c>
      <c r="X126" s="454">
        <v>3</v>
      </c>
      <c r="Y126" s="455" t="s">
        <v>319</v>
      </c>
    </row>
    <row r="127" spans="1:25" ht="20.100000000000001" customHeight="1">
      <c r="A127" s="454">
        <v>19</v>
      </c>
      <c r="B127" s="454" t="s">
        <v>292</v>
      </c>
      <c r="C127" s="454">
        <v>1</v>
      </c>
      <c r="D127" s="454">
        <v>4</v>
      </c>
      <c r="E127" s="454">
        <v>17</v>
      </c>
      <c r="F127" s="454">
        <v>0</v>
      </c>
      <c r="G127" s="454">
        <v>1</v>
      </c>
      <c r="H127" s="454">
        <v>1</v>
      </c>
      <c r="I127" s="454">
        <v>1</v>
      </c>
      <c r="J127" s="454">
        <v>1</v>
      </c>
      <c r="K127" s="454">
        <v>4</v>
      </c>
      <c r="L127" s="455" t="s">
        <v>286</v>
      </c>
      <c r="N127" s="454">
        <v>4</v>
      </c>
      <c r="O127" s="454" t="s">
        <v>1</v>
      </c>
      <c r="P127" s="454">
        <v>2</v>
      </c>
      <c r="Q127" s="454">
        <v>13</v>
      </c>
      <c r="R127" s="454">
        <v>16.5</v>
      </c>
      <c r="S127" s="454">
        <v>0</v>
      </c>
      <c r="T127" s="454">
        <v>0</v>
      </c>
      <c r="U127" s="454">
        <v>1</v>
      </c>
      <c r="V127" s="454">
        <v>0</v>
      </c>
      <c r="W127" s="454">
        <v>0</v>
      </c>
      <c r="X127" s="454">
        <v>3</v>
      </c>
      <c r="Y127" s="455" t="s">
        <v>319</v>
      </c>
    </row>
    <row r="128" spans="1:25" ht="20.100000000000001" customHeight="1">
      <c r="A128" s="454">
        <v>19</v>
      </c>
      <c r="B128" s="454" t="s">
        <v>292</v>
      </c>
      <c r="C128" s="454">
        <v>1</v>
      </c>
      <c r="D128" s="454">
        <v>25</v>
      </c>
      <c r="E128" s="454">
        <v>17</v>
      </c>
      <c r="F128" s="454">
        <v>0</v>
      </c>
      <c r="G128" s="454">
        <v>1</v>
      </c>
      <c r="H128" s="454">
        <v>1</v>
      </c>
      <c r="I128" s="454">
        <v>1</v>
      </c>
      <c r="J128" s="454">
        <v>1</v>
      </c>
      <c r="K128" s="454">
        <v>4</v>
      </c>
      <c r="L128" s="455" t="s">
        <v>286</v>
      </c>
      <c r="N128" s="454">
        <v>4</v>
      </c>
      <c r="O128" s="454" t="s">
        <v>1</v>
      </c>
      <c r="P128" s="454" t="s">
        <v>310</v>
      </c>
      <c r="Q128" s="454" t="s">
        <v>310</v>
      </c>
      <c r="R128" s="454" t="s">
        <v>310</v>
      </c>
      <c r="S128" s="454" t="s">
        <v>310</v>
      </c>
      <c r="T128" s="454" t="s">
        <v>310</v>
      </c>
      <c r="U128" s="454" t="s">
        <v>310</v>
      </c>
      <c r="V128" s="454" t="s">
        <v>310</v>
      </c>
      <c r="W128" s="454" t="s">
        <v>310</v>
      </c>
      <c r="X128" s="454" t="s">
        <v>310</v>
      </c>
      <c r="Y128" s="455" t="s">
        <v>310</v>
      </c>
    </row>
    <row r="129" spans="1:25" ht="20.100000000000001" customHeight="1">
      <c r="A129" s="454">
        <v>19</v>
      </c>
      <c r="B129" s="454" t="s">
        <v>292</v>
      </c>
      <c r="C129" s="454">
        <v>1</v>
      </c>
      <c r="D129" s="454">
        <v>4</v>
      </c>
      <c r="E129" s="454">
        <v>17</v>
      </c>
      <c r="F129" s="454">
        <v>0</v>
      </c>
      <c r="G129" s="454">
        <v>1</v>
      </c>
      <c r="H129" s="454">
        <v>1</v>
      </c>
      <c r="I129" s="454">
        <v>1</v>
      </c>
      <c r="J129" s="454">
        <v>1</v>
      </c>
      <c r="K129" s="454">
        <v>4</v>
      </c>
      <c r="L129" s="455" t="s">
        <v>286</v>
      </c>
      <c r="N129" s="454">
        <v>4</v>
      </c>
      <c r="O129" s="454" t="s">
        <v>1</v>
      </c>
      <c r="P129" s="454">
        <v>3</v>
      </c>
      <c r="Q129" s="454">
        <v>0</v>
      </c>
      <c r="R129" s="454">
        <v>9</v>
      </c>
      <c r="S129" s="454">
        <v>0.2</v>
      </c>
      <c r="T129" s="454">
        <v>1</v>
      </c>
      <c r="U129" s="454">
        <v>1</v>
      </c>
      <c r="V129" s="454">
        <v>1</v>
      </c>
      <c r="W129" s="454">
        <v>1</v>
      </c>
      <c r="X129" s="454">
        <v>3</v>
      </c>
      <c r="Y129" s="455" t="s">
        <v>319</v>
      </c>
    </row>
    <row r="130" spans="1:25" ht="20.100000000000001" customHeight="1">
      <c r="A130" s="454">
        <v>19</v>
      </c>
      <c r="B130" s="454" t="s">
        <v>292</v>
      </c>
      <c r="C130" s="454">
        <v>1</v>
      </c>
      <c r="D130" s="454">
        <v>10</v>
      </c>
      <c r="E130" s="454">
        <v>17</v>
      </c>
      <c r="F130" s="454">
        <v>0</v>
      </c>
      <c r="G130" s="454">
        <v>1</v>
      </c>
      <c r="H130" s="454">
        <v>1</v>
      </c>
      <c r="I130" s="454">
        <v>1</v>
      </c>
      <c r="J130" s="454">
        <v>1</v>
      </c>
      <c r="K130" s="454">
        <v>4</v>
      </c>
      <c r="L130" s="455" t="s">
        <v>286</v>
      </c>
      <c r="N130" s="454">
        <v>4</v>
      </c>
      <c r="O130" s="454" t="s">
        <v>1</v>
      </c>
      <c r="P130" s="454">
        <v>3</v>
      </c>
      <c r="Q130" s="454">
        <v>13</v>
      </c>
      <c r="R130" s="454">
        <v>16.5</v>
      </c>
      <c r="S130" s="454">
        <v>0</v>
      </c>
      <c r="T130" s="454">
        <v>1</v>
      </c>
      <c r="U130" s="454">
        <v>1</v>
      </c>
      <c r="V130" s="454">
        <v>1</v>
      </c>
      <c r="W130" s="454">
        <v>1</v>
      </c>
      <c r="X130" s="454">
        <v>3</v>
      </c>
      <c r="Y130" s="455" t="s">
        <v>319</v>
      </c>
    </row>
    <row r="131" spans="1:25" ht="20.100000000000001" customHeight="1">
      <c r="A131" s="454">
        <v>19</v>
      </c>
      <c r="B131" s="454" t="s">
        <v>292</v>
      </c>
      <c r="C131" s="454">
        <v>1</v>
      </c>
      <c r="D131" s="454">
        <v>4</v>
      </c>
      <c r="E131" s="454">
        <v>17</v>
      </c>
      <c r="F131" s="454">
        <v>0</v>
      </c>
      <c r="G131" s="454">
        <v>1</v>
      </c>
      <c r="H131" s="454">
        <v>1</v>
      </c>
      <c r="I131" s="454">
        <v>1</v>
      </c>
      <c r="J131" s="454">
        <v>1</v>
      </c>
      <c r="K131" s="454">
        <v>4</v>
      </c>
      <c r="L131" s="455" t="s">
        <v>286</v>
      </c>
      <c r="N131" s="454" t="s">
        <v>311</v>
      </c>
      <c r="O131" s="454" t="s">
        <v>311</v>
      </c>
      <c r="P131" s="454" t="s">
        <v>311</v>
      </c>
      <c r="Q131" s="454" t="s">
        <v>311</v>
      </c>
      <c r="R131" s="454" t="s">
        <v>311</v>
      </c>
      <c r="S131" s="454" t="s">
        <v>311</v>
      </c>
      <c r="T131" s="454" t="s">
        <v>311</v>
      </c>
      <c r="U131" s="454" t="s">
        <v>311</v>
      </c>
      <c r="V131" s="454" t="s">
        <v>311</v>
      </c>
      <c r="W131" s="454" t="s">
        <v>311</v>
      </c>
      <c r="X131" s="454" t="s">
        <v>311</v>
      </c>
      <c r="Y131" s="455" t="s">
        <v>311</v>
      </c>
    </row>
    <row r="132" spans="1:25" ht="20.100000000000001" customHeight="1">
      <c r="A132" s="454">
        <v>19</v>
      </c>
      <c r="B132" s="454" t="s">
        <v>292</v>
      </c>
      <c r="C132" s="454">
        <v>1</v>
      </c>
      <c r="D132" s="454">
        <v>25</v>
      </c>
      <c r="E132" s="454">
        <v>17</v>
      </c>
      <c r="F132" s="454">
        <v>0</v>
      </c>
      <c r="G132" s="454">
        <v>1</v>
      </c>
      <c r="H132" s="454">
        <v>1</v>
      </c>
      <c r="I132" s="454">
        <v>1</v>
      </c>
      <c r="J132" s="454">
        <v>1</v>
      </c>
      <c r="K132" s="454">
        <v>4</v>
      </c>
      <c r="L132" s="455" t="s">
        <v>286</v>
      </c>
      <c r="N132" s="454">
        <v>5</v>
      </c>
      <c r="O132" s="454" t="s">
        <v>2</v>
      </c>
      <c r="P132" s="454">
        <v>1</v>
      </c>
      <c r="Q132" s="454">
        <v>0</v>
      </c>
      <c r="R132" s="454">
        <v>22</v>
      </c>
      <c r="S132" s="454">
        <v>0</v>
      </c>
      <c r="T132" s="454">
        <v>1</v>
      </c>
      <c r="U132" s="454">
        <v>1</v>
      </c>
      <c r="V132" s="454">
        <v>1</v>
      </c>
      <c r="W132" s="454">
        <v>1</v>
      </c>
      <c r="X132" s="454">
        <v>3</v>
      </c>
      <c r="Y132" s="455" t="s">
        <v>319</v>
      </c>
    </row>
    <row r="133" spans="1:25" ht="20.100000000000001" customHeight="1">
      <c r="A133" s="454">
        <v>19</v>
      </c>
      <c r="B133" s="454" t="s">
        <v>292</v>
      </c>
      <c r="C133" s="454">
        <v>1</v>
      </c>
      <c r="D133" s="454">
        <v>4</v>
      </c>
      <c r="E133" s="454">
        <v>17</v>
      </c>
      <c r="F133" s="454">
        <v>0</v>
      </c>
      <c r="G133" s="454">
        <v>1</v>
      </c>
      <c r="H133" s="454">
        <v>1</v>
      </c>
      <c r="I133" s="454">
        <v>1</v>
      </c>
      <c r="J133" s="454">
        <v>1</v>
      </c>
      <c r="K133" s="454">
        <v>4</v>
      </c>
      <c r="L133" s="455" t="s">
        <v>286</v>
      </c>
      <c r="N133" s="454">
        <v>5</v>
      </c>
      <c r="O133" s="454" t="s">
        <v>2</v>
      </c>
      <c r="P133" s="454">
        <v>1</v>
      </c>
      <c r="Q133" s="454">
        <v>11</v>
      </c>
      <c r="R133" s="454">
        <v>22</v>
      </c>
      <c r="S133" s="454">
        <v>0</v>
      </c>
      <c r="T133" s="454">
        <v>1</v>
      </c>
      <c r="U133" s="454">
        <v>1</v>
      </c>
      <c r="V133" s="454">
        <v>1</v>
      </c>
      <c r="W133" s="454">
        <v>1</v>
      </c>
      <c r="X133" s="454">
        <v>3</v>
      </c>
      <c r="Y133" s="455" t="s">
        <v>319</v>
      </c>
    </row>
    <row r="134" spans="1:25" ht="20.100000000000001" customHeight="1">
      <c r="A134" s="454" t="s">
        <v>311</v>
      </c>
      <c r="B134" s="454" t="s">
        <v>311</v>
      </c>
      <c r="C134" s="454" t="s">
        <v>311</v>
      </c>
      <c r="D134" s="454" t="s">
        <v>311</v>
      </c>
      <c r="E134" s="454" t="s">
        <v>311</v>
      </c>
      <c r="F134" s="454" t="s">
        <v>311</v>
      </c>
      <c r="G134" s="454" t="s">
        <v>311</v>
      </c>
      <c r="H134" s="454" t="s">
        <v>311</v>
      </c>
      <c r="I134" s="454" t="s">
        <v>311</v>
      </c>
      <c r="J134" s="454" t="s">
        <v>311</v>
      </c>
      <c r="K134" s="454" t="s">
        <v>311</v>
      </c>
      <c r="L134" s="455" t="s">
        <v>311</v>
      </c>
      <c r="N134" s="454">
        <v>5</v>
      </c>
      <c r="O134" s="454" t="s">
        <v>2</v>
      </c>
      <c r="P134" s="454">
        <v>1</v>
      </c>
      <c r="Q134" s="454">
        <v>4.1669999999999998</v>
      </c>
      <c r="R134" s="454">
        <v>22</v>
      </c>
      <c r="S134" s="454">
        <v>0</v>
      </c>
      <c r="T134" s="454">
        <v>1</v>
      </c>
      <c r="U134" s="454">
        <v>1</v>
      </c>
      <c r="V134" s="454">
        <v>1</v>
      </c>
      <c r="W134" s="454">
        <v>1</v>
      </c>
      <c r="X134" s="454">
        <v>3</v>
      </c>
      <c r="Y134" s="455" t="s">
        <v>319</v>
      </c>
    </row>
    <row r="135" spans="1:25" ht="20.100000000000001" customHeight="1">
      <c r="A135" s="454">
        <v>20</v>
      </c>
      <c r="B135" s="454" t="s">
        <v>283</v>
      </c>
      <c r="C135" s="454">
        <v>1</v>
      </c>
      <c r="D135" s="454">
        <v>0</v>
      </c>
      <c r="E135" s="454">
        <v>11</v>
      </c>
      <c r="F135" s="454">
        <v>0</v>
      </c>
      <c r="G135" s="454">
        <v>1</v>
      </c>
      <c r="H135" s="454">
        <v>1</v>
      </c>
      <c r="I135" s="454">
        <v>1</v>
      </c>
      <c r="J135" s="454">
        <v>1</v>
      </c>
      <c r="K135" s="454">
        <v>4</v>
      </c>
      <c r="L135" s="455" t="s">
        <v>286</v>
      </c>
      <c r="N135" s="454">
        <v>5</v>
      </c>
      <c r="O135" s="454" t="s">
        <v>2</v>
      </c>
      <c r="P135" s="454" t="s">
        <v>310</v>
      </c>
      <c r="Q135" s="454" t="s">
        <v>310</v>
      </c>
      <c r="R135" s="454" t="s">
        <v>310</v>
      </c>
      <c r="S135" s="454" t="s">
        <v>310</v>
      </c>
      <c r="T135" s="454" t="s">
        <v>310</v>
      </c>
      <c r="U135" s="454" t="s">
        <v>310</v>
      </c>
      <c r="V135" s="454" t="s">
        <v>310</v>
      </c>
      <c r="W135" s="454" t="s">
        <v>310</v>
      </c>
      <c r="X135" s="454" t="s">
        <v>310</v>
      </c>
      <c r="Y135" s="455" t="s">
        <v>310</v>
      </c>
    </row>
    <row r="136" spans="1:25" ht="20.100000000000001" customHeight="1">
      <c r="A136" s="454">
        <v>20</v>
      </c>
      <c r="B136" s="454" t="s">
        <v>283</v>
      </c>
      <c r="C136" s="454">
        <v>1</v>
      </c>
      <c r="D136" s="454">
        <v>16</v>
      </c>
      <c r="E136" s="454">
        <v>12</v>
      </c>
      <c r="F136" s="454">
        <v>0</v>
      </c>
      <c r="G136" s="454">
        <v>1</v>
      </c>
      <c r="H136" s="454">
        <v>1</v>
      </c>
      <c r="I136" s="454">
        <v>1</v>
      </c>
      <c r="J136" s="454">
        <v>1</v>
      </c>
      <c r="K136" s="454">
        <v>4</v>
      </c>
      <c r="L136" s="455" t="s">
        <v>286</v>
      </c>
      <c r="N136" s="454">
        <v>5</v>
      </c>
      <c r="O136" s="454" t="s">
        <v>2</v>
      </c>
      <c r="P136" s="454">
        <v>2</v>
      </c>
      <c r="Q136" s="454">
        <v>0</v>
      </c>
      <c r="R136" s="454">
        <v>16.5</v>
      </c>
      <c r="S136" s="454">
        <v>0.2</v>
      </c>
      <c r="T136" s="454">
        <v>0</v>
      </c>
      <c r="U136" s="454">
        <v>1</v>
      </c>
      <c r="V136" s="454">
        <v>0</v>
      </c>
      <c r="W136" s="454">
        <v>0</v>
      </c>
      <c r="X136" s="454">
        <v>3</v>
      </c>
      <c r="Y136" s="455" t="s">
        <v>319</v>
      </c>
    </row>
    <row r="137" spans="1:25" ht="20.100000000000001" customHeight="1">
      <c r="A137" s="454">
        <v>20</v>
      </c>
      <c r="B137" s="454" t="s">
        <v>283</v>
      </c>
      <c r="C137" s="454">
        <v>1</v>
      </c>
      <c r="D137" s="454">
        <v>4</v>
      </c>
      <c r="E137" s="454">
        <v>12</v>
      </c>
      <c r="F137" s="454">
        <v>0</v>
      </c>
      <c r="G137" s="454">
        <v>1</v>
      </c>
      <c r="H137" s="454">
        <v>1</v>
      </c>
      <c r="I137" s="454">
        <v>1</v>
      </c>
      <c r="J137" s="454">
        <v>1</v>
      </c>
      <c r="K137" s="454">
        <v>4</v>
      </c>
      <c r="L137" s="455" t="s">
        <v>286</v>
      </c>
      <c r="N137" s="454">
        <v>5</v>
      </c>
      <c r="O137" s="454" t="s">
        <v>2</v>
      </c>
      <c r="P137" s="454">
        <v>2</v>
      </c>
      <c r="Q137" s="454">
        <v>11</v>
      </c>
      <c r="R137" s="454">
        <v>16.5</v>
      </c>
      <c r="S137" s="454">
        <v>0</v>
      </c>
      <c r="T137" s="454">
        <v>0</v>
      </c>
      <c r="U137" s="454">
        <v>1</v>
      </c>
      <c r="V137" s="454">
        <v>0</v>
      </c>
      <c r="W137" s="454">
        <v>0</v>
      </c>
      <c r="X137" s="454">
        <v>3</v>
      </c>
      <c r="Y137" s="455" t="s">
        <v>319</v>
      </c>
    </row>
    <row r="138" spans="1:25" ht="20.100000000000001" customHeight="1">
      <c r="A138" s="454">
        <v>20</v>
      </c>
      <c r="B138" s="454" t="s">
        <v>283</v>
      </c>
      <c r="C138" s="454">
        <v>1</v>
      </c>
      <c r="D138" s="454">
        <v>25</v>
      </c>
      <c r="E138" s="454">
        <v>22</v>
      </c>
      <c r="F138" s="454">
        <v>0</v>
      </c>
      <c r="G138" s="454">
        <v>1</v>
      </c>
      <c r="H138" s="454">
        <v>1</v>
      </c>
      <c r="I138" s="454">
        <v>1</v>
      </c>
      <c r="J138" s="454">
        <v>1</v>
      </c>
      <c r="K138" s="454">
        <v>4</v>
      </c>
      <c r="L138" s="455" t="s">
        <v>286</v>
      </c>
      <c r="N138" s="454">
        <v>5</v>
      </c>
      <c r="O138" s="454" t="s">
        <v>2</v>
      </c>
      <c r="P138" s="454">
        <v>2</v>
      </c>
      <c r="Q138" s="454">
        <v>4.1669999999999998</v>
      </c>
      <c r="R138" s="454">
        <v>16.5</v>
      </c>
      <c r="S138" s="454">
        <v>0</v>
      </c>
      <c r="T138" s="454">
        <v>0</v>
      </c>
      <c r="U138" s="454">
        <v>1</v>
      </c>
      <c r="V138" s="454">
        <v>0</v>
      </c>
      <c r="W138" s="454">
        <v>0</v>
      </c>
      <c r="X138" s="454">
        <v>3</v>
      </c>
      <c r="Y138" s="455" t="s">
        <v>319</v>
      </c>
    </row>
    <row r="139" spans="1:25" ht="20.100000000000001" customHeight="1">
      <c r="A139" s="454">
        <v>20</v>
      </c>
      <c r="B139" s="454" t="s">
        <v>283</v>
      </c>
      <c r="C139" s="454">
        <v>1</v>
      </c>
      <c r="D139" s="454">
        <v>4</v>
      </c>
      <c r="E139" s="454">
        <v>22</v>
      </c>
      <c r="F139" s="454">
        <v>0</v>
      </c>
      <c r="G139" s="454">
        <v>1</v>
      </c>
      <c r="H139" s="454">
        <v>1</v>
      </c>
      <c r="I139" s="454">
        <v>1</v>
      </c>
      <c r="J139" s="454">
        <v>1</v>
      </c>
      <c r="K139" s="454">
        <v>4</v>
      </c>
      <c r="L139" s="455" t="s">
        <v>286</v>
      </c>
      <c r="N139" s="454">
        <v>5</v>
      </c>
      <c r="O139" s="454" t="s">
        <v>2</v>
      </c>
      <c r="P139" s="454">
        <v>2</v>
      </c>
      <c r="Q139" s="454">
        <v>30</v>
      </c>
      <c r="R139" s="454">
        <v>16.5</v>
      </c>
      <c r="S139" s="454">
        <v>0</v>
      </c>
      <c r="T139" s="454">
        <v>0</v>
      </c>
      <c r="U139" s="454">
        <v>1</v>
      </c>
      <c r="V139" s="454">
        <v>0</v>
      </c>
      <c r="W139" s="454">
        <v>0</v>
      </c>
      <c r="X139" s="454">
        <v>3</v>
      </c>
      <c r="Y139" s="455" t="s">
        <v>319</v>
      </c>
    </row>
    <row r="140" spans="1:25" ht="20.100000000000001" customHeight="1">
      <c r="A140" s="454">
        <v>20</v>
      </c>
      <c r="B140" s="454" t="s">
        <v>283</v>
      </c>
      <c r="C140" s="454">
        <v>1</v>
      </c>
      <c r="D140" s="454">
        <v>10</v>
      </c>
      <c r="E140" s="454">
        <v>22</v>
      </c>
      <c r="F140" s="454">
        <v>0</v>
      </c>
      <c r="G140" s="454">
        <v>1</v>
      </c>
      <c r="H140" s="454">
        <v>1</v>
      </c>
      <c r="I140" s="454">
        <v>1</v>
      </c>
      <c r="J140" s="454">
        <v>1</v>
      </c>
      <c r="K140" s="454">
        <v>4</v>
      </c>
      <c r="L140" s="455" t="s">
        <v>286</v>
      </c>
      <c r="N140" s="454">
        <v>5</v>
      </c>
      <c r="O140" s="454" t="s">
        <v>2</v>
      </c>
      <c r="P140" s="454">
        <v>2</v>
      </c>
      <c r="Q140" s="454">
        <v>11</v>
      </c>
      <c r="R140" s="454">
        <v>16.5</v>
      </c>
      <c r="S140" s="454">
        <v>0</v>
      </c>
      <c r="T140" s="454">
        <v>0</v>
      </c>
      <c r="U140" s="454">
        <v>1</v>
      </c>
      <c r="V140" s="454">
        <v>0</v>
      </c>
      <c r="W140" s="454">
        <v>0</v>
      </c>
      <c r="X140" s="454">
        <v>3</v>
      </c>
      <c r="Y140" s="455" t="s">
        <v>319</v>
      </c>
    </row>
    <row r="141" spans="1:25" ht="20.100000000000001" customHeight="1">
      <c r="A141" s="454">
        <v>20</v>
      </c>
      <c r="B141" s="454" t="s">
        <v>283</v>
      </c>
      <c r="C141" s="454">
        <v>1</v>
      </c>
      <c r="D141" s="454">
        <v>4</v>
      </c>
      <c r="E141" s="454">
        <v>22</v>
      </c>
      <c r="F141" s="454">
        <v>0</v>
      </c>
      <c r="G141" s="454">
        <v>1</v>
      </c>
      <c r="H141" s="454">
        <v>1</v>
      </c>
      <c r="I141" s="454">
        <v>1</v>
      </c>
      <c r="J141" s="454">
        <v>1</v>
      </c>
      <c r="K141" s="454">
        <v>4</v>
      </c>
      <c r="L141" s="455" t="s">
        <v>286</v>
      </c>
      <c r="N141" s="454">
        <v>5</v>
      </c>
      <c r="O141" s="454" t="s">
        <v>2</v>
      </c>
      <c r="P141" s="454">
        <v>2</v>
      </c>
      <c r="Q141" s="454">
        <v>4.1669999999999998</v>
      </c>
      <c r="R141" s="454">
        <v>16.5</v>
      </c>
      <c r="S141" s="454">
        <v>0</v>
      </c>
      <c r="T141" s="454">
        <v>0</v>
      </c>
      <c r="U141" s="454">
        <v>1</v>
      </c>
      <c r="V141" s="454">
        <v>0</v>
      </c>
      <c r="W141" s="454">
        <v>0</v>
      </c>
      <c r="X141" s="454">
        <v>3</v>
      </c>
      <c r="Y141" s="455" t="s">
        <v>319</v>
      </c>
    </row>
    <row r="142" spans="1:25" ht="20.100000000000001" customHeight="1">
      <c r="A142" s="454">
        <v>20</v>
      </c>
      <c r="B142" s="454" t="s">
        <v>283</v>
      </c>
      <c r="C142" s="454">
        <v>1</v>
      </c>
      <c r="D142" s="454">
        <v>25</v>
      </c>
      <c r="E142" s="454">
        <v>12</v>
      </c>
      <c r="F142" s="454">
        <v>0</v>
      </c>
      <c r="G142" s="454">
        <v>1</v>
      </c>
      <c r="H142" s="454">
        <v>1</v>
      </c>
      <c r="I142" s="454">
        <v>1</v>
      </c>
      <c r="J142" s="454">
        <v>1</v>
      </c>
      <c r="K142" s="454">
        <v>4</v>
      </c>
      <c r="L142" s="455" t="s">
        <v>286</v>
      </c>
      <c r="N142" s="454">
        <v>5</v>
      </c>
      <c r="O142" s="454" t="s">
        <v>2</v>
      </c>
      <c r="P142" s="454" t="s">
        <v>310</v>
      </c>
      <c r="Q142" s="454" t="s">
        <v>310</v>
      </c>
      <c r="R142" s="454" t="s">
        <v>310</v>
      </c>
      <c r="S142" s="454" t="s">
        <v>310</v>
      </c>
      <c r="T142" s="454" t="s">
        <v>310</v>
      </c>
      <c r="U142" s="454" t="s">
        <v>310</v>
      </c>
      <c r="V142" s="454" t="s">
        <v>310</v>
      </c>
      <c r="W142" s="454" t="s">
        <v>310</v>
      </c>
      <c r="X142" s="454" t="s">
        <v>310</v>
      </c>
      <c r="Y142" s="455" t="s">
        <v>310</v>
      </c>
    </row>
    <row r="143" spans="1:25" ht="20.100000000000001" customHeight="1">
      <c r="A143" s="454">
        <v>20</v>
      </c>
      <c r="B143" s="454" t="s">
        <v>283</v>
      </c>
      <c r="C143" s="454">
        <v>1</v>
      </c>
      <c r="D143" s="454">
        <v>4</v>
      </c>
      <c r="E143" s="454">
        <v>12</v>
      </c>
      <c r="F143" s="454">
        <v>0</v>
      </c>
      <c r="G143" s="454">
        <v>1</v>
      </c>
      <c r="H143" s="454">
        <v>1</v>
      </c>
      <c r="I143" s="454">
        <v>1</v>
      </c>
      <c r="J143" s="454">
        <v>1</v>
      </c>
      <c r="K143" s="454">
        <v>4</v>
      </c>
      <c r="L143" s="455" t="s">
        <v>286</v>
      </c>
      <c r="N143" s="454">
        <v>5</v>
      </c>
      <c r="O143" s="454" t="s">
        <v>2</v>
      </c>
      <c r="P143" s="454">
        <v>3</v>
      </c>
      <c r="Q143" s="454">
        <v>0</v>
      </c>
      <c r="R143" s="454">
        <v>16.5</v>
      </c>
      <c r="S143" s="454">
        <v>0.2</v>
      </c>
      <c r="T143" s="454">
        <v>1</v>
      </c>
      <c r="U143" s="454">
        <v>1</v>
      </c>
      <c r="V143" s="454">
        <v>1</v>
      </c>
      <c r="W143" s="454">
        <v>1</v>
      </c>
      <c r="X143" s="454">
        <v>3</v>
      </c>
      <c r="Y143" s="455" t="s">
        <v>319</v>
      </c>
    </row>
    <row r="144" spans="1:25" ht="20.100000000000001" customHeight="1">
      <c r="A144" s="454" t="s">
        <v>311</v>
      </c>
      <c r="B144" s="454" t="s">
        <v>311</v>
      </c>
      <c r="C144" s="454" t="s">
        <v>311</v>
      </c>
      <c r="D144" s="454" t="s">
        <v>311</v>
      </c>
      <c r="E144" s="454" t="s">
        <v>311</v>
      </c>
      <c r="F144" s="454" t="s">
        <v>311</v>
      </c>
      <c r="G144" s="454" t="s">
        <v>311</v>
      </c>
      <c r="H144" s="454" t="s">
        <v>311</v>
      </c>
      <c r="I144" s="454" t="s">
        <v>311</v>
      </c>
      <c r="J144" s="454" t="s">
        <v>311</v>
      </c>
      <c r="K144" s="454" t="s">
        <v>311</v>
      </c>
      <c r="L144" s="455" t="s">
        <v>311</v>
      </c>
      <c r="N144" s="454">
        <v>5</v>
      </c>
      <c r="O144" s="454" t="s">
        <v>2</v>
      </c>
      <c r="P144" s="454">
        <v>3</v>
      </c>
      <c r="Q144" s="454">
        <v>11</v>
      </c>
      <c r="R144" s="454">
        <v>16.5</v>
      </c>
      <c r="S144" s="454">
        <v>0</v>
      </c>
      <c r="T144" s="454">
        <v>1</v>
      </c>
      <c r="U144" s="454">
        <v>1</v>
      </c>
      <c r="V144" s="454">
        <v>1</v>
      </c>
      <c r="W144" s="454">
        <v>1</v>
      </c>
      <c r="X144" s="454">
        <v>3</v>
      </c>
      <c r="Y144" s="455" t="s">
        <v>319</v>
      </c>
    </row>
    <row r="145" spans="1:25" ht="20.100000000000001" customHeight="1">
      <c r="A145" s="454">
        <v>21</v>
      </c>
      <c r="B145" s="454" t="s">
        <v>284</v>
      </c>
      <c r="C145" s="454">
        <v>1</v>
      </c>
      <c r="D145" s="454">
        <v>0</v>
      </c>
      <c r="E145" s="454">
        <v>6</v>
      </c>
      <c r="F145" s="454">
        <v>0</v>
      </c>
      <c r="G145" s="454">
        <v>1</v>
      </c>
      <c r="H145" s="454">
        <v>1</v>
      </c>
      <c r="I145" s="454">
        <v>1</v>
      </c>
      <c r="J145" s="454">
        <v>1</v>
      </c>
      <c r="K145" s="454">
        <v>4</v>
      </c>
      <c r="L145" s="455" t="s">
        <v>286</v>
      </c>
      <c r="N145" s="454">
        <v>5</v>
      </c>
      <c r="O145" s="454" t="s">
        <v>2</v>
      </c>
      <c r="P145" s="454">
        <v>3</v>
      </c>
      <c r="Q145" s="454">
        <v>4.1669999999999998</v>
      </c>
      <c r="R145" s="454">
        <v>16.5</v>
      </c>
      <c r="S145" s="454">
        <v>0</v>
      </c>
      <c r="T145" s="454">
        <v>1</v>
      </c>
      <c r="U145" s="454">
        <v>1</v>
      </c>
      <c r="V145" s="454">
        <v>1</v>
      </c>
      <c r="W145" s="454">
        <v>1</v>
      </c>
      <c r="X145" s="454">
        <v>3</v>
      </c>
      <c r="Y145" s="455" t="s">
        <v>319</v>
      </c>
    </row>
    <row r="146" spans="1:25" ht="20.100000000000001" customHeight="1">
      <c r="A146" s="454">
        <v>21</v>
      </c>
      <c r="B146" s="454" t="s">
        <v>284</v>
      </c>
      <c r="C146" s="454">
        <v>1</v>
      </c>
      <c r="D146" s="454">
        <v>22</v>
      </c>
      <c r="E146" s="454">
        <v>13.2</v>
      </c>
      <c r="F146" s="454">
        <v>0</v>
      </c>
      <c r="G146" s="454">
        <v>1</v>
      </c>
      <c r="H146" s="454">
        <v>1</v>
      </c>
      <c r="I146" s="454">
        <v>1</v>
      </c>
      <c r="J146" s="454">
        <v>1</v>
      </c>
      <c r="K146" s="454">
        <v>4</v>
      </c>
      <c r="L146" s="455" t="s">
        <v>286</v>
      </c>
      <c r="N146" s="454" t="s">
        <v>311</v>
      </c>
      <c r="O146" s="454" t="s">
        <v>311</v>
      </c>
      <c r="P146" s="454" t="s">
        <v>311</v>
      </c>
      <c r="Q146" s="454" t="s">
        <v>311</v>
      </c>
      <c r="R146" s="454" t="s">
        <v>311</v>
      </c>
      <c r="S146" s="454" t="s">
        <v>311</v>
      </c>
      <c r="T146" s="454" t="s">
        <v>311</v>
      </c>
      <c r="U146" s="454" t="s">
        <v>311</v>
      </c>
      <c r="V146" s="454" t="s">
        <v>311</v>
      </c>
      <c r="W146" s="454" t="s">
        <v>311</v>
      </c>
      <c r="X146" s="454" t="s">
        <v>311</v>
      </c>
      <c r="Y146" s="455" t="s">
        <v>311</v>
      </c>
    </row>
    <row r="147" spans="1:25" ht="20.100000000000001" customHeight="1">
      <c r="A147" s="454">
        <v>21</v>
      </c>
      <c r="B147" s="454" t="s">
        <v>284</v>
      </c>
      <c r="C147" s="454">
        <v>1</v>
      </c>
      <c r="D147" s="454">
        <v>4.5</v>
      </c>
      <c r="E147" s="454">
        <v>13.2</v>
      </c>
      <c r="F147" s="454">
        <v>0</v>
      </c>
      <c r="G147" s="454">
        <v>1</v>
      </c>
      <c r="H147" s="454">
        <v>1</v>
      </c>
      <c r="I147" s="454">
        <v>1</v>
      </c>
      <c r="J147" s="454">
        <v>1</v>
      </c>
      <c r="K147" s="454">
        <v>4</v>
      </c>
      <c r="L147" s="455" t="s">
        <v>286</v>
      </c>
      <c r="N147" s="454">
        <v>6</v>
      </c>
      <c r="O147" s="454" t="s">
        <v>3</v>
      </c>
      <c r="P147" s="454">
        <v>1</v>
      </c>
      <c r="Q147" s="454">
        <v>0</v>
      </c>
      <c r="R147" s="454">
        <v>13.9</v>
      </c>
      <c r="S147" s="454">
        <v>0</v>
      </c>
      <c r="T147" s="454">
        <v>1</v>
      </c>
      <c r="U147" s="454">
        <v>1</v>
      </c>
      <c r="V147" s="454">
        <v>1</v>
      </c>
      <c r="W147" s="454">
        <v>1</v>
      </c>
      <c r="X147" s="454">
        <v>3</v>
      </c>
      <c r="Y147" s="455" t="s">
        <v>319</v>
      </c>
    </row>
    <row r="148" spans="1:25" ht="20.100000000000001" customHeight="1">
      <c r="A148" s="454">
        <v>21</v>
      </c>
      <c r="B148" s="454" t="s">
        <v>284</v>
      </c>
      <c r="C148" s="454">
        <v>1</v>
      </c>
      <c r="D148" s="454">
        <v>4.5</v>
      </c>
      <c r="E148" s="454">
        <v>13.2</v>
      </c>
      <c r="F148" s="454">
        <v>0</v>
      </c>
      <c r="G148" s="454">
        <v>1</v>
      </c>
      <c r="H148" s="454">
        <v>1</v>
      </c>
      <c r="I148" s="454">
        <v>1</v>
      </c>
      <c r="J148" s="454">
        <v>1</v>
      </c>
      <c r="K148" s="454">
        <v>4</v>
      </c>
      <c r="L148" s="455" t="s">
        <v>286</v>
      </c>
      <c r="N148" s="454">
        <v>6</v>
      </c>
      <c r="O148" s="454" t="s">
        <v>3</v>
      </c>
      <c r="P148" s="454">
        <v>1</v>
      </c>
      <c r="Q148" s="454">
        <v>9.1669999999999998</v>
      </c>
      <c r="R148" s="454">
        <v>18.7</v>
      </c>
      <c r="S148" s="454">
        <v>0</v>
      </c>
      <c r="T148" s="454">
        <v>1</v>
      </c>
      <c r="U148" s="454">
        <v>1</v>
      </c>
      <c r="V148" s="454">
        <v>1</v>
      </c>
      <c r="W148" s="454">
        <v>1</v>
      </c>
      <c r="X148" s="454">
        <v>3</v>
      </c>
      <c r="Y148" s="455" t="s">
        <v>319</v>
      </c>
    </row>
    <row r="149" spans="1:25" ht="20.100000000000001" customHeight="1">
      <c r="A149" s="454">
        <v>21</v>
      </c>
      <c r="B149" s="454" t="s">
        <v>284</v>
      </c>
      <c r="C149" s="454">
        <v>1</v>
      </c>
      <c r="D149" s="454">
        <v>25</v>
      </c>
      <c r="E149" s="454">
        <v>13.2</v>
      </c>
      <c r="F149" s="454">
        <v>0</v>
      </c>
      <c r="G149" s="454">
        <v>1</v>
      </c>
      <c r="H149" s="454">
        <v>1</v>
      </c>
      <c r="I149" s="454">
        <v>1</v>
      </c>
      <c r="J149" s="454">
        <v>1</v>
      </c>
      <c r="K149" s="454">
        <v>4</v>
      </c>
      <c r="L149" s="455" t="s">
        <v>286</v>
      </c>
      <c r="N149" s="454">
        <v>6</v>
      </c>
      <c r="O149" s="454" t="s">
        <v>3</v>
      </c>
      <c r="P149" s="454">
        <v>1</v>
      </c>
      <c r="Q149" s="454">
        <v>4.1669999999999998</v>
      </c>
      <c r="R149" s="454">
        <v>18.7</v>
      </c>
      <c r="S149" s="454">
        <v>0</v>
      </c>
      <c r="T149" s="454">
        <v>1</v>
      </c>
      <c r="U149" s="454">
        <v>1</v>
      </c>
      <c r="V149" s="454">
        <v>1</v>
      </c>
      <c r="W149" s="454">
        <v>1</v>
      </c>
      <c r="X149" s="454">
        <v>3</v>
      </c>
      <c r="Y149" s="455" t="s">
        <v>319</v>
      </c>
    </row>
    <row r="150" spans="1:25" ht="20.100000000000001" customHeight="1">
      <c r="A150" s="454">
        <v>21</v>
      </c>
      <c r="B150" s="454" t="s">
        <v>284</v>
      </c>
      <c r="C150" s="454">
        <v>1</v>
      </c>
      <c r="D150" s="454">
        <v>4.5</v>
      </c>
      <c r="E150" s="454">
        <v>12.6</v>
      </c>
      <c r="F150" s="454">
        <v>0</v>
      </c>
      <c r="G150" s="454">
        <v>1</v>
      </c>
      <c r="H150" s="454">
        <v>1</v>
      </c>
      <c r="I150" s="454">
        <v>1</v>
      </c>
      <c r="J150" s="454">
        <v>1</v>
      </c>
      <c r="K150" s="454">
        <v>4</v>
      </c>
      <c r="L150" s="455" t="s">
        <v>286</v>
      </c>
      <c r="N150" s="454">
        <v>6</v>
      </c>
      <c r="O150" s="454" t="s">
        <v>3</v>
      </c>
      <c r="P150" s="454">
        <v>1</v>
      </c>
      <c r="Q150" s="454">
        <v>4.1669999999999998</v>
      </c>
      <c r="R150" s="454">
        <v>18.7</v>
      </c>
      <c r="S150" s="454">
        <v>0</v>
      </c>
      <c r="T150" s="454">
        <v>1</v>
      </c>
      <c r="U150" s="454">
        <v>1</v>
      </c>
      <c r="V150" s="454">
        <v>1</v>
      </c>
      <c r="W150" s="454">
        <v>1</v>
      </c>
      <c r="X150" s="454">
        <v>3</v>
      </c>
      <c r="Y150" s="455" t="s">
        <v>319</v>
      </c>
    </row>
    <row r="151" spans="1:25" ht="20.100000000000001" customHeight="1">
      <c r="A151" s="454">
        <v>21</v>
      </c>
      <c r="B151" s="454" t="s">
        <v>284</v>
      </c>
      <c r="C151" s="454">
        <v>1</v>
      </c>
      <c r="D151" s="454">
        <v>4.5</v>
      </c>
      <c r="E151" s="454">
        <v>12.6</v>
      </c>
      <c r="F151" s="454">
        <v>0</v>
      </c>
      <c r="G151" s="454">
        <v>1</v>
      </c>
      <c r="H151" s="454">
        <v>1</v>
      </c>
      <c r="I151" s="454">
        <v>1</v>
      </c>
      <c r="J151" s="454">
        <v>1</v>
      </c>
      <c r="K151" s="454">
        <v>4</v>
      </c>
      <c r="L151" s="455" t="s">
        <v>286</v>
      </c>
      <c r="N151" s="454">
        <v>6</v>
      </c>
      <c r="O151" s="454" t="s">
        <v>3</v>
      </c>
      <c r="P151" s="454" t="s">
        <v>310</v>
      </c>
      <c r="Q151" s="454" t="s">
        <v>310</v>
      </c>
      <c r="R151" s="454" t="s">
        <v>310</v>
      </c>
      <c r="S151" s="454" t="s">
        <v>310</v>
      </c>
      <c r="T151" s="454" t="s">
        <v>310</v>
      </c>
      <c r="U151" s="454" t="s">
        <v>310</v>
      </c>
      <c r="V151" s="454" t="s">
        <v>310</v>
      </c>
      <c r="W151" s="454" t="s">
        <v>310</v>
      </c>
      <c r="X151" s="454" t="s">
        <v>310</v>
      </c>
      <c r="Y151" s="455" t="s">
        <v>310</v>
      </c>
    </row>
    <row r="152" spans="1:25" ht="20.100000000000001" customHeight="1">
      <c r="A152" s="454" t="s">
        <v>311</v>
      </c>
      <c r="B152" s="454" t="s">
        <v>311</v>
      </c>
      <c r="C152" s="454" t="s">
        <v>311</v>
      </c>
      <c r="D152" s="454" t="s">
        <v>311</v>
      </c>
      <c r="E152" s="454" t="s">
        <v>311</v>
      </c>
      <c r="F152" s="454" t="s">
        <v>311</v>
      </c>
      <c r="G152" s="454" t="s">
        <v>311</v>
      </c>
      <c r="H152" s="454" t="s">
        <v>311</v>
      </c>
      <c r="I152" s="454" t="s">
        <v>311</v>
      </c>
      <c r="J152" s="454" t="s">
        <v>311</v>
      </c>
      <c r="K152" s="454" t="s">
        <v>311</v>
      </c>
      <c r="L152" s="455" t="s">
        <v>311</v>
      </c>
      <c r="N152" s="454">
        <v>6</v>
      </c>
      <c r="O152" s="454" t="s">
        <v>3</v>
      </c>
      <c r="P152" s="454">
        <v>2</v>
      </c>
      <c r="Q152" s="454">
        <v>0</v>
      </c>
      <c r="R152" s="454">
        <v>10.425000000000001</v>
      </c>
      <c r="S152" s="454">
        <v>0.2</v>
      </c>
      <c r="T152" s="454">
        <v>0</v>
      </c>
      <c r="U152" s="454">
        <v>1</v>
      </c>
      <c r="V152" s="454">
        <v>0</v>
      </c>
      <c r="W152" s="454">
        <v>0</v>
      </c>
      <c r="X152" s="454">
        <v>3</v>
      </c>
      <c r="Y152" s="455" t="s">
        <v>319</v>
      </c>
    </row>
    <row r="153" spans="1:25" ht="20.100000000000001" customHeight="1">
      <c r="A153" s="454">
        <v>22</v>
      </c>
      <c r="B153" s="454" t="s">
        <v>285</v>
      </c>
      <c r="C153" s="454">
        <v>1</v>
      </c>
      <c r="D153" s="454">
        <v>0</v>
      </c>
      <c r="E153" s="454">
        <v>6.9</v>
      </c>
      <c r="F153" s="454">
        <v>0</v>
      </c>
      <c r="G153" s="454">
        <v>1</v>
      </c>
      <c r="H153" s="454">
        <v>1</v>
      </c>
      <c r="I153" s="454">
        <v>1</v>
      </c>
      <c r="J153" s="454">
        <v>1</v>
      </c>
      <c r="K153" s="454">
        <v>4</v>
      </c>
      <c r="L153" s="455" t="s">
        <v>286</v>
      </c>
      <c r="N153" s="454">
        <v>6</v>
      </c>
      <c r="O153" s="454" t="s">
        <v>3</v>
      </c>
      <c r="P153" s="454">
        <v>2</v>
      </c>
      <c r="Q153" s="454">
        <v>9.1669999999999998</v>
      </c>
      <c r="R153" s="454">
        <v>14.024999999999999</v>
      </c>
      <c r="S153" s="454">
        <v>0</v>
      </c>
      <c r="T153" s="454">
        <v>0</v>
      </c>
      <c r="U153" s="454">
        <v>1</v>
      </c>
      <c r="V153" s="454">
        <v>0</v>
      </c>
      <c r="W153" s="454">
        <v>0</v>
      </c>
      <c r="X153" s="454">
        <v>3</v>
      </c>
      <c r="Y153" s="455" t="s">
        <v>319</v>
      </c>
    </row>
    <row r="154" spans="1:25" ht="20.100000000000001" customHeight="1">
      <c r="A154" s="454">
        <v>22</v>
      </c>
      <c r="B154" s="454" t="s">
        <v>285</v>
      </c>
      <c r="C154" s="454">
        <v>1</v>
      </c>
      <c r="D154" s="454">
        <v>22</v>
      </c>
      <c r="E154" s="454">
        <v>27.24</v>
      </c>
      <c r="F154" s="454">
        <v>0</v>
      </c>
      <c r="G154" s="454">
        <v>1</v>
      </c>
      <c r="H154" s="454">
        <v>1</v>
      </c>
      <c r="I154" s="454">
        <v>1</v>
      </c>
      <c r="J154" s="454">
        <v>1</v>
      </c>
      <c r="K154" s="454">
        <v>4</v>
      </c>
      <c r="L154" s="455" t="s">
        <v>286</v>
      </c>
      <c r="N154" s="454">
        <v>6</v>
      </c>
      <c r="O154" s="454" t="s">
        <v>3</v>
      </c>
      <c r="P154" s="454">
        <v>2</v>
      </c>
      <c r="Q154" s="454">
        <v>4.1669999999999998</v>
      </c>
      <c r="R154" s="454">
        <v>14.024999999999999</v>
      </c>
      <c r="S154" s="454">
        <v>0</v>
      </c>
      <c r="T154" s="454">
        <v>0</v>
      </c>
      <c r="U154" s="454">
        <v>1</v>
      </c>
      <c r="V154" s="454">
        <v>0</v>
      </c>
      <c r="W154" s="454">
        <v>0</v>
      </c>
      <c r="X154" s="454">
        <v>3</v>
      </c>
      <c r="Y154" s="455" t="s">
        <v>319</v>
      </c>
    </row>
    <row r="155" spans="1:25" ht="20.100000000000001" customHeight="1">
      <c r="A155" s="454">
        <v>22</v>
      </c>
      <c r="B155" s="454" t="s">
        <v>285</v>
      </c>
      <c r="C155" s="454">
        <v>1</v>
      </c>
      <c r="D155" s="454">
        <v>4.5</v>
      </c>
      <c r="E155" s="454">
        <v>27.24</v>
      </c>
      <c r="F155" s="454">
        <v>0</v>
      </c>
      <c r="G155" s="454">
        <v>1</v>
      </c>
      <c r="H155" s="454">
        <v>1</v>
      </c>
      <c r="I155" s="454">
        <v>1</v>
      </c>
      <c r="J155" s="454">
        <v>1</v>
      </c>
      <c r="K155" s="454">
        <v>4</v>
      </c>
      <c r="L155" s="455" t="s">
        <v>286</v>
      </c>
      <c r="N155" s="454">
        <v>6</v>
      </c>
      <c r="O155" s="454" t="s">
        <v>3</v>
      </c>
      <c r="P155" s="454">
        <v>2</v>
      </c>
      <c r="Q155" s="454">
        <v>4.1669999999999998</v>
      </c>
      <c r="R155" s="454">
        <v>14.024999999999999</v>
      </c>
      <c r="S155" s="454">
        <v>0</v>
      </c>
      <c r="T155" s="454">
        <v>0</v>
      </c>
      <c r="U155" s="454">
        <v>1</v>
      </c>
      <c r="V155" s="454">
        <v>0</v>
      </c>
      <c r="W155" s="454">
        <v>0</v>
      </c>
      <c r="X155" s="454">
        <v>3</v>
      </c>
      <c r="Y155" s="455" t="s">
        <v>319</v>
      </c>
    </row>
    <row r="156" spans="1:25" ht="20.100000000000001" customHeight="1">
      <c r="A156" s="454">
        <v>22</v>
      </c>
      <c r="B156" s="454" t="s">
        <v>285</v>
      </c>
      <c r="C156" s="454">
        <v>1</v>
      </c>
      <c r="D156" s="454">
        <v>30.33</v>
      </c>
      <c r="E156" s="454">
        <v>16.68</v>
      </c>
      <c r="F156" s="454">
        <v>0</v>
      </c>
      <c r="G156" s="454">
        <v>1</v>
      </c>
      <c r="H156" s="454">
        <v>1</v>
      </c>
      <c r="I156" s="454">
        <v>1</v>
      </c>
      <c r="J156" s="454">
        <v>1</v>
      </c>
      <c r="K156" s="454">
        <v>4</v>
      </c>
      <c r="L156" s="455" t="s">
        <v>286</v>
      </c>
      <c r="N156" s="454">
        <v>6</v>
      </c>
      <c r="O156" s="454" t="s">
        <v>3</v>
      </c>
      <c r="P156" s="454">
        <v>2</v>
      </c>
      <c r="Q156" s="454">
        <v>30</v>
      </c>
      <c r="R156" s="454">
        <v>10.425000000000001</v>
      </c>
      <c r="S156" s="454">
        <v>0</v>
      </c>
      <c r="T156" s="454">
        <v>0</v>
      </c>
      <c r="U156" s="454">
        <v>1</v>
      </c>
      <c r="V156" s="454">
        <v>0</v>
      </c>
      <c r="W156" s="454">
        <v>0</v>
      </c>
      <c r="X156" s="454">
        <v>3</v>
      </c>
      <c r="Y156" s="455" t="s">
        <v>319</v>
      </c>
    </row>
    <row r="157" spans="1:25" ht="20.100000000000001" customHeight="1">
      <c r="A157" s="454" t="s">
        <v>311</v>
      </c>
      <c r="B157" s="454" t="s">
        <v>311</v>
      </c>
      <c r="C157" s="454" t="s">
        <v>311</v>
      </c>
      <c r="D157" s="454" t="s">
        <v>311</v>
      </c>
      <c r="E157" s="454" t="s">
        <v>311</v>
      </c>
      <c r="F157" s="454" t="s">
        <v>311</v>
      </c>
      <c r="G157" s="454" t="s">
        <v>311</v>
      </c>
      <c r="H157" s="454" t="s">
        <v>311</v>
      </c>
      <c r="I157" s="454" t="s">
        <v>311</v>
      </c>
      <c r="J157" s="454" t="s">
        <v>311</v>
      </c>
      <c r="K157" s="454" t="s">
        <v>311</v>
      </c>
      <c r="L157" s="455" t="s">
        <v>311</v>
      </c>
      <c r="N157" s="454">
        <v>6</v>
      </c>
      <c r="O157" s="454" t="s">
        <v>3</v>
      </c>
      <c r="P157" s="454">
        <v>2</v>
      </c>
      <c r="Q157" s="454">
        <v>9.1669999999999998</v>
      </c>
      <c r="R157" s="454">
        <v>14.024999999999999</v>
      </c>
      <c r="S157" s="454">
        <v>0</v>
      </c>
      <c r="T157" s="454">
        <v>0</v>
      </c>
      <c r="U157" s="454">
        <v>1</v>
      </c>
      <c r="V157" s="454">
        <v>0</v>
      </c>
      <c r="W157" s="454">
        <v>0</v>
      </c>
      <c r="X157" s="454">
        <v>3</v>
      </c>
      <c r="Y157" s="455" t="s">
        <v>319</v>
      </c>
    </row>
    <row r="158" spans="1:25" ht="20.100000000000001" customHeight="1">
      <c r="N158" s="454">
        <v>6</v>
      </c>
      <c r="O158" s="454" t="s">
        <v>3</v>
      </c>
      <c r="P158" s="454">
        <v>2</v>
      </c>
      <c r="Q158" s="454">
        <v>4.1669999999999998</v>
      </c>
      <c r="R158" s="454">
        <v>14.024999999999999</v>
      </c>
      <c r="S158" s="454">
        <v>0</v>
      </c>
      <c r="T158" s="454">
        <v>0</v>
      </c>
      <c r="U158" s="454">
        <v>1</v>
      </c>
      <c r="V158" s="454">
        <v>0</v>
      </c>
      <c r="W158" s="454">
        <v>0</v>
      </c>
      <c r="X158" s="454">
        <v>3</v>
      </c>
      <c r="Y158" s="455" t="s">
        <v>319</v>
      </c>
    </row>
    <row r="159" spans="1:25" ht="20.100000000000001" customHeight="1">
      <c r="N159" s="454">
        <v>6</v>
      </c>
      <c r="O159" s="454" t="s">
        <v>3</v>
      </c>
      <c r="P159" s="454">
        <v>2</v>
      </c>
      <c r="Q159" s="454">
        <v>4.1669999999999998</v>
      </c>
      <c r="R159" s="454">
        <v>14.024999999999999</v>
      </c>
      <c r="S159" s="454">
        <v>0</v>
      </c>
      <c r="T159" s="454">
        <v>0</v>
      </c>
      <c r="U159" s="454">
        <v>1</v>
      </c>
      <c r="V159" s="454">
        <v>0</v>
      </c>
      <c r="W159" s="454">
        <v>0</v>
      </c>
      <c r="X159" s="454">
        <v>3</v>
      </c>
      <c r="Y159" s="455" t="s">
        <v>319</v>
      </c>
    </row>
    <row r="160" spans="1:25" ht="20.100000000000001" customHeight="1">
      <c r="N160" s="454">
        <v>6</v>
      </c>
      <c r="O160" s="454" t="s">
        <v>3</v>
      </c>
      <c r="P160" s="454" t="s">
        <v>310</v>
      </c>
      <c r="Q160" s="454" t="s">
        <v>310</v>
      </c>
      <c r="R160" s="454" t="s">
        <v>310</v>
      </c>
      <c r="S160" s="454" t="s">
        <v>310</v>
      </c>
      <c r="T160" s="454" t="s">
        <v>310</v>
      </c>
      <c r="U160" s="454" t="s">
        <v>310</v>
      </c>
      <c r="V160" s="454" t="s">
        <v>310</v>
      </c>
      <c r="W160" s="454" t="s">
        <v>310</v>
      </c>
      <c r="X160" s="454" t="s">
        <v>310</v>
      </c>
      <c r="Y160" s="455" t="s">
        <v>310</v>
      </c>
    </row>
    <row r="161" spans="14:25" ht="20.100000000000001" customHeight="1">
      <c r="N161" s="454">
        <v>6</v>
      </c>
      <c r="O161" s="454" t="s">
        <v>3</v>
      </c>
      <c r="P161" s="454">
        <v>3</v>
      </c>
      <c r="Q161" s="454">
        <v>0</v>
      </c>
      <c r="R161" s="454">
        <v>10.425000000000001</v>
      </c>
      <c r="S161" s="454">
        <v>0.2</v>
      </c>
      <c r="T161" s="454">
        <v>1</v>
      </c>
      <c r="U161" s="454">
        <v>1</v>
      </c>
      <c r="V161" s="454">
        <v>1</v>
      </c>
      <c r="W161" s="454">
        <v>1</v>
      </c>
      <c r="X161" s="454">
        <v>3</v>
      </c>
      <c r="Y161" s="455" t="s">
        <v>319</v>
      </c>
    </row>
    <row r="162" spans="14:25" ht="20.100000000000001" customHeight="1">
      <c r="N162" s="454">
        <v>6</v>
      </c>
      <c r="O162" s="454" t="s">
        <v>3</v>
      </c>
      <c r="P162" s="454">
        <v>3</v>
      </c>
      <c r="Q162" s="454">
        <v>9.1669999999999998</v>
      </c>
      <c r="R162" s="454">
        <v>14.024999999999999</v>
      </c>
      <c r="S162" s="454">
        <v>0</v>
      </c>
      <c r="T162" s="454">
        <v>1</v>
      </c>
      <c r="U162" s="454">
        <v>1</v>
      </c>
      <c r="V162" s="454">
        <v>1</v>
      </c>
      <c r="W162" s="454">
        <v>1</v>
      </c>
      <c r="X162" s="454">
        <v>3</v>
      </c>
      <c r="Y162" s="455" t="s">
        <v>319</v>
      </c>
    </row>
    <row r="163" spans="14:25" ht="20.100000000000001" customHeight="1">
      <c r="N163" s="454">
        <v>6</v>
      </c>
      <c r="O163" s="454" t="s">
        <v>3</v>
      </c>
      <c r="P163" s="454">
        <v>3</v>
      </c>
      <c r="Q163" s="454">
        <v>4.1669999999999998</v>
      </c>
      <c r="R163" s="454">
        <v>14.024999999999999</v>
      </c>
      <c r="S163" s="454">
        <v>0</v>
      </c>
      <c r="T163" s="454">
        <v>1</v>
      </c>
      <c r="U163" s="454">
        <v>1</v>
      </c>
      <c r="V163" s="454">
        <v>1</v>
      </c>
      <c r="W163" s="454">
        <v>1</v>
      </c>
      <c r="X163" s="454">
        <v>3</v>
      </c>
      <c r="Y163" s="455" t="s">
        <v>319</v>
      </c>
    </row>
    <row r="164" spans="14:25" ht="20.100000000000001" customHeight="1">
      <c r="N164" s="454">
        <v>6</v>
      </c>
      <c r="O164" s="454" t="s">
        <v>3</v>
      </c>
      <c r="P164" s="454">
        <v>3</v>
      </c>
      <c r="Q164" s="454">
        <v>4.1669999999999998</v>
      </c>
      <c r="R164" s="454">
        <v>14.024999999999999</v>
      </c>
      <c r="S164" s="454">
        <v>0</v>
      </c>
      <c r="T164" s="454">
        <v>1</v>
      </c>
      <c r="U164" s="454">
        <v>1</v>
      </c>
      <c r="V164" s="454">
        <v>1</v>
      </c>
      <c r="W164" s="454">
        <v>1</v>
      </c>
      <c r="X164" s="454">
        <v>3</v>
      </c>
      <c r="Y164" s="455" t="s">
        <v>319</v>
      </c>
    </row>
    <row r="165" spans="14:25" ht="20.100000000000001" customHeight="1">
      <c r="N165" s="454" t="s">
        <v>311</v>
      </c>
      <c r="O165" s="454" t="s">
        <v>311</v>
      </c>
      <c r="P165" s="454" t="s">
        <v>311</v>
      </c>
      <c r="Q165" s="454" t="s">
        <v>311</v>
      </c>
      <c r="R165" s="454" t="s">
        <v>311</v>
      </c>
      <c r="S165" s="454" t="s">
        <v>311</v>
      </c>
      <c r="T165" s="454" t="s">
        <v>311</v>
      </c>
      <c r="U165" s="454" t="s">
        <v>311</v>
      </c>
      <c r="V165" s="454" t="s">
        <v>311</v>
      </c>
      <c r="W165" s="454" t="s">
        <v>311</v>
      </c>
      <c r="X165" s="454" t="s">
        <v>311</v>
      </c>
      <c r="Y165" s="455" t="s">
        <v>311</v>
      </c>
    </row>
    <row r="166" spans="14:25" ht="20.100000000000001" customHeight="1">
      <c r="N166" s="454">
        <v>7</v>
      </c>
      <c r="O166" s="454" t="s">
        <v>4</v>
      </c>
      <c r="P166" s="454">
        <v>1</v>
      </c>
      <c r="Q166" s="454">
        <v>0</v>
      </c>
      <c r="R166" s="454">
        <v>12</v>
      </c>
      <c r="S166" s="454">
        <v>0</v>
      </c>
      <c r="T166" s="454">
        <v>1</v>
      </c>
      <c r="U166" s="454">
        <v>1</v>
      </c>
      <c r="V166" s="454">
        <v>1</v>
      </c>
      <c r="W166" s="454">
        <v>1</v>
      </c>
      <c r="X166" s="454">
        <v>3</v>
      </c>
      <c r="Y166" s="455" t="s">
        <v>319</v>
      </c>
    </row>
    <row r="167" spans="14:25" ht="20.100000000000001" customHeight="1">
      <c r="N167" s="454">
        <v>7</v>
      </c>
      <c r="O167" s="454" t="s">
        <v>4</v>
      </c>
      <c r="P167" s="454">
        <v>1</v>
      </c>
      <c r="Q167" s="454">
        <v>10</v>
      </c>
      <c r="R167" s="454">
        <v>22</v>
      </c>
      <c r="S167" s="454">
        <v>0</v>
      </c>
      <c r="T167" s="454">
        <v>1</v>
      </c>
      <c r="U167" s="454">
        <v>1</v>
      </c>
      <c r="V167" s="454">
        <v>1</v>
      </c>
      <c r="W167" s="454">
        <v>1</v>
      </c>
      <c r="X167" s="454">
        <v>3</v>
      </c>
      <c r="Y167" s="455" t="s">
        <v>319</v>
      </c>
    </row>
    <row r="168" spans="14:25" ht="20.100000000000001" customHeight="1">
      <c r="N168" s="454">
        <v>7</v>
      </c>
      <c r="O168" s="454" t="s">
        <v>4</v>
      </c>
      <c r="P168" s="454">
        <v>1</v>
      </c>
      <c r="Q168" s="454">
        <v>20</v>
      </c>
      <c r="R168" s="454">
        <v>22</v>
      </c>
      <c r="S168" s="454">
        <v>0</v>
      </c>
      <c r="T168" s="454">
        <v>1</v>
      </c>
      <c r="U168" s="454">
        <v>1</v>
      </c>
      <c r="V168" s="454">
        <v>1</v>
      </c>
      <c r="W168" s="454">
        <v>1</v>
      </c>
      <c r="X168" s="454">
        <v>3</v>
      </c>
      <c r="Y168" s="455" t="s">
        <v>319</v>
      </c>
    </row>
    <row r="169" spans="14:25" ht="20.100000000000001" customHeight="1">
      <c r="N169" s="454">
        <v>7</v>
      </c>
      <c r="O169" s="454" t="s">
        <v>4</v>
      </c>
      <c r="P169" s="454" t="s">
        <v>310</v>
      </c>
      <c r="Q169" s="454" t="s">
        <v>310</v>
      </c>
      <c r="R169" s="454" t="s">
        <v>310</v>
      </c>
      <c r="S169" s="454" t="s">
        <v>310</v>
      </c>
      <c r="T169" s="454" t="s">
        <v>310</v>
      </c>
      <c r="U169" s="454" t="s">
        <v>310</v>
      </c>
      <c r="V169" s="454" t="s">
        <v>310</v>
      </c>
      <c r="W169" s="454" t="s">
        <v>310</v>
      </c>
      <c r="X169" s="454" t="s">
        <v>310</v>
      </c>
      <c r="Y169" s="455" t="s">
        <v>310</v>
      </c>
    </row>
    <row r="170" spans="14:25" ht="20.100000000000001" customHeight="1">
      <c r="N170" s="454">
        <v>7</v>
      </c>
      <c r="O170" s="454" t="s">
        <v>4</v>
      </c>
      <c r="P170" s="454">
        <v>2</v>
      </c>
      <c r="Q170" s="454">
        <v>0</v>
      </c>
      <c r="R170" s="454">
        <v>9</v>
      </c>
      <c r="S170" s="454">
        <v>0.2</v>
      </c>
      <c r="T170" s="454">
        <v>0</v>
      </c>
      <c r="U170" s="454">
        <v>1</v>
      </c>
      <c r="V170" s="454">
        <v>0</v>
      </c>
      <c r="W170" s="454">
        <v>0</v>
      </c>
      <c r="X170" s="454">
        <v>3</v>
      </c>
      <c r="Y170" s="455" t="s">
        <v>319</v>
      </c>
    </row>
    <row r="171" spans="14:25" ht="20.100000000000001" customHeight="1">
      <c r="N171" s="454">
        <v>7</v>
      </c>
      <c r="O171" s="454" t="s">
        <v>4</v>
      </c>
      <c r="P171" s="454">
        <v>2</v>
      </c>
      <c r="Q171" s="454">
        <v>10</v>
      </c>
      <c r="R171" s="454">
        <v>16.5</v>
      </c>
      <c r="S171" s="454">
        <v>0</v>
      </c>
      <c r="T171" s="454">
        <v>0</v>
      </c>
      <c r="U171" s="454">
        <v>1</v>
      </c>
      <c r="V171" s="454">
        <v>0</v>
      </c>
      <c r="W171" s="454">
        <v>0</v>
      </c>
      <c r="X171" s="454">
        <v>3</v>
      </c>
      <c r="Y171" s="455" t="s">
        <v>319</v>
      </c>
    </row>
    <row r="172" spans="14:25" ht="20.100000000000001" customHeight="1">
      <c r="N172" s="454">
        <v>7</v>
      </c>
      <c r="O172" s="454" t="s">
        <v>4</v>
      </c>
      <c r="P172" s="454">
        <v>2</v>
      </c>
      <c r="Q172" s="454">
        <v>20</v>
      </c>
      <c r="R172" s="454">
        <v>16.5</v>
      </c>
      <c r="S172" s="454">
        <v>0</v>
      </c>
      <c r="T172" s="454">
        <v>0</v>
      </c>
      <c r="U172" s="454">
        <v>1</v>
      </c>
      <c r="V172" s="454">
        <v>0</v>
      </c>
      <c r="W172" s="454">
        <v>0</v>
      </c>
      <c r="X172" s="454">
        <v>3</v>
      </c>
      <c r="Y172" s="455" t="s">
        <v>319</v>
      </c>
    </row>
    <row r="173" spans="14:25" ht="20.100000000000001" customHeight="1">
      <c r="N173" s="454">
        <v>7</v>
      </c>
      <c r="O173" s="454" t="s">
        <v>4</v>
      </c>
      <c r="P173" s="454">
        <v>2</v>
      </c>
      <c r="Q173" s="454">
        <v>30</v>
      </c>
      <c r="R173" s="454">
        <v>9</v>
      </c>
      <c r="S173" s="454">
        <v>0</v>
      </c>
      <c r="T173" s="454">
        <v>0</v>
      </c>
      <c r="U173" s="454">
        <v>1</v>
      </c>
      <c r="V173" s="454">
        <v>0</v>
      </c>
      <c r="W173" s="454">
        <v>0</v>
      </c>
      <c r="X173" s="454">
        <v>3</v>
      </c>
      <c r="Y173" s="455" t="s">
        <v>319</v>
      </c>
    </row>
    <row r="174" spans="14:25" ht="20.100000000000001" customHeight="1">
      <c r="N174" s="454">
        <v>7</v>
      </c>
      <c r="O174" s="454" t="s">
        <v>4</v>
      </c>
      <c r="P174" s="454">
        <v>2</v>
      </c>
      <c r="Q174" s="454">
        <v>10</v>
      </c>
      <c r="R174" s="454">
        <v>16.5</v>
      </c>
      <c r="S174" s="454">
        <v>0</v>
      </c>
      <c r="T174" s="454">
        <v>0</v>
      </c>
      <c r="U174" s="454">
        <v>1</v>
      </c>
      <c r="V174" s="454">
        <v>0</v>
      </c>
      <c r="W174" s="454">
        <v>0</v>
      </c>
      <c r="X174" s="454">
        <v>3</v>
      </c>
      <c r="Y174" s="455" t="s">
        <v>319</v>
      </c>
    </row>
    <row r="175" spans="14:25" ht="20.100000000000001" customHeight="1">
      <c r="N175" s="454">
        <v>7</v>
      </c>
      <c r="O175" s="454" t="s">
        <v>4</v>
      </c>
      <c r="P175" s="454">
        <v>2</v>
      </c>
      <c r="Q175" s="454">
        <v>20</v>
      </c>
      <c r="R175" s="454">
        <v>16.5</v>
      </c>
      <c r="S175" s="454">
        <v>0</v>
      </c>
      <c r="T175" s="454">
        <v>0</v>
      </c>
      <c r="U175" s="454">
        <v>1</v>
      </c>
      <c r="V175" s="454">
        <v>0</v>
      </c>
      <c r="W175" s="454">
        <v>0</v>
      </c>
      <c r="X175" s="454">
        <v>3</v>
      </c>
      <c r="Y175" s="455" t="s">
        <v>319</v>
      </c>
    </row>
    <row r="176" spans="14:25" ht="20.100000000000001" customHeight="1">
      <c r="N176" s="454">
        <v>7</v>
      </c>
      <c r="O176" s="454" t="s">
        <v>4</v>
      </c>
      <c r="P176" s="454" t="s">
        <v>310</v>
      </c>
      <c r="Q176" s="454" t="s">
        <v>310</v>
      </c>
      <c r="R176" s="454" t="s">
        <v>310</v>
      </c>
      <c r="S176" s="454" t="s">
        <v>310</v>
      </c>
      <c r="T176" s="454" t="s">
        <v>310</v>
      </c>
      <c r="U176" s="454" t="s">
        <v>310</v>
      </c>
      <c r="V176" s="454" t="s">
        <v>310</v>
      </c>
      <c r="W176" s="454" t="s">
        <v>310</v>
      </c>
      <c r="X176" s="454" t="s">
        <v>310</v>
      </c>
      <c r="Y176" s="455" t="s">
        <v>310</v>
      </c>
    </row>
    <row r="177" spans="14:25" ht="20.100000000000001" customHeight="1">
      <c r="N177" s="454">
        <v>7</v>
      </c>
      <c r="O177" s="454" t="s">
        <v>4</v>
      </c>
      <c r="P177" s="454">
        <v>3</v>
      </c>
      <c r="Q177" s="454">
        <v>0</v>
      </c>
      <c r="R177" s="454">
        <v>9</v>
      </c>
      <c r="S177" s="454">
        <v>0.2</v>
      </c>
      <c r="T177" s="454">
        <v>1</v>
      </c>
      <c r="U177" s="454">
        <v>1</v>
      </c>
      <c r="V177" s="454">
        <v>1</v>
      </c>
      <c r="W177" s="454">
        <v>1</v>
      </c>
      <c r="X177" s="454">
        <v>3</v>
      </c>
      <c r="Y177" s="455" t="s">
        <v>319</v>
      </c>
    </row>
    <row r="178" spans="14:25" ht="20.100000000000001" customHeight="1">
      <c r="N178" s="454">
        <v>7</v>
      </c>
      <c r="O178" s="454" t="s">
        <v>4</v>
      </c>
      <c r="P178" s="454">
        <v>3</v>
      </c>
      <c r="Q178" s="454">
        <v>10</v>
      </c>
      <c r="R178" s="454">
        <v>16.5</v>
      </c>
      <c r="S178" s="454">
        <v>0</v>
      </c>
      <c r="T178" s="454">
        <v>1</v>
      </c>
      <c r="U178" s="454">
        <v>1</v>
      </c>
      <c r="V178" s="454">
        <v>1</v>
      </c>
      <c r="W178" s="454">
        <v>1</v>
      </c>
      <c r="X178" s="454">
        <v>3</v>
      </c>
      <c r="Y178" s="455" t="s">
        <v>319</v>
      </c>
    </row>
    <row r="179" spans="14:25" ht="20.100000000000001" customHeight="1">
      <c r="N179" s="454">
        <v>7</v>
      </c>
      <c r="O179" s="454" t="s">
        <v>4</v>
      </c>
      <c r="P179" s="454">
        <v>3</v>
      </c>
      <c r="Q179" s="454">
        <v>20</v>
      </c>
      <c r="R179" s="454">
        <v>16.5</v>
      </c>
      <c r="S179" s="454">
        <v>0</v>
      </c>
      <c r="T179" s="454">
        <v>1</v>
      </c>
      <c r="U179" s="454">
        <v>1</v>
      </c>
      <c r="V179" s="454">
        <v>1</v>
      </c>
      <c r="W179" s="454">
        <v>1</v>
      </c>
      <c r="X179" s="454">
        <v>3</v>
      </c>
      <c r="Y179" s="455" t="s">
        <v>319</v>
      </c>
    </row>
    <row r="180" spans="14:25" ht="20.100000000000001" customHeight="1">
      <c r="N180" s="454" t="s">
        <v>311</v>
      </c>
      <c r="O180" s="454" t="s">
        <v>311</v>
      </c>
      <c r="P180" s="454" t="s">
        <v>311</v>
      </c>
      <c r="Q180" s="454" t="s">
        <v>311</v>
      </c>
      <c r="R180" s="454" t="s">
        <v>311</v>
      </c>
      <c r="S180" s="454" t="s">
        <v>311</v>
      </c>
      <c r="T180" s="454" t="s">
        <v>311</v>
      </c>
      <c r="U180" s="454" t="s">
        <v>311</v>
      </c>
      <c r="V180" s="454" t="s">
        <v>311</v>
      </c>
      <c r="W180" s="454" t="s">
        <v>311</v>
      </c>
      <c r="X180" s="454" t="s">
        <v>311</v>
      </c>
      <c r="Y180" s="455" t="s">
        <v>311</v>
      </c>
    </row>
    <row r="181" spans="14:25" ht="20.100000000000001" customHeight="1">
      <c r="N181" s="454">
        <v>8</v>
      </c>
      <c r="O181" s="454" t="s">
        <v>5</v>
      </c>
      <c r="P181" s="454">
        <v>1</v>
      </c>
      <c r="Q181" s="454">
        <v>0</v>
      </c>
      <c r="R181" s="454">
        <v>7.3</v>
      </c>
      <c r="S181" s="454">
        <v>0</v>
      </c>
      <c r="T181" s="454">
        <v>1</v>
      </c>
      <c r="U181" s="454">
        <v>1</v>
      </c>
      <c r="V181" s="454">
        <v>1</v>
      </c>
      <c r="W181" s="454">
        <v>1</v>
      </c>
      <c r="X181" s="454">
        <v>3</v>
      </c>
      <c r="Y181" s="455" t="s">
        <v>319</v>
      </c>
    </row>
    <row r="182" spans="14:25" ht="20.100000000000001" customHeight="1">
      <c r="N182" s="454">
        <v>8</v>
      </c>
      <c r="O182" s="454" t="s">
        <v>5</v>
      </c>
      <c r="P182" s="454">
        <v>1</v>
      </c>
      <c r="Q182" s="454">
        <v>10</v>
      </c>
      <c r="R182" s="454">
        <v>22</v>
      </c>
      <c r="S182" s="454">
        <v>0</v>
      </c>
      <c r="T182" s="454">
        <v>1</v>
      </c>
      <c r="U182" s="454">
        <v>1</v>
      </c>
      <c r="V182" s="454">
        <v>1</v>
      </c>
      <c r="W182" s="454">
        <v>1</v>
      </c>
      <c r="X182" s="454">
        <v>3</v>
      </c>
      <c r="Y182" s="455" t="s">
        <v>319</v>
      </c>
    </row>
    <row r="183" spans="14:25" ht="20.100000000000001" customHeight="1">
      <c r="N183" s="454">
        <v>8</v>
      </c>
      <c r="O183" s="454" t="s">
        <v>5</v>
      </c>
      <c r="P183" s="454">
        <v>1</v>
      </c>
      <c r="Q183" s="454">
        <v>21.832999999999998</v>
      </c>
      <c r="R183" s="454">
        <v>22</v>
      </c>
      <c r="S183" s="454">
        <v>0</v>
      </c>
      <c r="T183" s="454">
        <v>1</v>
      </c>
      <c r="U183" s="454">
        <v>1</v>
      </c>
      <c r="V183" s="454">
        <v>1</v>
      </c>
      <c r="W183" s="454">
        <v>1</v>
      </c>
      <c r="X183" s="454">
        <v>3</v>
      </c>
      <c r="Y183" s="455" t="s">
        <v>319</v>
      </c>
    </row>
    <row r="184" spans="14:25" ht="20.100000000000001" customHeight="1">
      <c r="N184" s="454">
        <v>8</v>
      </c>
      <c r="O184" s="454" t="s">
        <v>5</v>
      </c>
      <c r="P184" s="454">
        <v>1</v>
      </c>
      <c r="Q184" s="454">
        <v>4.1669999999999998</v>
      </c>
      <c r="R184" s="454">
        <v>22</v>
      </c>
      <c r="S184" s="454">
        <v>0</v>
      </c>
      <c r="T184" s="454">
        <v>1</v>
      </c>
      <c r="U184" s="454">
        <v>1</v>
      </c>
      <c r="V184" s="454">
        <v>1</v>
      </c>
      <c r="W184" s="454">
        <v>1</v>
      </c>
      <c r="X184" s="454">
        <v>3</v>
      </c>
      <c r="Y184" s="455" t="s">
        <v>319</v>
      </c>
    </row>
    <row r="185" spans="14:25" ht="20.100000000000001" customHeight="1">
      <c r="N185" s="454">
        <v>8</v>
      </c>
      <c r="O185" s="454" t="s">
        <v>5</v>
      </c>
      <c r="P185" s="454" t="s">
        <v>310</v>
      </c>
      <c r="Q185" s="454" t="s">
        <v>310</v>
      </c>
      <c r="R185" s="454" t="s">
        <v>310</v>
      </c>
      <c r="S185" s="454" t="s">
        <v>310</v>
      </c>
      <c r="T185" s="454" t="s">
        <v>310</v>
      </c>
      <c r="U185" s="454" t="s">
        <v>310</v>
      </c>
      <c r="V185" s="454" t="s">
        <v>310</v>
      </c>
      <c r="W185" s="454" t="s">
        <v>310</v>
      </c>
      <c r="X185" s="454" t="s">
        <v>310</v>
      </c>
      <c r="Y185" s="455" t="s">
        <v>310</v>
      </c>
    </row>
    <row r="186" spans="14:25" ht="20.100000000000001" customHeight="1">
      <c r="N186" s="454">
        <v>8</v>
      </c>
      <c r="O186" s="454" t="s">
        <v>5</v>
      </c>
      <c r="P186" s="454">
        <v>2</v>
      </c>
      <c r="Q186" s="454">
        <v>0</v>
      </c>
      <c r="R186" s="454">
        <v>5.4749999999999996</v>
      </c>
      <c r="S186" s="454">
        <v>0.2</v>
      </c>
      <c r="T186" s="454">
        <v>0</v>
      </c>
      <c r="U186" s="454">
        <v>1</v>
      </c>
      <c r="V186" s="454">
        <v>0</v>
      </c>
      <c r="W186" s="454">
        <v>0</v>
      </c>
      <c r="X186" s="454">
        <v>3</v>
      </c>
      <c r="Y186" s="455" t="s">
        <v>319</v>
      </c>
    </row>
    <row r="187" spans="14:25" ht="20.100000000000001" customHeight="1">
      <c r="N187" s="454">
        <v>8</v>
      </c>
      <c r="O187" s="454" t="s">
        <v>5</v>
      </c>
      <c r="P187" s="454">
        <v>2</v>
      </c>
      <c r="Q187" s="454">
        <v>10</v>
      </c>
      <c r="R187" s="454">
        <v>16.5</v>
      </c>
      <c r="S187" s="454">
        <v>0</v>
      </c>
      <c r="T187" s="454">
        <v>0</v>
      </c>
      <c r="U187" s="454">
        <v>1</v>
      </c>
      <c r="V187" s="454">
        <v>0</v>
      </c>
      <c r="W187" s="454">
        <v>0</v>
      </c>
      <c r="X187" s="454">
        <v>3</v>
      </c>
      <c r="Y187" s="455" t="s">
        <v>319</v>
      </c>
    </row>
    <row r="188" spans="14:25" ht="20.100000000000001" customHeight="1">
      <c r="N188" s="454">
        <v>8</v>
      </c>
      <c r="O188" s="454" t="s">
        <v>5</v>
      </c>
      <c r="P188" s="454">
        <v>2</v>
      </c>
      <c r="Q188" s="454">
        <v>21.832999999999998</v>
      </c>
      <c r="R188" s="454">
        <v>16.5</v>
      </c>
      <c r="S188" s="454">
        <v>0</v>
      </c>
      <c r="T188" s="454">
        <v>0</v>
      </c>
      <c r="U188" s="454">
        <v>1</v>
      </c>
      <c r="V188" s="454">
        <v>0</v>
      </c>
      <c r="W188" s="454">
        <v>0</v>
      </c>
      <c r="X188" s="454">
        <v>3</v>
      </c>
      <c r="Y188" s="455" t="s">
        <v>319</v>
      </c>
    </row>
    <row r="189" spans="14:25" ht="20.100000000000001" customHeight="1">
      <c r="N189" s="454">
        <v>8</v>
      </c>
      <c r="O189" s="454" t="s">
        <v>5</v>
      </c>
      <c r="P189" s="454">
        <v>2</v>
      </c>
      <c r="Q189" s="454">
        <v>4.1669999999999998</v>
      </c>
      <c r="R189" s="454">
        <v>16.5</v>
      </c>
      <c r="S189" s="454">
        <v>0</v>
      </c>
      <c r="T189" s="454">
        <v>0</v>
      </c>
      <c r="U189" s="454">
        <v>1</v>
      </c>
      <c r="V189" s="454">
        <v>0</v>
      </c>
      <c r="W189" s="454">
        <v>0</v>
      </c>
      <c r="X189" s="454">
        <v>3</v>
      </c>
      <c r="Y189" s="455" t="s">
        <v>319</v>
      </c>
    </row>
    <row r="190" spans="14:25" ht="20.100000000000001" customHeight="1">
      <c r="N190" s="454">
        <v>8</v>
      </c>
      <c r="O190" s="454" t="s">
        <v>5</v>
      </c>
      <c r="P190" s="454">
        <v>2</v>
      </c>
      <c r="Q190" s="454">
        <v>30</v>
      </c>
      <c r="R190" s="454">
        <v>5.4749999999999996</v>
      </c>
      <c r="S190" s="454">
        <v>0</v>
      </c>
      <c r="T190" s="454">
        <v>0</v>
      </c>
      <c r="U190" s="454">
        <v>1</v>
      </c>
      <c r="V190" s="454">
        <v>0</v>
      </c>
      <c r="W190" s="454">
        <v>0</v>
      </c>
      <c r="X190" s="454">
        <v>3</v>
      </c>
      <c r="Y190" s="455" t="s">
        <v>319</v>
      </c>
    </row>
    <row r="191" spans="14:25" ht="20.100000000000001" customHeight="1">
      <c r="N191" s="454">
        <v>8</v>
      </c>
      <c r="O191" s="454" t="s">
        <v>5</v>
      </c>
      <c r="P191" s="454">
        <v>2</v>
      </c>
      <c r="Q191" s="454">
        <v>10</v>
      </c>
      <c r="R191" s="454">
        <v>16.5</v>
      </c>
      <c r="S191" s="454">
        <v>0</v>
      </c>
      <c r="T191" s="454">
        <v>0</v>
      </c>
      <c r="U191" s="454">
        <v>1</v>
      </c>
      <c r="V191" s="454">
        <v>0</v>
      </c>
      <c r="W191" s="454">
        <v>0</v>
      </c>
      <c r="X191" s="454">
        <v>3</v>
      </c>
      <c r="Y191" s="455" t="s">
        <v>319</v>
      </c>
    </row>
    <row r="192" spans="14:25" ht="20.100000000000001" customHeight="1">
      <c r="N192" s="454">
        <v>8</v>
      </c>
      <c r="O192" s="454" t="s">
        <v>5</v>
      </c>
      <c r="P192" s="454">
        <v>2</v>
      </c>
      <c r="Q192" s="454">
        <v>21.832999999999998</v>
      </c>
      <c r="R192" s="454">
        <v>16.5</v>
      </c>
      <c r="S192" s="454">
        <v>0</v>
      </c>
      <c r="T192" s="454">
        <v>0</v>
      </c>
      <c r="U192" s="454">
        <v>1</v>
      </c>
      <c r="V192" s="454">
        <v>0</v>
      </c>
      <c r="W192" s="454">
        <v>0</v>
      </c>
      <c r="X192" s="454">
        <v>3</v>
      </c>
      <c r="Y192" s="455" t="s">
        <v>319</v>
      </c>
    </row>
    <row r="193" spans="14:25" ht="20.100000000000001" customHeight="1">
      <c r="N193" s="454">
        <v>8</v>
      </c>
      <c r="O193" s="454" t="s">
        <v>5</v>
      </c>
      <c r="P193" s="454">
        <v>2</v>
      </c>
      <c r="Q193" s="454">
        <v>4.1669999999999998</v>
      </c>
      <c r="R193" s="454">
        <v>16.5</v>
      </c>
      <c r="S193" s="454">
        <v>0</v>
      </c>
      <c r="T193" s="454">
        <v>0</v>
      </c>
      <c r="U193" s="454">
        <v>1</v>
      </c>
      <c r="V193" s="454">
        <v>0</v>
      </c>
      <c r="W193" s="454">
        <v>0</v>
      </c>
      <c r="X193" s="454">
        <v>3</v>
      </c>
      <c r="Y193" s="455" t="s">
        <v>319</v>
      </c>
    </row>
    <row r="194" spans="14:25" ht="20.100000000000001" customHeight="1">
      <c r="N194" s="454">
        <v>8</v>
      </c>
      <c r="O194" s="454" t="s">
        <v>5</v>
      </c>
      <c r="P194" s="454" t="s">
        <v>310</v>
      </c>
      <c r="Q194" s="454" t="s">
        <v>310</v>
      </c>
      <c r="R194" s="454" t="s">
        <v>310</v>
      </c>
      <c r="S194" s="454" t="s">
        <v>310</v>
      </c>
      <c r="T194" s="454" t="s">
        <v>310</v>
      </c>
      <c r="U194" s="454" t="s">
        <v>310</v>
      </c>
      <c r="V194" s="454" t="s">
        <v>310</v>
      </c>
      <c r="W194" s="454" t="s">
        <v>310</v>
      </c>
      <c r="X194" s="454" t="s">
        <v>310</v>
      </c>
      <c r="Y194" s="455" t="s">
        <v>310</v>
      </c>
    </row>
    <row r="195" spans="14:25" ht="20.100000000000001" customHeight="1">
      <c r="N195" s="454">
        <v>8</v>
      </c>
      <c r="O195" s="454" t="s">
        <v>5</v>
      </c>
      <c r="P195" s="454">
        <v>3</v>
      </c>
      <c r="Q195" s="454">
        <v>0</v>
      </c>
      <c r="R195" s="454">
        <v>5.4749999999999996</v>
      </c>
      <c r="S195" s="454">
        <v>0.2</v>
      </c>
      <c r="T195" s="454">
        <v>1</v>
      </c>
      <c r="U195" s="454">
        <v>1</v>
      </c>
      <c r="V195" s="454">
        <v>1</v>
      </c>
      <c r="W195" s="454">
        <v>1</v>
      </c>
      <c r="X195" s="454">
        <v>3</v>
      </c>
      <c r="Y195" s="455" t="s">
        <v>319</v>
      </c>
    </row>
    <row r="196" spans="14:25" ht="20.100000000000001" customHeight="1">
      <c r="N196" s="454">
        <v>8</v>
      </c>
      <c r="O196" s="454" t="s">
        <v>5</v>
      </c>
      <c r="P196" s="454">
        <v>3</v>
      </c>
      <c r="Q196" s="454">
        <v>10</v>
      </c>
      <c r="R196" s="454">
        <v>16.5</v>
      </c>
      <c r="S196" s="454">
        <v>0</v>
      </c>
      <c r="T196" s="454">
        <v>1</v>
      </c>
      <c r="U196" s="454">
        <v>1</v>
      </c>
      <c r="V196" s="454">
        <v>1</v>
      </c>
      <c r="W196" s="454">
        <v>1</v>
      </c>
      <c r="X196" s="454">
        <v>3</v>
      </c>
      <c r="Y196" s="455" t="s">
        <v>319</v>
      </c>
    </row>
    <row r="197" spans="14:25" ht="20.100000000000001" customHeight="1">
      <c r="N197" s="454">
        <v>8</v>
      </c>
      <c r="O197" s="454" t="s">
        <v>5</v>
      </c>
      <c r="P197" s="454">
        <v>3</v>
      </c>
      <c r="Q197" s="454">
        <v>21.832999999999998</v>
      </c>
      <c r="R197" s="454">
        <v>16.5</v>
      </c>
      <c r="S197" s="454">
        <v>0</v>
      </c>
      <c r="T197" s="454">
        <v>1</v>
      </c>
      <c r="U197" s="454">
        <v>1</v>
      </c>
      <c r="V197" s="454">
        <v>1</v>
      </c>
      <c r="W197" s="454">
        <v>1</v>
      </c>
      <c r="X197" s="454">
        <v>3</v>
      </c>
      <c r="Y197" s="455" t="s">
        <v>319</v>
      </c>
    </row>
    <row r="198" spans="14:25" ht="20.100000000000001" customHeight="1">
      <c r="N198" s="454">
        <v>8</v>
      </c>
      <c r="O198" s="454" t="s">
        <v>5</v>
      </c>
      <c r="P198" s="454">
        <v>3</v>
      </c>
      <c r="Q198" s="454">
        <v>4.1669999999999998</v>
      </c>
      <c r="R198" s="454">
        <v>16.5</v>
      </c>
      <c r="S198" s="454">
        <v>0</v>
      </c>
      <c r="T198" s="454">
        <v>1</v>
      </c>
      <c r="U198" s="454">
        <v>1</v>
      </c>
      <c r="V198" s="454">
        <v>1</v>
      </c>
      <c r="W198" s="454">
        <v>1</v>
      </c>
      <c r="X198" s="454">
        <v>3</v>
      </c>
      <c r="Y198" s="455" t="s">
        <v>319</v>
      </c>
    </row>
    <row r="199" spans="14:25" ht="20.100000000000001" customHeight="1">
      <c r="N199" s="454" t="s">
        <v>311</v>
      </c>
      <c r="O199" s="454" t="s">
        <v>311</v>
      </c>
      <c r="P199" s="454" t="s">
        <v>311</v>
      </c>
      <c r="Q199" s="454" t="s">
        <v>311</v>
      </c>
      <c r="R199" s="454" t="s">
        <v>311</v>
      </c>
      <c r="S199" s="454" t="s">
        <v>311</v>
      </c>
      <c r="T199" s="454" t="s">
        <v>311</v>
      </c>
      <c r="U199" s="454" t="s">
        <v>311</v>
      </c>
      <c r="V199" s="454" t="s">
        <v>311</v>
      </c>
      <c r="W199" s="454" t="s">
        <v>311</v>
      </c>
      <c r="X199" s="454" t="s">
        <v>311</v>
      </c>
      <c r="Y199" s="455" t="s">
        <v>311</v>
      </c>
    </row>
    <row r="200" spans="14:25" ht="20.100000000000001" customHeight="1">
      <c r="N200" s="454">
        <v>9</v>
      </c>
      <c r="O200" s="454" t="s">
        <v>6</v>
      </c>
      <c r="P200" s="454">
        <v>1</v>
      </c>
      <c r="Q200" s="454">
        <v>0</v>
      </c>
      <c r="R200" s="454">
        <v>10</v>
      </c>
      <c r="S200" s="454">
        <v>0</v>
      </c>
      <c r="T200" s="454">
        <v>1</v>
      </c>
      <c r="U200" s="454">
        <v>1</v>
      </c>
      <c r="V200" s="454">
        <v>1</v>
      </c>
      <c r="W200" s="454">
        <v>1</v>
      </c>
      <c r="X200" s="454">
        <v>3</v>
      </c>
      <c r="Y200" s="455" t="s">
        <v>319</v>
      </c>
    </row>
    <row r="201" spans="14:25" ht="20.100000000000001" customHeight="1">
      <c r="N201" s="454">
        <v>9</v>
      </c>
      <c r="O201" s="454" t="s">
        <v>6</v>
      </c>
      <c r="P201" s="454">
        <v>1</v>
      </c>
      <c r="Q201" s="454">
        <v>10</v>
      </c>
      <c r="R201" s="454">
        <v>20</v>
      </c>
      <c r="S201" s="454">
        <v>0</v>
      </c>
      <c r="T201" s="454">
        <v>1</v>
      </c>
      <c r="U201" s="454">
        <v>1</v>
      </c>
      <c r="V201" s="454">
        <v>1</v>
      </c>
      <c r="W201" s="454">
        <v>1</v>
      </c>
      <c r="X201" s="454">
        <v>3</v>
      </c>
      <c r="Y201" s="455" t="s">
        <v>319</v>
      </c>
    </row>
    <row r="202" spans="14:25" ht="20.100000000000001" customHeight="1">
      <c r="N202" s="454">
        <v>9</v>
      </c>
      <c r="O202" s="454" t="s">
        <v>6</v>
      </c>
      <c r="P202" s="454">
        <v>1</v>
      </c>
      <c r="Q202" s="454">
        <v>4.1669999999999998</v>
      </c>
      <c r="R202" s="454">
        <v>20</v>
      </c>
      <c r="S202" s="454">
        <v>0</v>
      </c>
      <c r="T202" s="454">
        <v>1</v>
      </c>
      <c r="U202" s="454">
        <v>1</v>
      </c>
      <c r="V202" s="454">
        <v>1</v>
      </c>
      <c r="W202" s="454">
        <v>1</v>
      </c>
      <c r="X202" s="454">
        <v>3</v>
      </c>
      <c r="Y202" s="455" t="s">
        <v>319</v>
      </c>
    </row>
    <row r="203" spans="14:25" ht="20.100000000000001" customHeight="1">
      <c r="N203" s="454">
        <v>9</v>
      </c>
      <c r="O203" s="454" t="s">
        <v>6</v>
      </c>
      <c r="P203" s="454">
        <v>1</v>
      </c>
      <c r="Q203" s="454">
        <v>17.667000000000002</v>
      </c>
      <c r="R203" s="454">
        <v>15</v>
      </c>
      <c r="S203" s="454">
        <v>0</v>
      </c>
      <c r="T203" s="454">
        <v>1</v>
      </c>
      <c r="U203" s="454">
        <v>1</v>
      </c>
      <c r="V203" s="454">
        <v>1</v>
      </c>
      <c r="W203" s="454">
        <v>1</v>
      </c>
      <c r="X203" s="454">
        <v>3</v>
      </c>
      <c r="Y203" s="455" t="s">
        <v>319</v>
      </c>
    </row>
    <row r="204" spans="14:25" ht="20.100000000000001" customHeight="1">
      <c r="N204" s="454">
        <v>9</v>
      </c>
      <c r="O204" s="454" t="s">
        <v>6</v>
      </c>
      <c r="P204" s="454">
        <v>1</v>
      </c>
      <c r="Q204" s="454">
        <v>4.1669999999999998</v>
      </c>
      <c r="R204" s="454">
        <v>15</v>
      </c>
      <c r="S204" s="454">
        <v>0</v>
      </c>
      <c r="T204" s="454">
        <v>1</v>
      </c>
      <c r="U204" s="454">
        <v>1</v>
      </c>
      <c r="V204" s="454">
        <v>1</v>
      </c>
      <c r="W204" s="454">
        <v>1</v>
      </c>
      <c r="X204" s="454">
        <v>3</v>
      </c>
      <c r="Y204" s="455" t="s">
        <v>319</v>
      </c>
    </row>
    <row r="205" spans="14:25" ht="20.100000000000001" customHeight="1">
      <c r="N205" s="454">
        <v>9</v>
      </c>
      <c r="O205" s="454" t="s">
        <v>6</v>
      </c>
      <c r="P205" s="454" t="s">
        <v>310</v>
      </c>
      <c r="Q205" s="454" t="s">
        <v>310</v>
      </c>
      <c r="R205" s="454" t="s">
        <v>310</v>
      </c>
      <c r="S205" s="454" t="s">
        <v>310</v>
      </c>
      <c r="T205" s="454" t="s">
        <v>310</v>
      </c>
      <c r="U205" s="454" t="s">
        <v>310</v>
      </c>
      <c r="V205" s="454" t="s">
        <v>310</v>
      </c>
      <c r="W205" s="454" t="s">
        <v>310</v>
      </c>
      <c r="X205" s="454" t="s">
        <v>310</v>
      </c>
      <c r="Y205" s="455" t="s">
        <v>310</v>
      </c>
    </row>
    <row r="206" spans="14:25" ht="20.100000000000001" customHeight="1">
      <c r="N206" s="454">
        <v>9</v>
      </c>
      <c r="O206" s="454" t="s">
        <v>6</v>
      </c>
      <c r="P206" s="454">
        <v>2</v>
      </c>
      <c r="Q206" s="454">
        <v>0</v>
      </c>
      <c r="R206" s="454">
        <v>7.5</v>
      </c>
      <c r="S206" s="454">
        <v>0.2</v>
      </c>
      <c r="T206" s="454">
        <v>0</v>
      </c>
      <c r="U206" s="454">
        <v>1</v>
      </c>
      <c r="V206" s="454">
        <v>0</v>
      </c>
      <c r="W206" s="454">
        <v>0</v>
      </c>
      <c r="X206" s="454">
        <v>3</v>
      </c>
      <c r="Y206" s="455" t="s">
        <v>319</v>
      </c>
    </row>
    <row r="207" spans="14:25" ht="20.100000000000001" customHeight="1">
      <c r="N207" s="454">
        <v>9</v>
      </c>
      <c r="O207" s="454" t="s">
        <v>6</v>
      </c>
      <c r="P207" s="454">
        <v>2</v>
      </c>
      <c r="Q207" s="454">
        <v>10</v>
      </c>
      <c r="R207" s="454">
        <v>15</v>
      </c>
      <c r="S207" s="454">
        <v>0</v>
      </c>
      <c r="T207" s="454">
        <v>0</v>
      </c>
      <c r="U207" s="454">
        <v>1</v>
      </c>
      <c r="V207" s="454">
        <v>0</v>
      </c>
      <c r="W207" s="454">
        <v>0</v>
      </c>
      <c r="X207" s="454">
        <v>3</v>
      </c>
      <c r="Y207" s="455" t="s">
        <v>319</v>
      </c>
    </row>
    <row r="208" spans="14:25" ht="20.100000000000001" customHeight="1">
      <c r="N208" s="454">
        <v>9</v>
      </c>
      <c r="O208" s="454" t="s">
        <v>6</v>
      </c>
      <c r="P208" s="454">
        <v>2</v>
      </c>
      <c r="Q208" s="454">
        <v>4.1669999999999998</v>
      </c>
      <c r="R208" s="454">
        <v>15</v>
      </c>
      <c r="S208" s="454">
        <v>0</v>
      </c>
      <c r="T208" s="454">
        <v>0</v>
      </c>
      <c r="U208" s="454">
        <v>1</v>
      </c>
      <c r="V208" s="454">
        <v>0</v>
      </c>
      <c r="W208" s="454">
        <v>0</v>
      </c>
      <c r="X208" s="454">
        <v>3</v>
      </c>
      <c r="Y208" s="455" t="s">
        <v>319</v>
      </c>
    </row>
    <row r="209" spans="14:25" ht="20.100000000000001" customHeight="1">
      <c r="N209" s="454">
        <v>9</v>
      </c>
      <c r="O209" s="454" t="s">
        <v>6</v>
      </c>
      <c r="P209" s="454">
        <v>2</v>
      </c>
      <c r="Q209" s="454">
        <v>17.667000000000002</v>
      </c>
      <c r="R209" s="454">
        <v>11.25</v>
      </c>
      <c r="S209" s="454">
        <v>0</v>
      </c>
      <c r="T209" s="454">
        <v>0</v>
      </c>
      <c r="U209" s="454">
        <v>1</v>
      </c>
      <c r="V209" s="454">
        <v>0</v>
      </c>
      <c r="W209" s="454">
        <v>0</v>
      </c>
      <c r="X209" s="454">
        <v>3</v>
      </c>
      <c r="Y209" s="455" t="s">
        <v>319</v>
      </c>
    </row>
    <row r="210" spans="14:25" ht="20.100000000000001" customHeight="1">
      <c r="N210" s="454">
        <v>9</v>
      </c>
      <c r="O210" s="454" t="s">
        <v>6</v>
      </c>
      <c r="P210" s="454">
        <v>2</v>
      </c>
      <c r="Q210" s="454">
        <v>4.1669999999999998</v>
      </c>
      <c r="R210" s="454">
        <v>11.25</v>
      </c>
      <c r="S210" s="454">
        <v>0</v>
      </c>
      <c r="T210" s="454">
        <v>0</v>
      </c>
      <c r="U210" s="454">
        <v>1</v>
      </c>
      <c r="V210" s="454">
        <v>0</v>
      </c>
      <c r="W210" s="454">
        <v>0</v>
      </c>
      <c r="X210" s="454">
        <v>3</v>
      </c>
      <c r="Y210" s="455" t="s">
        <v>319</v>
      </c>
    </row>
    <row r="211" spans="14:25" ht="20.100000000000001" customHeight="1">
      <c r="N211" s="454">
        <v>9</v>
      </c>
      <c r="O211" s="454" t="s">
        <v>6</v>
      </c>
      <c r="P211" s="454">
        <v>2</v>
      </c>
      <c r="Q211" s="454">
        <v>30</v>
      </c>
      <c r="R211" s="454">
        <v>7.5</v>
      </c>
      <c r="S211" s="454">
        <v>0</v>
      </c>
      <c r="T211" s="454">
        <v>0</v>
      </c>
      <c r="U211" s="454">
        <v>1</v>
      </c>
      <c r="V211" s="454">
        <v>0</v>
      </c>
      <c r="W211" s="454">
        <v>0</v>
      </c>
      <c r="X211" s="454">
        <v>3</v>
      </c>
      <c r="Y211" s="455" t="s">
        <v>319</v>
      </c>
    </row>
    <row r="212" spans="14:25" ht="20.100000000000001" customHeight="1">
      <c r="N212" s="454">
        <v>9</v>
      </c>
      <c r="O212" s="454" t="s">
        <v>6</v>
      </c>
      <c r="P212" s="454">
        <v>2</v>
      </c>
      <c r="Q212" s="454">
        <v>10</v>
      </c>
      <c r="R212" s="454">
        <v>15</v>
      </c>
      <c r="S212" s="454">
        <v>0</v>
      </c>
      <c r="T212" s="454">
        <v>0</v>
      </c>
      <c r="U212" s="454">
        <v>1</v>
      </c>
      <c r="V212" s="454">
        <v>0</v>
      </c>
      <c r="W212" s="454">
        <v>0</v>
      </c>
      <c r="X212" s="454">
        <v>3</v>
      </c>
      <c r="Y212" s="455" t="s">
        <v>319</v>
      </c>
    </row>
    <row r="213" spans="14:25" ht="20.100000000000001" customHeight="1">
      <c r="N213" s="454">
        <v>9</v>
      </c>
      <c r="O213" s="454" t="s">
        <v>6</v>
      </c>
      <c r="P213" s="454">
        <v>2</v>
      </c>
      <c r="Q213" s="454">
        <v>4.1669999999999998</v>
      </c>
      <c r="R213" s="454">
        <v>15</v>
      </c>
      <c r="S213" s="454">
        <v>0</v>
      </c>
      <c r="T213" s="454">
        <v>0</v>
      </c>
      <c r="U213" s="454">
        <v>1</v>
      </c>
      <c r="V213" s="454">
        <v>0</v>
      </c>
      <c r="W213" s="454">
        <v>0</v>
      </c>
      <c r="X213" s="454">
        <v>3</v>
      </c>
      <c r="Y213" s="455" t="s">
        <v>319</v>
      </c>
    </row>
    <row r="214" spans="14:25" ht="20.100000000000001" customHeight="1">
      <c r="N214" s="454">
        <v>9</v>
      </c>
      <c r="O214" s="454" t="s">
        <v>6</v>
      </c>
      <c r="P214" s="454">
        <v>2</v>
      </c>
      <c r="Q214" s="454">
        <v>17.667000000000002</v>
      </c>
      <c r="R214" s="454">
        <v>11.25</v>
      </c>
      <c r="S214" s="454">
        <v>0</v>
      </c>
      <c r="T214" s="454">
        <v>0</v>
      </c>
      <c r="U214" s="454">
        <v>1</v>
      </c>
      <c r="V214" s="454">
        <v>0</v>
      </c>
      <c r="W214" s="454">
        <v>0</v>
      </c>
      <c r="X214" s="454">
        <v>3</v>
      </c>
      <c r="Y214" s="455" t="s">
        <v>319</v>
      </c>
    </row>
    <row r="215" spans="14:25" ht="20.100000000000001" customHeight="1">
      <c r="N215" s="454">
        <v>9</v>
      </c>
      <c r="O215" s="454" t="s">
        <v>6</v>
      </c>
      <c r="P215" s="454">
        <v>2</v>
      </c>
      <c r="Q215" s="454">
        <v>4.1669999999999998</v>
      </c>
      <c r="R215" s="454">
        <v>11.25</v>
      </c>
      <c r="S215" s="454">
        <v>0</v>
      </c>
      <c r="T215" s="454">
        <v>0</v>
      </c>
      <c r="U215" s="454">
        <v>1</v>
      </c>
      <c r="V215" s="454">
        <v>0</v>
      </c>
      <c r="W215" s="454">
        <v>0</v>
      </c>
      <c r="X215" s="454">
        <v>3</v>
      </c>
      <c r="Y215" s="455" t="s">
        <v>319</v>
      </c>
    </row>
    <row r="216" spans="14:25" ht="20.100000000000001" customHeight="1">
      <c r="N216" s="454">
        <v>9</v>
      </c>
      <c r="O216" s="454" t="s">
        <v>6</v>
      </c>
      <c r="P216" s="454" t="s">
        <v>310</v>
      </c>
      <c r="Q216" s="454" t="s">
        <v>310</v>
      </c>
      <c r="R216" s="454" t="s">
        <v>310</v>
      </c>
      <c r="S216" s="454" t="s">
        <v>310</v>
      </c>
      <c r="T216" s="454" t="s">
        <v>310</v>
      </c>
      <c r="U216" s="454" t="s">
        <v>310</v>
      </c>
      <c r="V216" s="454" t="s">
        <v>310</v>
      </c>
      <c r="W216" s="454" t="s">
        <v>310</v>
      </c>
      <c r="X216" s="454" t="s">
        <v>310</v>
      </c>
      <c r="Y216" s="455" t="s">
        <v>310</v>
      </c>
    </row>
    <row r="217" spans="14:25" ht="20.100000000000001" customHeight="1">
      <c r="N217" s="454">
        <v>9</v>
      </c>
      <c r="O217" s="454" t="s">
        <v>6</v>
      </c>
      <c r="P217" s="454">
        <v>3</v>
      </c>
      <c r="Q217" s="454">
        <v>0</v>
      </c>
      <c r="R217" s="454">
        <v>7.5</v>
      </c>
      <c r="S217" s="454">
        <v>0.2</v>
      </c>
      <c r="T217" s="454">
        <v>1</v>
      </c>
      <c r="U217" s="454">
        <v>1</v>
      </c>
      <c r="V217" s="454">
        <v>1</v>
      </c>
      <c r="W217" s="454">
        <v>1</v>
      </c>
      <c r="X217" s="454">
        <v>3</v>
      </c>
      <c r="Y217" s="455" t="s">
        <v>319</v>
      </c>
    </row>
    <row r="218" spans="14:25" ht="20.100000000000001" customHeight="1">
      <c r="N218" s="454">
        <v>9</v>
      </c>
      <c r="O218" s="454" t="s">
        <v>6</v>
      </c>
      <c r="P218" s="454">
        <v>3</v>
      </c>
      <c r="Q218" s="454">
        <v>10</v>
      </c>
      <c r="R218" s="454">
        <v>15</v>
      </c>
      <c r="S218" s="454">
        <v>0</v>
      </c>
      <c r="T218" s="454">
        <v>1</v>
      </c>
      <c r="U218" s="454">
        <v>1</v>
      </c>
      <c r="V218" s="454">
        <v>1</v>
      </c>
      <c r="W218" s="454">
        <v>1</v>
      </c>
      <c r="X218" s="454">
        <v>3</v>
      </c>
      <c r="Y218" s="455" t="s">
        <v>319</v>
      </c>
    </row>
    <row r="219" spans="14:25" ht="20.100000000000001" customHeight="1">
      <c r="N219" s="454">
        <v>9</v>
      </c>
      <c r="O219" s="454" t="s">
        <v>6</v>
      </c>
      <c r="P219" s="454">
        <v>3</v>
      </c>
      <c r="Q219" s="454">
        <v>4.1669999999999998</v>
      </c>
      <c r="R219" s="454">
        <v>15</v>
      </c>
      <c r="S219" s="454">
        <v>0</v>
      </c>
      <c r="T219" s="454">
        <v>1</v>
      </c>
      <c r="U219" s="454">
        <v>1</v>
      </c>
      <c r="V219" s="454">
        <v>1</v>
      </c>
      <c r="W219" s="454">
        <v>1</v>
      </c>
      <c r="X219" s="454">
        <v>3</v>
      </c>
      <c r="Y219" s="455" t="s">
        <v>319</v>
      </c>
    </row>
    <row r="220" spans="14:25" ht="20.100000000000001" customHeight="1">
      <c r="N220" s="454">
        <v>9</v>
      </c>
      <c r="O220" s="454" t="s">
        <v>6</v>
      </c>
      <c r="P220" s="454">
        <v>3</v>
      </c>
      <c r="Q220" s="454">
        <v>17.667000000000002</v>
      </c>
      <c r="R220" s="454">
        <v>11.25</v>
      </c>
      <c r="S220" s="454">
        <v>0</v>
      </c>
      <c r="T220" s="454">
        <v>1</v>
      </c>
      <c r="U220" s="454">
        <v>1</v>
      </c>
      <c r="V220" s="454">
        <v>1</v>
      </c>
      <c r="W220" s="454">
        <v>1</v>
      </c>
      <c r="X220" s="454">
        <v>3</v>
      </c>
      <c r="Y220" s="455" t="s">
        <v>319</v>
      </c>
    </row>
    <row r="221" spans="14:25" ht="20.100000000000001" customHeight="1">
      <c r="N221" s="454">
        <v>9</v>
      </c>
      <c r="O221" s="454" t="s">
        <v>6</v>
      </c>
      <c r="P221" s="454">
        <v>3</v>
      </c>
      <c r="Q221" s="454">
        <v>4.1669999999999998</v>
      </c>
      <c r="R221" s="454">
        <v>11.25</v>
      </c>
      <c r="S221" s="454">
        <v>0</v>
      </c>
      <c r="T221" s="454">
        <v>1</v>
      </c>
      <c r="U221" s="454">
        <v>1</v>
      </c>
      <c r="V221" s="454">
        <v>1</v>
      </c>
      <c r="W221" s="454">
        <v>1</v>
      </c>
      <c r="X221" s="454">
        <v>3</v>
      </c>
      <c r="Y221" s="455" t="s">
        <v>319</v>
      </c>
    </row>
    <row r="222" spans="14:25" ht="20.100000000000001" customHeight="1">
      <c r="N222" s="454" t="s">
        <v>311</v>
      </c>
      <c r="O222" s="454" t="s">
        <v>311</v>
      </c>
      <c r="P222" s="454" t="s">
        <v>311</v>
      </c>
      <c r="Q222" s="454" t="s">
        <v>311</v>
      </c>
      <c r="R222" s="454" t="s">
        <v>311</v>
      </c>
      <c r="S222" s="454" t="s">
        <v>311</v>
      </c>
      <c r="T222" s="454" t="s">
        <v>311</v>
      </c>
      <c r="U222" s="454" t="s">
        <v>311</v>
      </c>
      <c r="V222" s="454" t="s">
        <v>311</v>
      </c>
      <c r="W222" s="454" t="s">
        <v>311</v>
      </c>
      <c r="X222" s="454" t="s">
        <v>311</v>
      </c>
      <c r="Y222" s="455" t="s">
        <v>311</v>
      </c>
    </row>
    <row r="223" spans="14:25" ht="20.100000000000001" customHeight="1">
      <c r="N223" s="454">
        <v>10</v>
      </c>
      <c r="O223" s="454" t="s">
        <v>7</v>
      </c>
      <c r="P223" s="454">
        <v>1</v>
      </c>
      <c r="Q223" s="454">
        <v>0</v>
      </c>
      <c r="R223" s="454">
        <v>8</v>
      </c>
      <c r="S223" s="454">
        <v>0</v>
      </c>
      <c r="T223" s="454">
        <v>1</v>
      </c>
      <c r="U223" s="454">
        <v>1</v>
      </c>
      <c r="V223" s="454">
        <v>1</v>
      </c>
      <c r="W223" s="454">
        <v>1</v>
      </c>
      <c r="X223" s="454">
        <v>3</v>
      </c>
      <c r="Y223" s="455" t="s">
        <v>319</v>
      </c>
    </row>
    <row r="224" spans="14:25" ht="20.100000000000001" customHeight="1">
      <c r="N224" s="454">
        <v>10</v>
      </c>
      <c r="O224" s="454" t="s">
        <v>7</v>
      </c>
      <c r="P224" s="454">
        <v>1</v>
      </c>
      <c r="Q224" s="454">
        <v>27</v>
      </c>
      <c r="R224" s="454">
        <v>18</v>
      </c>
      <c r="S224" s="454">
        <v>0</v>
      </c>
      <c r="T224" s="454">
        <v>1</v>
      </c>
      <c r="U224" s="454">
        <v>1</v>
      </c>
      <c r="V224" s="454">
        <v>1</v>
      </c>
      <c r="W224" s="454">
        <v>1</v>
      </c>
      <c r="X224" s="454">
        <v>3</v>
      </c>
      <c r="Y224" s="455" t="s">
        <v>319</v>
      </c>
    </row>
    <row r="225" spans="14:25" ht="20.100000000000001" customHeight="1">
      <c r="N225" s="454">
        <v>10</v>
      </c>
      <c r="O225" s="454" t="s">
        <v>7</v>
      </c>
      <c r="P225" s="454">
        <v>1</v>
      </c>
      <c r="Q225" s="454">
        <v>4</v>
      </c>
      <c r="R225" s="454">
        <v>18</v>
      </c>
      <c r="S225" s="454">
        <v>0</v>
      </c>
      <c r="T225" s="454">
        <v>1</v>
      </c>
      <c r="U225" s="454">
        <v>1</v>
      </c>
      <c r="V225" s="454">
        <v>1</v>
      </c>
      <c r="W225" s="454">
        <v>1</v>
      </c>
      <c r="X225" s="454">
        <v>3</v>
      </c>
      <c r="Y225" s="455" t="s">
        <v>319</v>
      </c>
    </row>
    <row r="226" spans="14:25" ht="20.100000000000001" customHeight="1">
      <c r="N226" s="454">
        <v>10</v>
      </c>
      <c r="O226" s="454" t="s">
        <v>7</v>
      </c>
      <c r="P226" s="454">
        <v>1</v>
      </c>
      <c r="Q226" s="454">
        <v>12</v>
      </c>
      <c r="R226" s="454">
        <v>18</v>
      </c>
      <c r="S226" s="454">
        <v>0</v>
      </c>
      <c r="T226" s="454">
        <v>1</v>
      </c>
      <c r="U226" s="454">
        <v>1</v>
      </c>
      <c r="V226" s="454">
        <v>1</v>
      </c>
      <c r="W226" s="454">
        <v>1</v>
      </c>
      <c r="X226" s="454">
        <v>3</v>
      </c>
      <c r="Y226" s="455" t="s">
        <v>319</v>
      </c>
    </row>
    <row r="227" spans="14:25" ht="20.100000000000001" customHeight="1">
      <c r="N227" s="454">
        <v>10</v>
      </c>
      <c r="O227" s="454" t="s">
        <v>7</v>
      </c>
      <c r="P227" s="454">
        <v>1</v>
      </c>
      <c r="Q227" s="454">
        <v>24</v>
      </c>
      <c r="R227" s="454">
        <v>18</v>
      </c>
      <c r="S227" s="454">
        <v>0</v>
      </c>
      <c r="T227" s="454">
        <v>1</v>
      </c>
      <c r="U227" s="454">
        <v>1</v>
      </c>
      <c r="V227" s="454">
        <v>1</v>
      </c>
      <c r="W227" s="454">
        <v>1</v>
      </c>
      <c r="X227" s="454">
        <v>3</v>
      </c>
      <c r="Y227" s="455" t="s">
        <v>319</v>
      </c>
    </row>
    <row r="228" spans="14:25" ht="20.100000000000001" customHeight="1">
      <c r="N228" s="454">
        <v>10</v>
      </c>
      <c r="O228" s="454" t="s">
        <v>7</v>
      </c>
      <c r="P228" s="454" t="s">
        <v>310</v>
      </c>
      <c r="Q228" s="454" t="s">
        <v>310</v>
      </c>
      <c r="R228" s="454" t="s">
        <v>310</v>
      </c>
      <c r="S228" s="454" t="s">
        <v>310</v>
      </c>
      <c r="T228" s="454" t="s">
        <v>310</v>
      </c>
      <c r="U228" s="454" t="s">
        <v>310</v>
      </c>
      <c r="V228" s="454" t="s">
        <v>310</v>
      </c>
      <c r="W228" s="454" t="s">
        <v>310</v>
      </c>
      <c r="X228" s="454" t="s">
        <v>310</v>
      </c>
      <c r="Y228" s="455" t="s">
        <v>310</v>
      </c>
    </row>
    <row r="229" spans="14:25" ht="20.100000000000001" customHeight="1">
      <c r="N229" s="454">
        <v>10</v>
      </c>
      <c r="O229" s="454" t="s">
        <v>7</v>
      </c>
      <c r="P229" s="454">
        <v>2</v>
      </c>
      <c r="Q229" s="454">
        <v>0</v>
      </c>
      <c r="R229" s="454">
        <v>6</v>
      </c>
      <c r="S229" s="454">
        <v>0.2</v>
      </c>
      <c r="T229" s="454">
        <v>0</v>
      </c>
      <c r="U229" s="454">
        <v>1</v>
      </c>
      <c r="V229" s="454">
        <v>0</v>
      </c>
      <c r="W229" s="454">
        <v>0</v>
      </c>
      <c r="X229" s="454">
        <v>3</v>
      </c>
      <c r="Y229" s="455" t="s">
        <v>319</v>
      </c>
    </row>
    <row r="230" spans="14:25" ht="20.100000000000001" customHeight="1">
      <c r="N230" s="454">
        <v>10</v>
      </c>
      <c r="O230" s="454" t="s">
        <v>7</v>
      </c>
      <c r="P230" s="454">
        <v>2</v>
      </c>
      <c r="Q230" s="454">
        <v>27</v>
      </c>
      <c r="R230" s="454">
        <v>13.5</v>
      </c>
      <c r="S230" s="454">
        <v>0</v>
      </c>
      <c r="T230" s="454">
        <v>0</v>
      </c>
      <c r="U230" s="454">
        <v>1</v>
      </c>
      <c r="V230" s="454">
        <v>0</v>
      </c>
      <c r="W230" s="454">
        <v>0</v>
      </c>
      <c r="X230" s="454">
        <v>3</v>
      </c>
      <c r="Y230" s="455" t="s">
        <v>319</v>
      </c>
    </row>
    <row r="231" spans="14:25" ht="20.100000000000001" customHeight="1">
      <c r="N231" s="454">
        <v>10</v>
      </c>
      <c r="O231" s="454" t="s">
        <v>7</v>
      </c>
      <c r="P231" s="454">
        <v>2</v>
      </c>
      <c r="Q231" s="454">
        <v>4</v>
      </c>
      <c r="R231" s="454">
        <v>13.5</v>
      </c>
      <c r="S231" s="454">
        <v>0</v>
      </c>
      <c r="T231" s="454">
        <v>0</v>
      </c>
      <c r="U231" s="454">
        <v>1</v>
      </c>
      <c r="V231" s="454">
        <v>0</v>
      </c>
      <c r="W231" s="454">
        <v>0</v>
      </c>
      <c r="X231" s="454">
        <v>3</v>
      </c>
      <c r="Y231" s="455" t="s">
        <v>319</v>
      </c>
    </row>
    <row r="232" spans="14:25" ht="20.100000000000001" customHeight="1">
      <c r="N232" s="454">
        <v>10</v>
      </c>
      <c r="O232" s="454" t="s">
        <v>7</v>
      </c>
      <c r="P232" s="454">
        <v>2</v>
      </c>
      <c r="Q232" s="454">
        <v>12</v>
      </c>
      <c r="R232" s="454">
        <v>13.5</v>
      </c>
      <c r="S232" s="454">
        <v>0</v>
      </c>
      <c r="T232" s="454">
        <v>0</v>
      </c>
      <c r="U232" s="454">
        <v>1</v>
      </c>
      <c r="V232" s="454">
        <v>0</v>
      </c>
      <c r="W232" s="454">
        <v>0</v>
      </c>
      <c r="X232" s="454">
        <v>3</v>
      </c>
      <c r="Y232" s="455" t="s">
        <v>319</v>
      </c>
    </row>
    <row r="233" spans="14:25" ht="20.100000000000001" customHeight="1">
      <c r="N233" s="454">
        <v>10</v>
      </c>
      <c r="O233" s="454" t="s">
        <v>7</v>
      </c>
      <c r="P233" s="454">
        <v>2</v>
      </c>
      <c r="Q233" s="454">
        <v>24</v>
      </c>
      <c r="R233" s="454">
        <v>13.5</v>
      </c>
      <c r="S233" s="454">
        <v>0</v>
      </c>
      <c r="T233" s="454">
        <v>0</v>
      </c>
      <c r="U233" s="454">
        <v>1</v>
      </c>
      <c r="V233" s="454">
        <v>0</v>
      </c>
      <c r="W233" s="454">
        <v>0</v>
      </c>
      <c r="X233" s="454">
        <v>3</v>
      </c>
      <c r="Y233" s="455" t="s">
        <v>319</v>
      </c>
    </row>
    <row r="234" spans="14:25" ht="20.100000000000001" customHeight="1">
      <c r="N234" s="454">
        <v>10</v>
      </c>
      <c r="O234" s="454" t="s">
        <v>7</v>
      </c>
      <c r="P234" s="454">
        <v>2</v>
      </c>
      <c r="Q234" s="454">
        <v>30</v>
      </c>
      <c r="R234" s="454">
        <v>6</v>
      </c>
      <c r="S234" s="454">
        <v>0</v>
      </c>
      <c r="T234" s="454">
        <v>0</v>
      </c>
      <c r="U234" s="454">
        <v>1</v>
      </c>
      <c r="V234" s="454">
        <v>0</v>
      </c>
      <c r="W234" s="454">
        <v>0</v>
      </c>
      <c r="X234" s="454">
        <v>3</v>
      </c>
      <c r="Y234" s="455" t="s">
        <v>319</v>
      </c>
    </row>
    <row r="235" spans="14:25" ht="20.100000000000001" customHeight="1">
      <c r="N235" s="454">
        <v>10</v>
      </c>
      <c r="O235" s="454" t="s">
        <v>7</v>
      </c>
      <c r="P235" s="454">
        <v>2</v>
      </c>
      <c r="Q235" s="454">
        <v>27</v>
      </c>
      <c r="R235" s="454">
        <v>13.5</v>
      </c>
      <c r="S235" s="454">
        <v>0</v>
      </c>
      <c r="T235" s="454">
        <v>0</v>
      </c>
      <c r="U235" s="454">
        <v>1</v>
      </c>
      <c r="V235" s="454">
        <v>0</v>
      </c>
      <c r="W235" s="454">
        <v>0</v>
      </c>
      <c r="X235" s="454">
        <v>3</v>
      </c>
      <c r="Y235" s="455" t="s">
        <v>319</v>
      </c>
    </row>
    <row r="236" spans="14:25" ht="20.100000000000001" customHeight="1">
      <c r="N236" s="454">
        <v>10</v>
      </c>
      <c r="O236" s="454" t="s">
        <v>7</v>
      </c>
      <c r="P236" s="454">
        <v>2</v>
      </c>
      <c r="Q236" s="454">
        <v>4</v>
      </c>
      <c r="R236" s="454">
        <v>13.5</v>
      </c>
      <c r="S236" s="454">
        <v>0</v>
      </c>
      <c r="T236" s="454">
        <v>0</v>
      </c>
      <c r="U236" s="454">
        <v>1</v>
      </c>
      <c r="V236" s="454">
        <v>0</v>
      </c>
      <c r="W236" s="454">
        <v>0</v>
      </c>
      <c r="X236" s="454">
        <v>3</v>
      </c>
      <c r="Y236" s="455" t="s">
        <v>319</v>
      </c>
    </row>
    <row r="237" spans="14:25" ht="20.100000000000001" customHeight="1">
      <c r="N237" s="454">
        <v>10</v>
      </c>
      <c r="O237" s="454" t="s">
        <v>7</v>
      </c>
      <c r="P237" s="454">
        <v>2</v>
      </c>
      <c r="Q237" s="454">
        <v>12</v>
      </c>
      <c r="R237" s="454">
        <v>13.5</v>
      </c>
      <c r="S237" s="454">
        <v>0</v>
      </c>
      <c r="T237" s="454">
        <v>0</v>
      </c>
      <c r="U237" s="454">
        <v>1</v>
      </c>
      <c r="V237" s="454">
        <v>0</v>
      </c>
      <c r="W237" s="454">
        <v>0</v>
      </c>
      <c r="X237" s="454">
        <v>3</v>
      </c>
      <c r="Y237" s="455" t="s">
        <v>319</v>
      </c>
    </row>
    <row r="238" spans="14:25" ht="20.100000000000001" customHeight="1">
      <c r="N238" s="454">
        <v>10</v>
      </c>
      <c r="O238" s="454" t="s">
        <v>7</v>
      </c>
      <c r="P238" s="454">
        <v>2</v>
      </c>
      <c r="Q238" s="454">
        <v>24</v>
      </c>
      <c r="R238" s="454">
        <v>13.5</v>
      </c>
      <c r="S238" s="454">
        <v>0</v>
      </c>
      <c r="T238" s="454">
        <v>0</v>
      </c>
      <c r="U238" s="454">
        <v>1</v>
      </c>
      <c r="V238" s="454">
        <v>0</v>
      </c>
      <c r="W238" s="454">
        <v>0</v>
      </c>
      <c r="X238" s="454">
        <v>3</v>
      </c>
      <c r="Y238" s="455" t="s">
        <v>319</v>
      </c>
    </row>
    <row r="239" spans="14:25" ht="20.100000000000001" customHeight="1">
      <c r="N239" s="454">
        <v>10</v>
      </c>
      <c r="O239" s="454" t="s">
        <v>7</v>
      </c>
      <c r="P239" s="454" t="s">
        <v>310</v>
      </c>
      <c r="Q239" s="454" t="s">
        <v>310</v>
      </c>
      <c r="R239" s="454" t="s">
        <v>310</v>
      </c>
      <c r="S239" s="454" t="s">
        <v>310</v>
      </c>
      <c r="T239" s="454" t="s">
        <v>310</v>
      </c>
      <c r="U239" s="454" t="s">
        <v>310</v>
      </c>
      <c r="V239" s="454" t="s">
        <v>310</v>
      </c>
      <c r="W239" s="454" t="s">
        <v>310</v>
      </c>
      <c r="X239" s="454" t="s">
        <v>310</v>
      </c>
      <c r="Y239" s="455" t="s">
        <v>310</v>
      </c>
    </row>
    <row r="240" spans="14:25" ht="20.100000000000001" customHeight="1">
      <c r="N240" s="454">
        <v>10</v>
      </c>
      <c r="O240" s="454" t="s">
        <v>7</v>
      </c>
      <c r="P240" s="454">
        <v>3</v>
      </c>
      <c r="Q240" s="454">
        <v>0</v>
      </c>
      <c r="R240" s="454">
        <v>6</v>
      </c>
      <c r="S240" s="454">
        <v>0.2</v>
      </c>
      <c r="T240" s="454">
        <v>1</v>
      </c>
      <c r="U240" s="454">
        <v>1</v>
      </c>
      <c r="V240" s="454">
        <v>1</v>
      </c>
      <c r="W240" s="454">
        <v>1</v>
      </c>
      <c r="X240" s="454">
        <v>3</v>
      </c>
      <c r="Y240" s="455" t="s">
        <v>319</v>
      </c>
    </row>
    <row r="241" spans="14:25" ht="20.100000000000001" customHeight="1">
      <c r="N241" s="454">
        <v>10</v>
      </c>
      <c r="O241" s="454" t="s">
        <v>7</v>
      </c>
      <c r="P241" s="454">
        <v>3</v>
      </c>
      <c r="Q241" s="454">
        <v>27</v>
      </c>
      <c r="R241" s="454">
        <v>13.5</v>
      </c>
      <c r="S241" s="454">
        <v>0</v>
      </c>
      <c r="T241" s="454">
        <v>1</v>
      </c>
      <c r="U241" s="454">
        <v>1</v>
      </c>
      <c r="V241" s="454">
        <v>1</v>
      </c>
      <c r="W241" s="454">
        <v>1</v>
      </c>
      <c r="X241" s="454">
        <v>3</v>
      </c>
      <c r="Y241" s="455" t="s">
        <v>319</v>
      </c>
    </row>
    <row r="242" spans="14:25" ht="20.100000000000001" customHeight="1">
      <c r="N242" s="454">
        <v>10</v>
      </c>
      <c r="O242" s="454" t="s">
        <v>7</v>
      </c>
      <c r="P242" s="454">
        <v>3</v>
      </c>
      <c r="Q242" s="454">
        <v>4</v>
      </c>
      <c r="R242" s="454">
        <v>13.5</v>
      </c>
      <c r="S242" s="454">
        <v>0</v>
      </c>
      <c r="T242" s="454">
        <v>1</v>
      </c>
      <c r="U242" s="454">
        <v>1</v>
      </c>
      <c r="V242" s="454">
        <v>1</v>
      </c>
      <c r="W242" s="454">
        <v>1</v>
      </c>
      <c r="X242" s="454">
        <v>3</v>
      </c>
      <c r="Y242" s="455" t="s">
        <v>319</v>
      </c>
    </row>
    <row r="243" spans="14:25" ht="20.100000000000001" customHeight="1">
      <c r="N243" s="454">
        <v>10</v>
      </c>
      <c r="O243" s="454" t="s">
        <v>7</v>
      </c>
      <c r="P243" s="454">
        <v>3</v>
      </c>
      <c r="Q243" s="454">
        <v>12</v>
      </c>
      <c r="R243" s="454">
        <v>13.5</v>
      </c>
      <c r="S243" s="454">
        <v>0</v>
      </c>
      <c r="T243" s="454">
        <v>1</v>
      </c>
      <c r="U243" s="454">
        <v>1</v>
      </c>
      <c r="V243" s="454">
        <v>1</v>
      </c>
      <c r="W243" s="454">
        <v>1</v>
      </c>
      <c r="X243" s="454">
        <v>3</v>
      </c>
      <c r="Y243" s="455" t="s">
        <v>319</v>
      </c>
    </row>
    <row r="244" spans="14:25" ht="20.100000000000001" customHeight="1">
      <c r="N244" s="454">
        <v>10</v>
      </c>
      <c r="O244" s="454" t="s">
        <v>7</v>
      </c>
      <c r="P244" s="454">
        <v>3</v>
      </c>
      <c r="Q244" s="454">
        <v>24</v>
      </c>
      <c r="R244" s="454">
        <v>13.5</v>
      </c>
      <c r="S244" s="454">
        <v>0</v>
      </c>
      <c r="T244" s="454">
        <v>1</v>
      </c>
      <c r="U244" s="454">
        <v>1</v>
      </c>
      <c r="V244" s="454">
        <v>1</v>
      </c>
      <c r="W244" s="454">
        <v>1</v>
      </c>
      <c r="X244" s="454">
        <v>3</v>
      </c>
      <c r="Y244" s="455" t="s">
        <v>319</v>
      </c>
    </row>
    <row r="245" spans="14:25" ht="20.100000000000001" customHeight="1">
      <c r="N245" s="454" t="s">
        <v>311</v>
      </c>
      <c r="O245" s="454" t="s">
        <v>311</v>
      </c>
      <c r="P245" s="454" t="s">
        <v>311</v>
      </c>
      <c r="Q245" s="454" t="s">
        <v>311</v>
      </c>
      <c r="R245" s="454" t="s">
        <v>311</v>
      </c>
      <c r="S245" s="454" t="s">
        <v>311</v>
      </c>
      <c r="T245" s="454" t="s">
        <v>311</v>
      </c>
      <c r="U245" s="454" t="s">
        <v>311</v>
      </c>
      <c r="V245" s="454" t="s">
        <v>311</v>
      </c>
      <c r="W245" s="454" t="s">
        <v>311</v>
      </c>
      <c r="X245" s="454" t="s">
        <v>311</v>
      </c>
      <c r="Y245" s="455" t="s">
        <v>311</v>
      </c>
    </row>
    <row r="246" spans="14:25" ht="20.100000000000001" customHeight="1">
      <c r="N246" s="454">
        <v>11</v>
      </c>
      <c r="O246" s="454" t="s">
        <v>439</v>
      </c>
      <c r="P246" s="454">
        <v>1</v>
      </c>
      <c r="Q246" s="454">
        <v>0</v>
      </c>
      <c r="R246" s="454">
        <v>24</v>
      </c>
      <c r="S246" s="454">
        <v>0</v>
      </c>
      <c r="T246" s="454">
        <v>1</v>
      </c>
      <c r="U246" s="454">
        <v>1</v>
      </c>
      <c r="V246" s="454">
        <v>1</v>
      </c>
      <c r="W246" s="454">
        <v>1</v>
      </c>
      <c r="X246" s="454">
        <v>3</v>
      </c>
      <c r="Y246" s="455" t="s">
        <v>319</v>
      </c>
    </row>
    <row r="247" spans="14:25" ht="20.100000000000001" customHeight="1">
      <c r="N247" s="454">
        <v>11</v>
      </c>
      <c r="O247" s="454" t="s">
        <v>439</v>
      </c>
      <c r="P247" s="454">
        <v>1</v>
      </c>
      <c r="Q247" s="454">
        <v>15</v>
      </c>
      <c r="R247" s="454">
        <v>33.5</v>
      </c>
      <c r="S247" s="454">
        <v>0</v>
      </c>
      <c r="T247" s="454">
        <v>1</v>
      </c>
      <c r="U247" s="454">
        <v>1</v>
      </c>
      <c r="V247" s="454">
        <v>1</v>
      </c>
      <c r="W247" s="454">
        <v>1</v>
      </c>
      <c r="X247" s="454">
        <v>3</v>
      </c>
      <c r="Y247" s="455" t="s">
        <v>319</v>
      </c>
    </row>
    <row r="248" spans="14:25" ht="20.100000000000001" customHeight="1">
      <c r="N248" s="454" t="s">
        <v>311</v>
      </c>
      <c r="O248" s="454" t="s">
        <v>311</v>
      </c>
      <c r="P248" s="454" t="s">
        <v>311</v>
      </c>
      <c r="Q248" s="454" t="s">
        <v>311</v>
      </c>
      <c r="R248" s="454" t="s">
        <v>311</v>
      </c>
      <c r="S248" s="454" t="s">
        <v>311</v>
      </c>
      <c r="T248" s="454" t="s">
        <v>311</v>
      </c>
      <c r="U248" s="454" t="s">
        <v>311</v>
      </c>
      <c r="V248" s="454" t="s">
        <v>311</v>
      </c>
      <c r="W248" s="454" t="s">
        <v>311</v>
      </c>
      <c r="X248" s="454" t="s">
        <v>311</v>
      </c>
      <c r="Y248" s="455" t="s">
        <v>311</v>
      </c>
    </row>
    <row r="249" spans="14:25" ht="20.100000000000001" customHeight="1">
      <c r="N249" s="454">
        <v>12</v>
      </c>
      <c r="O249" s="454" t="s">
        <v>440</v>
      </c>
      <c r="P249" s="454">
        <v>1</v>
      </c>
      <c r="Q249" s="454">
        <v>0</v>
      </c>
      <c r="R249" s="454">
        <v>24</v>
      </c>
      <c r="S249" s="454">
        <v>0</v>
      </c>
      <c r="T249" s="454">
        <v>1</v>
      </c>
      <c r="U249" s="454">
        <v>1</v>
      </c>
      <c r="V249" s="454">
        <v>1</v>
      </c>
      <c r="W249" s="454">
        <v>1</v>
      </c>
      <c r="X249" s="454">
        <v>3</v>
      </c>
      <c r="Y249" s="455" t="s">
        <v>319</v>
      </c>
    </row>
    <row r="250" spans="14:25" ht="20.100000000000001" customHeight="1">
      <c r="N250" s="454">
        <v>12</v>
      </c>
      <c r="O250" s="454" t="s">
        <v>440</v>
      </c>
      <c r="P250" s="454">
        <v>1</v>
      </c>
      <c r="Q250" s="454">
        <v>15</v>
      </c>
      <c r="R250" s="454">
        <v>31</v>
      </c>
      <c r="S250" s="454">
        <v>0</v>
      </c>
      <c r="T250" s="454">
        <v>1</v>
      </c>
      <c r="U250" s="454">
        <v>1</v>
      </c>
      <c r="V250" s="454">
        <v>1</v>
      </c>
      <c r="W250" s="454">
        <v>1</v>
      </c>
      <c r="X250" s="454">
        <v>3</v>
      </c>
      <c r="Y250" s="455" t="s">
        <v>319</v>
      </c>
    </row>
    <row r="251" spans="14:25" ht="20.100000000000001" customHeight="1">
      <c r="N251" s="454">
        <v>12</v>
      </c>
      <c r="O251" s="454" t="s">
        <v>440</v>
      </c>
      <c r="P251" s="454">
        <v>1</v>
      </c>
      <c r="Q251" s="454">
        <v>4</v>
      </c>
      <c r="R251" s="454">
        <v>31</v>
      </c>
      <c r="S251" s="454">
        <v>0</v>
      </c>
      <c r="T251" s="454">
        <v>1</v>
      </c>
      <c r="U251" s="454">
        <v>1</v>
      </c>
      <c r="V251" s="454">
        <v>1</v>
      </c>
      <c r="W251" s="454">
        <v>1</v>
      </c>
      <c r="X251" s="454">
        <v>3</v>
      </c>
      <c r="Y251" s="455" t="s">
        <v>319</v>
      </c>
    </row>
    <row r="252" spans="14:25" ht="20.100000000000001" customHeight="1">
      <c r="N252" s="454" t="s">
        <v>311</v>
      </c>
      <c r="O252" s="454" t="s">
        <v>311</v>
      </c>
      <c r="P252" s="454" t="s">
        <v>311</v>
      </c>
      <c r="Q252" s="454" t="s">
        <v>311</v>
      </c>
      <c r="R252" s="454" t="s">
        <v>311</v>
      </c>
      <c r="S252" s="454" t="s">
        <v>311</v>
      </c>
      <c r="T252" s="454" t="s">
        <v>311</v>
      </c>
      <c r="U252" s="454" t="s">
        <v>311</v>
      </c>
      <c r="V252" s="454" t="s">
        <v>311</v>
      </c>
      <c r="W252" s="454" t="s">
        <v>311</v>
      </c>
      <c r="X252" s="454" t="s">
        <v>311</v>
      </c>
      <c r="Y252" s="455" t="s">
        <v>311</v>
      </c>
    </row>
    <row r="253" spans="14:25" ht="20.100000000000001" customHeight="1">
      <c r="N253" s="454">
        <v>13</v>
      </c>
      <c r="O253" s="454" t="s">
        <v>312</v>
      </c>
      <c r="P253" s="454">
        <v>1</v>
      </c>
      <c r="Q253" s="454">
        <v>0</v>
      </c>
      <c r="R253" s="454">
        <v>27.5</v>
      </c>
      <c r="S253" s="454">
        <v>0</v>
      </c>
      <c r="T253" s="454">
        <v>1</v>
      </c>
      <c r="U253" s="454">
        <v>1</v>
      </c>
      <c r="V253" s="454">
        <v>1</v>
      </c>
      <c r="W253" s="454">
        <v>1</v>
      </c>
      <c r="X253" s="454">
        <v>4</v>
      </c>
      <c r="Y253" s="455" t="s">
        <v>286</v>
      </c>
    </row>
    <row r="254" spans="14:25" ht="20.100000000000001" customHeight="1">
      <c r="N254" s="454">
        <v>13</v>
      </c>
      <c r="O254" s="454" t="s">
        <v>312</v>
      </c>
      <c r="P254" s="454">
        <v>1</v>
      </c>
      <c r="Q254" s="454">
        <v>4.5</v>
      </c>
      <c r="R254" s="454">
        <v>27.5</v>
      </c>
      <c r="S254" s="454">
        <v>0</v>
      </c>
      <c r="T254" s="454">
        <v>1</v>
      </c>
      <c r="U254" s="454">
        <v>1</v>
      </c>
      <c r="V254" s="454">
        <v>1</v>
      </c>
      <c r="W254" s="454">
        <v>1</v>
      </c>
      <c r="X254" s="454">
        <v>4</v>
      </c>
      <c r="Y254" s="455" t="s">
        <v>286</v>
      </c>
    </row>
    <row r="255" spans="14:25" ht="20.100000000000001" customHeight="1">
      <c r="N255" s="454">
        <v>13</v>
      </c>
      <c r="O255" s="454" t="s">
        <v>312</v>
      </c>
      <c r="P255" s="454">
        <v>1</v>
      </c>
      <c r="Q255" s="454">
        <v>10.5</v>
      </c>
      <c r="R255" s="454">
        <v>15</v>
      </c>
      <c r="S255" s="454">
        <v>0</v>
      </c>
      <c r="T255" s="454">
        <v>1</v>
      </c>
      <c r="U255" s="454">
        <v>1</v>
      </c>
      <c r="V255" s="454">
        <v>1</v>
      </c>
      <c r="W255" s="454">
        <v>1</v>
      </c>
      <c r="X255" s="454">
        <v>4</v>
      </c>
      <c r="Y255" s="455" t="s">
        <v>286</v>
      </c>
    </row>
    <row r="256" spans="14:25" ht="20.100000000000001" customHeight="1">
      <c r="N256" s="454">
        <v>13</v>
      </c>
      <c r="O256" s="454" t="s">
        <v>312</v>
      </c>
      <c r="P256" s="454">
        <v>1</v>
      </c>
      <c r="Q256" s="454">
        <v>100</v>
      </c>
      <c r="R256" s="454">
        <v>22</v>
      </c>
      <c r="S256" s="454">
        <v>0</v>
      </c>
      <c r="T256" s="454">
        <v>1</v>
      </c>
      <c r="U256" s="454">
        <v>1</v>
      </c>
      <c r="V256" s="454">
        <v>1</v>
      </c>
      <c r="W256" s="454">
        <v>1</v>
      </c>
      <c r="X256" s="454">
        <v>4</v>
      </c>
      <c r="Y256" s="455" t="s">
        <v>286</v>
      </c>
    </row>
    <row r="257" spans="14:25" ht="20.100000000000001" customHeight="1">
      <c r="N257" s="454">
        <v>13</v>
      </c>
      <c r="O257" s="454" t="s">
        <v>312</v>
      </c>
      <c r="P257" s="454">
        <v>1</v>
      </c>
      <c r="Q257" s="454">
        <v>4</v>
      </c>
      <c r="R257" s="454">
        <v>22</v>
      </c>
      <c r="S257" s="454">
        <v>0</v>
      </c>
      <c r="T257" s="454">
        <v>1</v>
      </c>
      <c r="U257" s="454">
        <v>1</v>
      </c>
      <c r="V257" s="454">
        <v>1</v>
      </c>
      <c r="W257" s="454">
        <v>1</v>
      </c>
      <c r="X257" s="454">
        <v>4</v>
      </c>
      <c r="Y257" s="455" t="s">
        <v>286</v>
      </c>
    </row>
    <row r="258" spans="14:25" ht="20.100000000000001" customHeight="1">
      <c r="N258" s="454">
        <v>13</v>
      </c>
      <c r="O258" s="454" t="s">
        <v>312</v>
      </c>
      <c r="P258" s="454">
        <v>1</v>
      </c>
      <c r="Q258" s="454">
        <v>9</v>
      </c>
      <c r="R258" s="454">
        <v>22</v>
      </c>
      <c r="S258" s="454">
        <v>0</v>
      </c>
      <c r="T258" s="454">
        <v>1</v>
      </c>
      <c r="U258" s="454">
        <v>1</v>
      </c>
      <c r="V258" s="454">
        <v>1</v>
      </c>
      <c r="W258" s="454">
        <v>1</v>
      </c>
      <c r="X258" s="454">
        <v>4</v>
      </c>
      <c r="Y258" s="455" t="s">
        <v>286</v>
      </c>
    </row>
    <row r="259" spans="14:25" ht="20.100000000000001" customHeight="1">
      <c r="N259" s="454">
        <v>13</v>
      </c>
      <c r="O259" s="454" t="s">
        <v>312</v>
      </c>
      <c r="P259" s="454">
        <v>1</v>
      </c>
      <c r="Q259" s="454">
        <v>4</v>
      </c>
      <c r="R259" s="454">
        <v>22</v>
      </c>
      <c r="S259" s="454">
        <v>0</v>
      </c>
      <c r="T259" s="454">
        <v>1</v>
      </c>
      <c r="U259" s="454">
        <v>1</v>
      </c>
      <c r="V259" s="454">
        <v>1</v>
      </c>
      <c r="W259" s="454">
        <v>1</v>
      </c>
      <c r="X259" s="454">
        <v>4</v>
      </c>
      <c r="Y259" s="455" t="s">
        <v>286</v>
      </c>
    </row>
    <row r="260" spans="14:25" ht="20.100000000000001" customHeight="1">
      <c r="N260" s="454" t="s">
        <v>311</v>
      </c>
      <c r="O260" s="454" t="s">
        <v>311</v>
      </c>
      <c r="P260" s="454" t="s">
        <v>311</v>
      </c>
      <c r="Q260" s="454" t="s">
        <v>311</v>
      </c>
      <c r="R260" s="454" t="s">
        <v>311</v>
      </c>
      <c r="S260" s="454" t="s">
        <v>311</v>
      </c>
      <c r="T260" s="454" t="s">
        <v>311</v>
      </c>
      <c r="U260" s="454" t="s">
        <v>311</v>
      </c>
      <c r="V260" s="454" t="s">
        <v>311</v>
      </c>
      <c r="W260" s="454" t="s">
        <v>311</v>
      </c>
      <c r="X260" s="454" t="s">
        <v>311</v>
      </c>
      <c r="Y260" s="455" t="s">
        <v>311</v>
      </c>
    </row>
    <row r="261" spans="14:25" ht="20.100000000000001" customHeight="1">
      <c r="N261" s="454">
        <v>14</v>
      </c>
      <c r="O261" s="454" t="s">
        <v>313</v>
      </c>
      <c r="P261" s="454">
        <v>1</v>
      </c>
      <c r="Q261" s="454">
        <v>0</v>
      </c>
      <c r="R261" s="454">
        <v>14.5</v>
      </c>
      <c r="S261" s="454">
        <v>0</v>
      </c>
      <c r="T261" s="454">
        <v>1</v>
      </c>
      <c r="U261" s="454">
        <v>1</v>
      </c>
      <c r="V261" s="454">
        <v>1</v>
      </c>
      <c r="W261" s="454">
        <v>1</v>
      </c>
      <c r="X261" s="454">
        <v>4</v>
      </c>
      <c r="Y261" s="455" t="s">
        <v>286</v>
      </c>
    </row>
    <row r="262" spans="14:25" ht="20.100000000000001" customHeight="1">
      <c r="N262" s="454">
        <v>14</v>
      </c>
      <c r="O262" s="454" t="s">
        <v>313</v>
      </c>
      <c r="P262" s="454">
        <v>1</v>
      </c>
      <c r="Q262" s="454">
        <v>4.5</v>
      </c>
      <c r="R262" s="454">
        <v>14.5</v>
      </c>
      <c r="S262" s="454">
        <v>0</v>
      </c>
      <c r="T262" s="454">
        <v>1</v>
      </c>
      <c r="U262" s="454">
        <v>1</v>
      </c>
      <c r="V262" s="454">
        <v>1</v>
      </c>
      <c r="W262" s="454">
        <v>1</v>
      </c>
      <c r="X262" s="454">
        <v>4</v>
      </c>
      <c r="Y262" s="455" t="s">
        <v>286</v>
      </c>
    </row>
    <row r="263" spans="14:25" ht="20.100000000000001" customHeight="1">
      <c r="N263" s="454">
        <v>14</v>
      </c>
      <c r="O263" s="454" t="s">
        <v>313</v>
      </c>
      <c r="P263" s="454">
        <v>1</v>
      </c>
      <c r="Q263" s="454">
        <v>11</v>
      </c>
      <c r="R263" s="454">
        <v>33</v>
      </c>
      <c r="S263" s="454">
        <v>0</v>
      </c>
      <c r="T263" s="454">
        <v>1</v>
      </c>
      <c r="U263" s="454">
        <v>1</v>
      </c>
      <c r="V263" s="454">
        <v>1</v>
      </c>
      <c r="W263" s="454">
        <v>1</v>
      </c>
      <c r="X263" s="454">
        <v>4</v>
      </c>
      <c r="Y263" s="455" t="s">
        <v>286</v>
      </c>
    </row>
    <row r="264" spans="14:25" ht="20.100000000000001" customHeight="1">
      <c r="N264" s="454">
        <v>14</v>
      </c>
      <c r="O264" s="454" t="s">
        <v>313</v>
      </c>
      <c r="P264" s="454">
        <v>1</v>
      </c>
      <c r="Q264" s="454">
        <v>4.5</v>
      </c>
      <c r="R264" s="454">
        <v>33</v>
      </c>
      <c r="S264" s="454">
        <v>0</v>
      </c>
      <c r="T264" s="454">
        <v>1</v>
      </c>
      <c r="U264" s="454">
        <v>1</v>
      </c>
      <c r="V264" s="454">
        <v>1</v>
      </c>
      <c r="W264" s="454">
        <v>1</v>
      </c>
      <c r="X264" s="454">
        <v>4</v>
      </c>
      <c r="Y264" s="455" t="s">
        <v>286</v>
      </c>
    </row>
    <row r="265" spans="14:25" ht="20.100000000000001" customHeight="1">
      <c r="N265" s="454" t="s">
        <v>311</v>
      </c>
      <c r="O265" s="454" t="s">
        <v>311</v>
      </c>
      <c r="P265" s="454" t="s">
        <v>311</v>
      </c>
      <c r="Q265" s="454" t="s">
        <v>311</v>
      </c>
      <c r="R265" s="454" t="s">
        <v>311</v>
      </c>
      <c r="S265" s="454" t="s">
        <v>311</v>
      </c>
      <c r="T265" s="454" t="s">
        <v>311</v>
      </c>
      <c r="U265" s="454" t="s">
        <v>311</v>
      </c>
      <c r="V265" s="454" t="s">
        <v>311</v>
      </c>
      <c r="W265" s="454" t="s">
        <v>311</v>
      </c>
      <c r="X265" s="454" t="s">
        <v>311</v>
      </c>
      <c r="Y265" s="455" t="s">
        <v>311</v>
      </c>
    </row>
    <row r="266" spans="14:25" ht="20.100000000000001" customHeight="1">
      <c r="N266" s="454">
        <v>15</v>
      </c>
      <c r="O266" s="454" t="s">
        <v>314</v>
      </c>
      <c r="P266" s="454">
        <v>1</v>
      </c>
      <c r="Q266" s="454">
        <v>0</v>
      </c>
      <c r="R266" s="454">
        <v>19.425000000000001</v>
      </c>
      <c r="S266" s="454">
        <v>0</v>
      </c>
      <c r="T266" s="454">
        <v>1</v>
      </c>
      <c r="U266" s="454">
        <v>1</v>
      </c>
      <c r="V266" s="454">
        <v>1</v>
      </c>
      <c r="W266" s="454">
        <v>1</v>
      </c>
      <c r="X266" s="454">
        <v>4</v>
      </c>
      <c r="Y266" s="455" t="s">
        <v>286</v>
      </c>
    </row>
    <row r="267" spans="14:25" ht="20.100000000000001" customHeight="1">
      <c r="N267" s="454">
        <v>15</v>
      </c>
      <c r="O267" s="454" t="s">
        <v>314</v>
      </c>
      <c r="P267" s="454">
        <v>1</v>
      </c>
      <c r="Q267" s="454">
        <v>8.5</v>
      </c>
      <c r="R267" s="454">
        <v>19.95</v>
      </c>
      <c r="S267" s="454">
        <v>0</v>
      </c>
      <c r="T267" s="454">
        <v>1</v>
      </c>
      <c r="U267" s="454">
        <v>1</v>
      </c>
      <c r="V267" s="454">
        <v>1</v>
      </c>
      <c r="W267" s="454">
        <v>1</v>
      </c>
      <c r="X267" s="454">
        <v>4</v>
      </c>
      <c r="Y267" s="455" t="s">
        <v>286</v>
      </c>
    </row>
    <row r="268" spans="14:25" ht="20.100000000000001" customHeight="1">
      <c r="N268" s="454">
        <v>15</v>
      </c>
      <c r="O268" s="454" t="s">
        <v>314</v>
      </c>
      <c r="P268" s="454">
        <v>1</v>
      </c>
      <c r="Q268" s="454">
        <v>5</v>
      </c>
      <c r="R268" s="454">
        <v>19.95</v>
      </c>
      <c r="S268" s="454">
        <v>0</v>
      </c>
      <c r="T268" s="454">
        <v>1</v>
      </c>
      <c r="U268" s="454">
        <v>1</v>
      </c>
      <c r="V268" s="454">
        <v>1</v>
      </c>
      <c r="W268" s="454">
        <v>1</v>
      </c>
      <c r="X268" s="454">
        <v>4</v>
      </c>
      <c r="Y268" s="455" t="s">
        <v>286</v>
      </c>
    </row>
    <row r="269" spans="14:25" ht="20.100000000000001" customHeight="1">
      <c r="N269" s="454">
        <v>15</v>
      </c>
      <c r="O269" s="454" t="s">
        <v>314</v>
      </c>
      <c r="P269" s="454">
        <v>1</v>
      </c>
      <c r="Q269" s="454">
        <v>8</v>
      </c>
      <c r="R269" s="454">
        <v>21</v>
      </c>
      <c r="S269" s="454">
        <v>0</v>
      </c>
      <c r="T269" s="454">
        <v>1</v>
      </c>
      <c r="U269" s="454">
        <v>1</v>
      </c>
      <c r="V269" s="454">
        <v>1</v>
      </c>
      <c r="W269" s="454">
        <v>1</v>
      </c>
      <c r="X269" s="454">
        <v>4</v>
      </c>
      <c r="Y269" s="455" t="s">
        <v>286</v>
      </c>
    </row>
    <row r="270" spans="14:25" ht="20.100000000000001" customHeight="1">
      <c r="N270" s="454">
        <v>15</v>
      </c>
      <c r="O270" s="454" t="s">
        <v>314</v>
      </c>
      <c r="P270" s="454">
        <v>1</v>
      </c>
      <c r="Q270" s="454">
        <v>5</v>
      </c>
      <c r="R270" s="454">
        <v>21</v>
      </c>
      <c r="S270" s="454">
        <v>0</v>
      </c>
      <c r="T270" s="454">
        <v>1</v>
      </c>
      <c r="U270" s="454">
        <v>1</v>
      </c>
      <c r="V270" s="454">
        <v>1</v>
      </c>
      <c r="W270" s="454">
        <v>1</v>
      </c>
      <c r="X270" s="454">
        <v>4</v>
      </c>
      <c r="Y270" s="455" t="s">
        <v>286</v>
      </c>
    </row>
    <row r="271" spans="14:25" ht="20.100000000000001" customHeight="1">
      <c r="N271" s="454">
        <v>15</v>
      </c>
      <c r="O271" s="454" t="s">
        <v>314</v>
      </c>
      <c r="P271" s="454">
        <v>1</v>
      </c>
      <c r="Q271" s="454">
        <v>15</v>
      </c>
      <c r="R271" s="454">
        <v>16.275000000000002</v>
      </c>
      <c r="S271" s="454">
        <v>0</v>
      </c>
      <c r="T271" s="454">
        <v>1</v>
      </c>
      <c r="U271" s="454">
        <v>1</v>
      </c>
      <c r="V271" s="454">
        <v>1</v>
      </c>
      <c r="W271" s="454">
        <v>1</v>
      </c>
      <c r="X271" s="454">
        <v>4</v>
      </c>
      <c r="Y271" s="455" t="s">
        <v>286</v>
      </c>
    </row>
    <row r="272" spans="14:25" ht="20.100000000000001" customHeight="1">
      <c r="N272" s="454">
        <v>15</v>
      </c>
      <c r="O272" s="454" t="s">
        <v>314</v>
      </c>
      <c r="P272" s="454">
        <v>1</v>
      </c>
      <c r="Q272" s="454">
        <v>4.5</v>
      </c>
      <c r="R272" s="454">
        <v>16.275000000000002</v>
      </c>
      <c r="S272" s="454">
        <v>0</v>
      </c>
      <c r="T272" s="454">
        <v>1</v>
      </c>
      <c r="U272" s="454">
        <v>1</v>
      </c>
      <c r="V272" s="454">
        <v>1</v>
      </c>
      <c r="W272" s="454">
        <v>1</v>
      </c>
      <c r="X272" s="454">
        <v>4</v>
      </c>
      <c r="Y272" s="455" t="s">
        <v>286</v>
      </c>
    </row>
    <row r="273" spans="14:25" ht="20.100000000000001" customHeight="1">
      <c r="N273" s="454">
        <v>15</v>
      </c>
      <c r="O273" s="454" t="s">
        <v>314</v>
      </c>
      <c r="P273" s="454">
        <v>1</v>
      </c>
      <c r="Q273" s="454">
        <v>8</v>
      </c>
      <c r="R273" s="454">
        <v>13.125</v>
      </c>
      <c r="S273" s="454">
        <v>0</v>
      </c>
      <c r="T273" s="454">
        <v>1</v>
      </c>
      <c r="U273" s="454">
        <v>1</v>
      </c>
      <c r="V273" s="454">
        <v>1</v>
      </c>
      <c r="W273" s="454">
        <v>1</v>
      </c>
      <c r="X273" s="454">
        <v>4</v>
      </c>
      <c r="Y273" s="455" t="s">
        <v>286</v>
      </c>
    </row>
    <row r="274" spans="14:25" ht="20.100000000000001" customHeight="1">
      <c r="N274" s="454">
        <v>15</v>
      </c>
      <c r="O274" s="454" t="s">
        <v>314</v>
      </c>
      <c r="P274" s="454" t="s">
        <v>310</v>
      </c>
      <c r="Q274" s="454" t="s">
        <v>310</v>
      </c>
      <c r="R274" s="454" t="s">
        <v>310</v>
      </c>
      <c r="S274" s="454" t="s">
        <v>310</v>
      </c>
      <c r="T274" s="454" t="s">
        <v>310</v>
      </c>
      <c r="U274" s="454" t="s">
        <v>310</v>
      </c>
      <c r="V274" s="454" t="s">
        <v>310</v>
      </c>
      <c r="W274" s="454" t="s">
        <v>310</v>
      </c>
      <c r="X274" s="454" t="s">
        <v>310</v>
      </c>
      <c r="Y274" s="455" t="s">
        <v>310</v>
      </c>
    </row>
    <row r="275" spans="14:25" ht="20.100000000000001" customHeight="1">
      <c r="N275" s="454">
        <v>15</v>
      </c>
      <c r="O275" s="454" t="s">
        <v>314</v>
      </c>
      <c r="P275" s="454">
        <v>2</v>
      </c>
      <c r="Q275" s="454">
        <v>0</v>
      </c>
      <c r="R275" s="454">
        <v>16.8</v>
      </c>
      <c r="S275" s="454">
        <v>0</v>
      </c>
      <c r="T275" s="454">
        <v>1</v>
      </c>
      <c r="U275" s="454">
        <v>1</v>
      </c>
      <c r="V275" s="454">
        <v>1</v>
      </c>
      <c r="W275" s="454">
        <v>1</v>
      </c>
      <c r="X275" s="454">
        <v>4</v>
      </c>
      <c r="Y275" s="455" t="s">
        <v>286</v>
      </c>
    </row>
    <row r="276" spans="14:25" ht="20.100000000000001" customHeight="1">
      <c r="N276" s="454">
        <v>15</v>
      </c>
      <c r="O276" s="454" t="s">
        <v>314</v>
      </c>
      <c r="P276" s="454">
        <v>2</v>
      </c>
      <c r="Q276" s="454">
        <v>4</v>
      </c>
      <c r="R276" s="454">
        <v>16.8</v>
      </c>
      <c r="S276" s="454">
        <v>0</v>
      </c>
      <c r="T276" s="454">
        <v>1</v>
      </c>
      <c r="U276" s="454">
        <v>1</v>
      </c>
      <c r="V276" s="454">
        <v>1</v>
      </c>
      <c r="W276" s="454">
        <v>1</v>
      </c>
      <c r="X276" s="454">
        <v>4</v>
      </c>
      <c r="Y276" s="455" t="s">
        <v>286</v>
      </c>
    </row>
    <row r="277" spans="14:25" ht="20.100000000000001" customHeight="1">
      <c r="N277" s="454">
        <v>15</v>
      </c>
      <c r="O277" s="454" t="s">
        <v>314</v>
      </c>
      <c r="P277" s="454">
        <v>2</v>
      </c>
      <c r="Q277" s="454">
        <v>8</v>
      </c>
      <c r="R277" s="454">
        <v>23.1</v>
      </c>
      <c r="S277" s="454">
        <v>0</v>
      </c>
      <c r="T277" s="454">
        <v>1</v>
      </c>
      <c r="U277" s="454">
        <v>1</v>
      </c>
      <c r="V277" s="454">
        <v>1</v>
      </c>
      <c r="W277" s="454">
        <v>1</v>
      </c>
      <c r="X277" s="454">
        <v>4</v>
      </c>
      <c r="Y277" s="455" t="s">
        <v>286</v>
      </c>
    </row>
    <row r="278" spans="14:25" ht="20.100000000000001" customHeight="1">
      <c r="N278" s="454">
        <v>15</v>
      </c>
      <c r="O278" s="454" t="s">
        <v>314</v>
      </c>
      <c r="P278" s="454">
        <v>2</v>
      </c>
      <c r="Q278" s="454">
        <v>4</v>
      </c>
      <c r="R278" s="454">
        <v>23.1</v>
      </c>
      <c r="S278" s="454">
        <v>0</v>
      </c>
      <c r="T278" s="454">
        <v>1</v>
      </c>
      <c r="U278" s="454">
        <v>1</v>
      </c>
      <c r="V278" s="454">
        <v>1</v>
      </c>
      <c r="W278" s="454">
        <v>1</v>
      </c>
      <c r="X278" s="454">
        <v>4</v>
      </c>
      <c r="Y278" s="455" t="s">
        <v>286</v>
      </c>
    </row>
    <row r="279" spans="14:25" ht="20.100000000000001" customHeight="1">
      <c r="N279" s="454">
        <v>15</v>
      </c>
      <c r="O279" s="454" t="s">
        <v>314</v>
      </c>
      <c r="P279" s="454">
        <v>2</v>
      </c>
      <c r="Q279" s="454">
        <v>4</v>
      </c>
      <c r="R279" s="454">
        <v>23.1</v>
      </c>
      <c r="S279" s="454">
        <v>0</v>
      </c>
      <c r="T279" s="454">
        <v>1</v>
      </c>
      <c r="U279" s="454">
        <v>1</v>
      </c>
      <c r="V279" s="454">
        <v>1</v>
      </c>
      <c r="W279" s="454">
        <v>1</v>
      </c>
      <c r="X279" s="454">
        <v>4</v>
      </c>
      <c r="Y279" s="455" t="s">
        <v>286</v>
      </c>
    </row>
    <row r="280" spans="14:25" ht="20.100000000000001" customHeight="1">
      <c r="N280" s="454">
        <v>15</v>
      </c>
      <c r="O280" s="454" t="s">
        <v>314</v>
      </c>
      <c r="P280" s="454">
        <v>2</v>
      </c>
      <c r="Q280" s="454">
        <v>20</v>
      </c>
      <c r="R280" s="454">
        <v>10.5</v>
      </c>
      <c r="S280" s="454">
        <v>0</v>
      </c>
      <c r="T280" s="454">
        <v>1</v>
      </c>
      <c r="U280" s="454">
        <v>1</v>
      </c>
      <c r="V280" s="454">
        <v>1</v>
      </c>
      <c r="W280" s="454">
        <v>1</v>
      </c>
      <c r="X280" s="454">
        <v>4</v>
      </c>
      <c r="Y280" s="455" t="s">
        <v>286</v>
      </c>
    </row>
    <row r="281" spans="14:25" ht="20.100000000000001" customHeight="1">
      <c r="N281" s="454">
        <v>15</v>
      </c>
      <c r="O281" s="454" t="s">
        <v>314</v>
      </c>
      <c r="P281" s="454">
        <v>2</v>
      </c>
      <c r="Q281" s="454">
        <v>10</v>
      </c>
      <c r="R281" s="454">
        <v>10.5</v>
      </c>
      <c r="S281" s="454">
        <v>0</v>
      </c>
      <c r="T281" s="454">
        <v>1</v>
      </c>
      <c r="U281" s="454">
        <v>1</v>
      </c>
      <c r="V281" s="454">
        <v>1</v>
      </c>
      <c r="W281" s="454">
        <v>1</v>
      </c>
      <c r="X281" s="454">
        <v>4</v>
      </c>
      <c r="Y281" s="455" t="s">
        <v>286</v>
      </c>
    </row>
    <row r="282" spans="14:25" ht="20.100000000000001" customHeight="1">
      <c r="N282" s="454">
        <v>15</v>
      </c>
      <c r="O282" s="454" t="s">
        <v>314</v>
      </c>
      <c r="P282" s="454">
        <v>2</v>
      </c>
      <c r="Q282" s="454">
        <v>10</v>
      </c>
      <c r="R282" s="454">
        <v>7.3500000000000005</v>
      </c>
      <c r="S282" s="454">
        <v>0</v>
      </c>
      <c r="T282" s="454">
        <v>1</v>
      </c>
      <c r="U282" s="454">
        <v>1</v>
      </c>
      <c r="V282" s="454">
        <v>1</v>
      </c>
      <c r="W282" s="454">
        <v>1</v>
      </c>
      <c r="X282" s="454">
        <v>4</v>
      </c>
      <c r="Y282" s="455" t="s">
        <v>286</v>
      </c>
    </row>
    <row r="283" spans="14:25" ht="20.100000000000001" customHeight="1">
      <c r="N283" s="454" t="s">
        <v>311</v>
      </c>
      <c r="O283" s="454" t="s">
        <v>311</v>
      </c>
      <c r="P283" s="454" t="s">
        <v>311</v>
      </c>
      <c r="Q283" s="454" t="s">
        <v>311</v>
      </c>
      <c r="R283" s="454" t="s">
        <v>311</v>
      </c>
      <c r="S283" s="454" t="s">
        <v>311</v>
      </c>
      <c r="T283" s="454" t="s">
        <v>311</v>
      </c>
      <c r="U283" s="454" t="s">
        <v>311</v>
      </c>
      <c r="V283" s="454" t="s">
        <v>311</v>
      </c>
      <c r="W283" s="454" t="s">
        <v>311</v>
      </c>
      <c r="X283" s="454" t="s">
        <v>311</v>
      </c>
      <c r="Y283" s="455" t="s">
        <v>311</v>
      </c>
    </row>
    <row r="284" spans="14:25" ht="20.100000000000001" customHeight="1">
      <c r="N284" s="454">
        <v>16</v>
      </c>
      <c r="O284" s="454" t="s">
        <v>315</v>
      </c>
      <c r="P284" s="454">
        <v>1</v>
      </c>
      <c r="Q284" s="454">
        <v>0</v>
      </c>
      <c r="R284" s="454">
        <v>12</v>
      </c>
      <c r="S284" s="454">
        <v>0</v>
      </c>
      <c r="T284" s="454">
        <v>1</v>
      </c>
      <c r="U284" s="454">
        <v>1</v>
      </c>
      <c r="V284" s="454">
        <v>1</v>
      </c>
      <c r="W284" s="454">
        <v>1</v>
      </c>
      <c r="X284" s="454">
        <v>4</v>
      </c>
      <c r="Y284" s="455" t="s">
        <v>286</v>
      </c>
    </row>
    <row r="285" spans="14:25" ht="20.100000000000001" customHeight="1">
      <c r="N285" s="454">
        <v>16</v>
      </c>
      <c r="O285" s="454" t="s">
        <v>315</v>
      </c>
      <c r="P285" s="454">
        <v>1</v>
      </c>
      <c r="Q285" s="454">
        <v>12</v>
      </c>
      <c r="R285" s="454">
        <v>20</v>
      </c>
      <c r="S285" s="454">
        <v>0</v>
      </c>
      <c r="T285" s="454">
        <v>1</v>
      </c>
      <c r="U285" s="454">
        <v>1</v>
      </c>
      <c r="V285" s="454">
        <v>1</v>
      </c>
      <c r="W285" s="454">
        <v>1</v>
      </c>
      <c r="X285" s="454">
        <v>4</v>
      </c>
      <c r="Y285" s="455" t="s">
        <v>286</v>
      </c>
    </row>
    <row r="286" spans="14:25" ht="20.100000000000001" customHeight="1">
      <c r="N286" s="454">
        <v>16</v>
      </c>
      <c r="O286" s="454" t="s">
        <v>315</v>
      </c>
      <c r="P286" s="454">
        <v>1</v>
      </c>
      <c r="Q286" s="454">
        <v>4</v>
      </c>
      <c r="R286" s="454">
        <v>20</v>
      </c>
      <c r="S286" s="454">
        <v>0</v>
      </c>
      <c r="T286" s="454">
        <v>1</v>
      </c>
      <c r="U286" s="454">
        <v>1</v>
      </c>
      <c r="V286" s="454">
        <v>1</v>
      </c>
      <c r="W286" s="454">
        <v>1</v>
      </c>
      <c r="X286" s="454">
        <v>4</v>
      </c>
      <c r="Y286" s="455" t="s">
        <v>286</v>
      </c>
    </row>
    <row r="287" spans="14:25" ht="20.100000000000001" customHeight="1">
      <c r="N287" s="454">
        <v>16</v>
      </c>
      <c r="O287" s="454" t="s">
        <v>315</v>
      </c>
      <c r="P287" s="454">
        <v>1</v>
      </c>
      <c r="Q287" s="454">
        <v>4</v>
      </c>
      <c r="R287" s="454">
        <v>20</v>
      </c>
      <c r="S287" s="454">
        <v>0</v>
      </c>
      <c r="T287" s="454">
        <v>1</v>
      </c>
      <c r="U287" s="454">
        <v>1</v>
      </c>
      <c r="V287" s="454">
        <v>1</v>
      </c>
      <c r="W287" s="454">
        <v>1</v>
      </c>
      <c r="X287" s="454">
        <v>4</v>
      </c>
      <c r="Y287" s="455" t="s">
        <v>286</v>
      </c>
    </row>
    <row r="288" spans="14:25" ht="20.100000000000001" customHeight="1">
      <c r="N288" s="454">
        <v>16</v>
      </c>
      <c r="O288" s="454" t="s">
        <v>315</v>
      </c>
      <c r="P288" s="454">
        <v>1</v>
      </c>
      <c r="Q288" s="454">
        <v>34</v>
      </c>
      <c r="R288" s="454">
        <v>19</v>
      </c>
      <c r="S288" s="454">
        <v>0</v>
      </c>
      <c r="T288" s="454">
        <v>1</v>
      </c>
      <c r="U288" s="454">
        <v>1</v>
      </c>
      <c r="V288" s="454">
        <v>1</v>
      </c>
      <c r="W288" s="454">
        <v>1</v>
      </c>
      <c r="X288" s="454">
        <v>4</v>
      </c>
      <c r="Y288" s="455" t="s">
        <v>286</v>
      </c>
    </row>
    <row r="289" spans="14:25" ht="20.100000000000001" customHeight="1">
      <c r="N289" s="454">
        <v>16</v>
      </c>
      <c r="O289" s="454" t="s">
        <v>315</v>
      </c>
      <c r="P289" s="454">
        <v>1</v>
      </c>
      <c r="Q289" s="454">
        <v>4</v>
      </c>
      <c r="R289" s="454">
        <v>18</v>
      </c>
      <c r="S289" s="454">
        <v>0</v>
      </c>
      <c r="T289" s="454">
        <v>1</v>
      </c>
      <c r="U289" s="454">
        <v>1</v>
      </c>
      <c r="V289" s="454">
        <v>1</v>
      </c>
      <c r="W289" s="454">
        <v>1</v>
      </c>
      <c r="X289" s="454">
        <v>4</v>
      </c>
      <c r="Y289" s="455" t="s">
        <v>286</v>
      </c>
    </row>
    <row r="290" spans="14:25" ht="20.100000000000001" customHeight="1">
      <c r="N290" s="454">
        <v>16</v>
      </c>
      <c r="O290" s="454" t="s">
        <v>315</v>
      </c>
      <c r="P290" s="454">
        <v>1</v>
      </c>
      <c r="Q290" s="454">
        <v>4</v>
      </c>
      <c r="R290" s="454">
        <v>18</v>
      </c>
      <c r="S290" s="454">
        <v>0</v>
      </c>
      <c r="T290" s="454">
        <v>1</v>
      </c>
      <c r="U290" s="454">
        <v>1</v>
      </c>
      <c r="V290" s="454">
        <v>1</v>
      </c>
      <c r="W290" s="454">
        <v>1</v>
      </c>
      <c r="X290" s="454">
        <v>4</v>
      </c>
      <c r="Y290" s="455" t="s">
        <v>286</v>
      </c>
    </row>
    <row r="291" spans="14:25" ht="20.100000000000001" customHeight="1">
      <c r="N291" s="454">
        <v>16</v>
      </c>
      <c r="O291" s="454" t="s">
        <v>315</v>
      </c>
      <c r="P291" s="454">
        <v>1</v>
      </c>
      <c r="Q291" s="454">
        <v>27</v>
      </c>
      <c r="R291" s="454">
        <v>20</v>
      </c>
      <c r="S291" s="454">
        <v>0</v>
      </c>
      <c r="T291" s="454">
        <v>1</v>
      </c>
      <c r="U291" s="454">
        <v>1</v>
      </c>
      <c r="V291" s="454">
        <v>1</v>
      </c>
      <c r="W291" s="454">
        <v>1</v>
      </c>
      <c r="X291" s="454">
        <v>4</v>
      </c>
      <c r="Y291" s="455" t="s">
        <v>286</v>
      </c>
    </row>
    <row r="292" spans="14:25" ht="20.100000000000001" customHeight="1">
      <c r="N292" s="454">
        <v>16</v>
      </c>
      <c r="O292" s="454" t="s">
        <v>315</v>
      </c>
      <c r="P292" s="454">
        <v>1</v>
      </c>
      <c r="Q292" s="454">
        <v>6</v>
      </c>
      <c r="R292" s="454">
        <v>15</v>
      </c>
      <c r="S292" s="454">
        <v>0</v>
      </c>
      <c r="T292" s="454">
        <v>1</v>
      </c>
      <c r="U292" s="454">
        <v>1</v>
      </c>
      <c r="V292" s="454">
        <v>1</v>
      </c>
      <c r="W292" s="454">
        <v>1</v>
      </c>
      <c r="X292" s="454">
        <v>4</v>
      </c>
      <c r="Y292" s="455" t="s">
        <v>286</v>
      </c>
    </row>
    <row r="293" spans="14:25" ht="20.100000000000001" customHeight="1">
      <c r="N293" s="454" t="s">
        <v>311</v>
      </c>
      <c r="O293" s="454" t="s">
        <v>311</v>
      </c>
      <c r="P293" s="454" t="s">
        <v>311</v>
      </c>
      <c r="Q293" s="454" t="s">
        <v>311</v>
      </c>
      <c r="R293" s="454" t="s">
        <v>311</v>
      </c>
      <c r="S293" s="454" t="s">
        <v>311</v>
      </c>
      <c r="T293" s="454" t="s">
        <v>311</v>
      </c>
      <c r="U293" s="454" t="s">
        <v>311</v>
      </c>
      <c r="V293" s="454" t="s">
        <v>311</v>
      </c>
      <c r="W293" s="454" t="s">
        <v>311</v>
      </c>
      <c r="X293" s="454" t="s">
        <v>311</v>
      </c>
      <c r="Y293" s="455" t="s">
        <v>311</v>
      </c>
    </row>
    <row r="294" spans="14:25" ht="20.100000000000001" customHeight="1">
      <c r="N294" s="454">
        <v>17</v>
      </c>
      <c r="O294" s="454" t="s">
        <v>316</v>
      </c>
      <c r="P294" s="454">
        <v>1</v>
      </c>
      <c r="Q294" s="454">
        <v>0</v>
      </c>
      <c r="R294" s="454">
        <v>12</v>
      </c>
      <c r="S294" s="454">
        <v>0</v>
      </c>
      <c r="T294" s="454">
        <v>1</v>
      </c>
      <c r="U294" s="454">
        <v>1</v>
      </c>
      <c r="V294" s="454">
        <v>1</v>
      </c>
      <c r="W294" s="454">
        <v>1</v>
      </c>
      <c r="X294" s="454">
        <v>4</v>
      </c>
      <c r="Y294" s="455" t="s">
        <v>286</v>
      </c>
    </row>
    <row r="295" spans="14:25" ht="20.100000000000001" customHeight="1">
      <c r="N295" s="454">
        <v>17</v>
      </c>
      <c r="O295" s="454" t="s">
        <v>316</v>
      </c>
      <c r="P295" s="454">
        <v>1</v>
      </c>
      <c r="Q295" s="454">
        <v>15</v>
      </c>
      <c r="R295" s="454">
        <v>22</v>
      </c>
      <c r="S295" s="454">
        <v>0</v>
      </c>
      <c r="T295" s="454">
        <v>1</v>
      </c>
      <c r="U295" s="454">
        <v>1</v>
      </c>
      <c r="V295" s="454">
        <v>1</v>
      </c>
      <c r="W295" s="454">
        <v>1</v>
      </c>
      <c r="X295" s="454">
        <v>4</v>
      </c>
      <c r="Y295" s="455" t="s">
        <v>286</v>
      </c>
    </row>
    <row r="296" spans="14:25" ht="20.100000000000001" customHeight="1">
      <c r="N296" s="454">
        <v>17</v>
      </c>
      <c r="O296" s="454" t="s">
        <v>316</v>
      </c>
      <c r="P296" s="454">
        <v>1</v>
      </c>
      <c r="Q296" s="454">
        <v>4</v>
      </c>
      <c r="R296" s="454">
        <v>22</v>
      </c>
      <c r="S296" s="454">
        <v>0</v>
      </c>
      <c r="T296" s="454">
        <v>1</v>
      </c>
      <c r="U296" s="454">
        <v>1</v>
      </c>
      <c r="V296" s="454">
        <v>1</v>
      </c>
      <c r="W296" s="454">
        <v>1</v>
      </c>
      <c r="X296" s="454">
        <v>4</v>
      </c>
      <c r="Y296" s="455" t="s">
        <v>286</v>
      </c>
    </row>
    <row r="297" spans="14:25" ht="20.100000000000001" customHeight="1">
      <c r="N297" s="454">
        <v>17</v>
      </c>
      <c r="O297" s="454" t="s">
        <v>316</v>
      </c>
      <c r="P297" s="454">
        <v>1</v>
      </c>
      <c r="Q297" s="454">
        <v>4</v>
      </c>
      <c r="R297" s="454">
        <v>22</v>
      </c>
      <c r="S297" s="454">
        <v>0</v>
      </c>
      <c r="T297" s="454">
        <v>1</v>
      </c>
      <c r="U297" s="454">
        <v>1</v>
      </c>
      <c r="V297" s="454">
        <v>1</v>
      </c>
      <c r="W297" s="454">
        <v>1</v>
      </c>
      <c r="X297" s="454">
        <v>4</v>
      </c>
      <c r="Y297" s="455" t="s">
        <v>286</v>
      </c>
    </row>
    <row r="298" spans="14:25" ht="20.100000000000001" customHeight="1">
      <c r="N298" s="454">
        <v>17</v>
      </c>
      <c r="O298" s="454" t="s">
        <v>316</v>
      </c>
      <c r="P298" s="454">
        <v>1</v>
      </c>
      <c r="Q298" s="454">
        <v>29</v>
      </c>
      <c r="R298" s="454">
        <v>22</v>
      </c>
      <c r="S298" s="454">
        <v>0</v>
      </c>
      <c r="T298" s="454">
        <v>1</v>
      </c>
      <c r="U298" s="454">
        <v>1</v>
      </c>
      <c r="V298" s="454">
        <v>1</v>
      </c>
      <c r="W298" s="454">
        <v>1</v>
      </c>
      <c r="X298" s="454">
        <v>4</v>
      </c>
      <c r="Y298" s="455" t="s">
        <v>286</v>
      </c>
    </row>
    <row r="299" spans="14:25" ht="20.100000000000001" customHeight="1">
      <c r="N299" s="454">
        <v>17</v>
      </c>
      <c r="O299" s="454" t="s">
        <v>316</v>
      </c>
      <c r="P299" s="454">
        <v>1</v>
      </c>
      <c r="Q299" s="454">
        <v>4</v>
      </c>
      <c r="R299" s="454">
        <v>22</v>
      </c>
      <c r="S299" s="454">
        <v>0</v>
      </c>
      <c r="T299" s="454">
        <v>1</v>
      </c>
      <c r="U299" s="454">
        <v>1</v>
      </c>
      <c r="V299" s="454">
        <v>1</v>
      </c>
      <c r="W299" s="454">
        <v>1</v>
      </c>
      <c r="X299" s="454">
        <v>4</v>
      </c>
      <c r="Y299" s="455" t="s">
        <v>286</v>
      </c>
    </row>
    <row r="300" spans="14:25" ht="20.100000000000001" customHeight="1">
      <c r="N300" s="454">
        <v>17</v>
      </c>
      <c r="O300" s="454" t="s">
        <v>316</v>
      </c>
      <c r="P300" s="454">
        <v>1</v>
      </c>
      <c r="Q300" s="454">
        <v>4</v>
      </c>
      <c r="R300" s="454">
        <v>22</v>
      </c>
      <c r="S300" s="454">
        <v>0</v>
      </c>
      <c r="T300" s="454">
        <v>1</v>
      </c>
      <c r="U300" s="454">
        <v>1</v>
      </c>
      <c r="V300" s="454">
        <v>1</v>
      </c>
      <c r="W300" s="454">
        <v>1</v>
      </c>
      <c r="X300" s="454">
        <v>4</v>
      </c>
      <c r="Y300" s="455" t="s">
        <v>286</v>
      </c>
    </row>
    <row r="301" spans="14:25" ht="20.100000000000001" customHeight="1">
      <c r="N301" s="454">
        <v>17</v>
      </c>
      <c r="O301" s="454" t="s">
        <v>316</v>
      </c>
      <c r="P301" s="454">
        <v>1</v>
      </c>
      <c r="Q301" s="454">
        <v>15</v>
      </c>
      <c r="R301" s="454">
        <v>16</v>
      </c>
      <c r="S301" s="454">
        <v>0</v>
      </c>
      <c r="T301" s="454">
        <v>1</v>
      </c>
      <c r="U301" s="454">
        <v>1</v>
      </c>
      <c r="V301" s="454">
        <v>1</v>
      </c>
      <c r="W301" s="454">
        <v>1</v>
      </c>
      <c r="X301" s="454">
        <v>4</v>
      </c>
      <c r="Y301" s="455" t="s">
        <v>286</v>
      </c>
    </row>
    <row r="302" spans="14:25" ht="20.100000000000001" customHeight="1">
      <c r="N302" s="454" t="s">
        <v>311</v>
      </c>
      <c r="O302" s="454" t="s">
        <v>311</v>
      </c>
      <c r="P302" s="454" t="s">
        <v>311</v>
      </c>
      <c r="Q302" s="454" t="s">
        <v>311</v>
      </c>
      <c r="R302" s="454" t="s">
        <v>311</v>
      </c>
      <c r="S302" s="454" t="s">
        <v>311</v>
      </c>
      <c r="T302" s="454" t="s">
        <v>311</v>
      </c>
      <c r="U302" s="454" t="s">
        <v>311</v>
      </c>
      <c r="V302" s="454" t="s">
        <v>311</v>
      </c>
      <c r="W302" s="454" t="s">
        <v>311</v>
      </c>
      <c r="X302" s="454" t="s">
        <v>311</v>
      </c>
      <c r="Y302" s="455" t="s">
        <v>311</v>
      </c>
    </row>
    <row r="303" spans="14:25" ht="20.100000000000001" customHeight="1">
      <c r="N303" s="454">
        <v>18</v>
      </c>
      <c r="O303" s="454" t="s">
        <v>317</v>
      </c>
      <c r="P303" s="454">
        <v>1</v>
      </c>
      <c r="Q303" s="454">
        <v>0</v>
      </c>
      <c r="R303" s="454">
        <v>13</v>
      </c>
      <c r="S303" s="454">
        <v>0</v>
      </c>
      <c r="T303" s="454">
        <v>1</v>
      </c>
      <c r="U303" s="454">
        <v>1</v>
      </c>
      <c r="V303" s="454">
        <v>1</v>
      </c>
      <c r="W303" s="454">
        <v>1</v>
      </c>
      <c r="X303" s="454">
        <v>4</v>
      </c>
      <c r="Y303" s="455" t="s">
        <v>286</v>
      </c>
    </row>
    <row r="304" spans="14:25" ht="20.100000000000001" customHeight="1">
      <c r="N304" s="454">
        <v>18</v>
      </c>
      <c r="O304" s="454" t="s">
        <v>317</v>
      </c>
      <c r="P304" s="454">
        <v>1</v>
      </c>
      <c r="Q304" s="454">
        <v>13</v>
      </c>
      <c r="R304" s="454">
        <v>18</v>
      </c>
      <c r="S304" s="454">
        <v>0</v>
      </c>
      <c r="T304" s="454">
        <v>1</v>
      </c>
      <c r="U304" s="454">
        <v>1</v>
      </c>
      <c r="V304" s="454">
        <v>1</v>
      </c>
      <c r="W304" s="454">
        <v>1</v>
      </c>
      <c r="X304" s="454">
        <v>4</v>
      </c>
      <c r="Y304" s="455" t="s">
        <v>286</v>
      </c>
    </row>
    <row r="305" spans="14:25" ht="20.100000000000001" customHeight="1">
      <c r="N305" s="454">
        <v>18</v>
      </c>
      <c r="O305" s="454" t="s">
        <v>317</v>
      </c>
      <c r="P305" s="454">
        <v>1</v>
      </c>
      <c r="Q305" s="454">
        <v>4</v>
      </c>
      <c r="R305" s="454">
        <v>18</v>
      </c>
      <c r="S305" s="454">
        <v>0</v>
      </c>
      <c r="T305" s="454">
        <v>1</v>
      </c>
      <c r="U305" s="454">
        <v>1</v>
      </c>
      <c r="V305" s="454">
        <v>1</v>
      </c>
      <c r="W305" s="454">
        <v>1</v>
      </c>
      <c r="X305" s="454">
        <v>4</v>
      </c>
      <c r="Y305" s="455" t="s">
        <v>286</v>
      </c>
    </row>
    <row r="306" spans="14:25" ht="20.100000000000001" customHeight="1">
      <c r="N306" s="454">
        <v>18</v>
      </c>
      <c r="O306" s="454" t="s">
        <v>317</v>
      </c>
      <c r="P306" s="454">
        <v>1</v>
      </c>
      <c r="Q306" s="454">
        <v>4</v>
      </c>
      <c r="R306" s="454">
        <v>18</v>
      </c>
      <c r="S306" s="454">
        <v>0</v>
      </c>
      <c r="T306" s="454">
        <v>1</v>
      </c>
      <c r="U306" s="454">
        <v>1</v>
      </c>
      <c r="V306" s="454">
        <v>1</v>
      </c>
      <c r="W306" s="454">
        <v>1</v>
      </c>
      <c r="X306" s="454">
        <v>4</v>
      </c>
      <c r="Y306" s="455" t="s">
        <v>286</v>
      </c>
    </row>
    <row r="307" spans="14:25" ht="20.100000000000001" customHeight="1">
      <c r="N307" s="454">
        <v>18</v>
      </c>
      <c r="O307" s="454" t="s">
        <v>317</v>
      </c>
      <c r="P307" s="454">
        <v>1</v>
      </c>
      <c r="Q307" s="454">
        <v>13</v>
      </c>
      <c r="R307" s="454">
        <v>22</v>
      </c>
      <c r="S307" s="454">
        <v>0</v>
      </c>
      <c r="T307" s="454">
        <v>1</v>
      </c>
      <c r="U307" s="454">
        <v>1</v>
      </c>
      <c r="V307" s="454">
        <v>1</v>
      </c>
      <c r="W307" s="454">
        <v>1</v>
      </c>
      <c r="X307" s="454">
        <v>4</v>
      </c>
      <c r="Y307" s="455" t="s">
        <v>286</v>
      </c>
    </row>
    <row r="308" spans="14:25" ht="20.100000000000001" customHeight="1">
      <c r="N308" s="454">
        <v>18</v>
      </c>
      <c r="O308" s="454" t="s">
        <v>317</v>
      </c>
      <c r="P308" s="454">
        <v>1</v>
      </c>
      <c r="Q308" s="454">
        <v>4</v>
      </c>
      <c r="R308" s="454">
        <v>22</v>
      </c>
      <c r="S308" s="454">
        <v>0</v>
      </c>
      <c r="T308" s="454">
        <v>1</v>
      </c>
      <c r="U308" s="454">
        <v>1</v>
      </c>
      <c r="V308" s="454">
        <v>1</v>
      </c>
      <c r="W308" s="454">
        <v>1</v>
      </c>
      <c r="X308" s="454">
        <v>4</v>
      </c>
      <c r="Y308" s="455" t="s">
        <v>286</v>
      </c>
    </row>
    <row r="309" spans="14:25" ht="20.100000000000001" customHeight="1">
      <c r="N309" s="454">
        <v>18</v>
      </c>
      <c r="O309" s="454" t="s">
        <v>317</v>
      </c>
      <c r="P309" s="454">
        <v>1</v>
      </c>
      <c r="Q309" s="454">
        <v>36</v>
      </c>
      <c r="R309" s="454">
        <v>22</v>
      </c>
      <c r="S309" s="454">
        <v>0</v>
      </c>
      <c r="T309" s="454">
        <v>1</v>
      </c>
      <c r="U309" s="454">
        <v>1</v>
      </c>
      <c r="V309" s="454">
        <v>1</v>
      </c>
      <c r="W309" s="454">
        <v>1</v>
      </c>
      <c r="X309" s="454">
        <v>4</v>
      </c>
      <c r="Y309" s="455" t="s">
        <v>286</v>
      </c>
    </row>
    <row r="310" spans="14:25" ht="20.100000000000001" customHeight="1">
      <c r="N310" s="454">
        <v>18</v>
      </c>
      <c r="O310" s="454" t="s">
        <v>317</v>
      </c>
      <c r="P310" s="454">
        <v>1</v>
      </c>
      <c r="Q310" s="454">
        <v>4</v>
      </c>
      <c r="R310" s="454">
        <v>22</v>
      </c>
      <c r="S310" s="454">
        <v>0</v>
      </c>
      <c r="T310" s="454">
        <v>1</v>
      </c>
      <c r="U310" s="454">
        <v>1</v>
      </c>
      <c r="V310" s="454">
        <v>1</v>
      </c>
      <c r="W310" s="454">
        <v>1</v>
      </c>
      <c r="X310" s="454">
        <v>4</v>
      </c>
      <c r="Y310" s="455" t="s">
        <v>286</v>
      </c>
    </row>
    <row r="311" spans="14:25" ht="20.100000000000001" customHeight="1">
      <c r="N311" s="454">
        <v>18</v>
      </c>
      <c r="O311" s="454" t="s">
        <v>317</v>
      </c>
      <c r="P311" s="454">
        <v>1</v>
      </c>
      <c r="Q311" s="454">
        <v>13</v>
      </c>
      <c r="R311" s="454">
        <v>21</v>
      </c>
      <c r="S311" s="454">
        <v>0</v>
      </c>
      <c r="T311" s="454">
        <v>1</v>
      </c>
      <c r="U311" s="454">
        <v>1</v>
      </c>
      <c r="V311" s="454">
        <v>1</v>
      </c>
      <c r="W311" s="454">
        <v>1</v>
      </c>
      <c r="X311" s="454">
        <v>4</v>
      </c>
      <c r="Y311" s="455" t="s">
        <v>286</v>
      </c>
    </row>
    <row r="312" spans="14:25" ht="20.100000000000001" customHeight="1">
      <c r="N312" s="454">
        <v>18</v>
      </c>
      <c r="O312" s="454" t="s">
        <v>317</v>
      </c>
      <c r="P312" s="454">
        <v>1</v>
      </c>
      <c r="Q312" s="454">
        <v>4</v>
      </c>
      <c r="R312" s="454">
        <v>21</v>
      </c>
      <c r="S312" s="454">
        <v>0</v>
      </c>
      <c r="T312" s="454">
        <v>1</v>
      </c>
      <c r="U312" s="454">
        <v>1</v>
      </c>
      <c r="V312" s="454">
        <v>1</v>
      </c>
      <c r="W312" s="454">
        <v>1</v>
      </c>
      <c r="X312" s="454">
        <v>4</v>
      </c>
      <c r="Y312" s="455" t="s">
        <v>286</v>
      </c>
    </row>
    <row r="313" spans="14:25" ht="20.100000000000001" customHeight="1">
      <c r="N313" s="454" t="s">
        <v>311</v>
      </c>
      <c r="O313" s="454" t="s">
        <v>311</v>
      </c>
      <c r="P313" s="454" t="s">
        <v>311</v>
      </c>
      <c r="Q313" s="454" t="s">
        <v>311</v>
      </c>
      <c r="R313" s="454" t="s">
        <v>311</v>
      </c>
      <c r="S313" s="454" t="s">
        <v>311</v>
      </c>
      <c r="T313" s="454" t="s">
        <v>311</v>
      </c>
      <c r="U313" s="454" t="s">
        <v>311</v>
      </c>
      <c r="V313" s="454" t="s">
        <v>311</v>
      </c>
      <c r="W313" s="454" t="s">
        <v>311</v>
      </c>
      <c r="X313" s="454" t="s">
        <v>311</v>
      </c>
      <c r="Y313" s="455" t="s">
        <v>311</v>
      </c>
    </row>
    <row r="314" spans="14:25" ht="20.100000000000001" customHeight="1">
      <c r="N314" s="454">
        <v>19</v>
      </c>
      <c r="O314" s="454" t="s">
        <v>292</v>
      </c>
      <c r="P314" s="454">
        <v>1</v>
      </c>
      <c r="Q314" s="454">
        <v>0</v>
      </c>
      <c r="R314" s="454">
        <v>11</v>
      </c>
      <c r="S314" s="454">
        <v>0</v>
      </c>
      <c r="T314" s="454">
        <v>1</v>
      </c>
      <c r="U314" s="454">
        <v>1</v>
      </c>
      <c r="V314" s="454">
        <v>1</v>
      </c>
      <c r="W314" s="454">
        <v>1</v>
      </c>
      <c r="X314" s="454">
        <v>4</v>
      </c>
      <c r="Y314" s="455" t="s">
        <v>286</v>
      </c>
    </row>
    <row r="315" spans="14:25" ht="20.100000000000001" customHeight="1">
      <c r="N315" s="454">
        <v>19</v>
      </c>
      <c r="O315" s="454" t="s">
        <v>292</v>
      </c>
      <c r="P315" s="454">
        <v>1</v>
      </c>
      <c r="Q315" s="454">
        <v>16</v>
      </c>
      <c r="R315" s="454">
        <v>17</v>
      </c>
      <c r="S315" s="454">
        <v>0</v>
      </c>
      <c r="T315" s="454">
        <v>1</v>
      </c>
      <c r="U315" s="454">
        <v>1</v>
      </c>
      <c r="V315" s="454">
        <v>1</v>
      </c>
      <c r="W315" s="454">
        <v>1</v>
      </c>
      <c r="X315" s="454">
        <v>4</v>
      </c>
      <c r="Y315" s="455" t="s">
        <v>286</v>
      </c>
    </row>
    <row r="316" spans="14:25" ht="20.100000000000001" customHeight="1">
      <c r="N316" s="454">
        <v>19</v>
      </c>
      <c r="O316" s="454" t="s">
        <v>292</v>
      </c>
      <c r="P316" s="454">
        <v>1</v>
      </c>
      <c r="Q316" s="454">
        <v>4</v>
      </c>
      <c r="R316" s="454">
        <v>17</v>
      </c>
      <c r="S316" s="454">
        <v>0</v>
      </c>
      <c r="T316" s="454">
        <v>1</v>
      </c>
      <c r="U316" s="454">
        <v>1</v>
      </c>
      <c r="V316" s="454">
        <v>1</v>
      </c>
      <c r="W316" s="454">
        <v>1</v>
      </c>
      <c r="X316" s="454">
        <v>4</v>
      </c>
      <c r="Y316" s="455" t="s">
        <v>286</v>
      </c>
    </row>
    <row r="317" spans="14:25" ht="20.100000000000001" customHeight="1">
      <c r="N317" s="454">
        <v>19</v>
      </c>
      <c r="O317" s="454" t="s">
        <v>292</v>
      </c>
      <c r="P317" s="454">
        <v>1</v>
      </c>
      <c r="Q317" s="454">
        <v>25</v>
      </c>
      <c r="R317" s="454">
        <v>17</v>
      </c>
      <c r="S317" s="454">
        <v>0</v>
      </c>
      <c r="T317" s="454">
        <v>1</v>
      </c>
      <c r="U317" s="454">
        <v>1</v>
      </c>
      <c r="V317" s="454">
        <v>1</v>
      </c>
      <c r="W317" s="454">
        <v>1</v>
      </c>
      <c r="X317" s="454">
        <v>4</v>
      </c>
      <c r="Y317" s="455" t="s">
        <v>286</v>
      </c>
    </row>
    <row r="318" spans="14:25" ht="20.100000000000001" customHeight="1">
      <c r="N318" s="454">
        <v>19</v>
      </c>
      <c r="O318" s="454" t="s">
        <v>292</v>
      </c>
      <c r="P318" s="454">
        <v>1</v>
      </c>
      <c r="Q318" s="454">
        <v>4</v>
      </c>
      <c r="R318" s="454">
        <v>17</v>
      </c>
      <c r="S318" s="454">
        <v>0</v>
      </c>
      <c r="T318" s="454">
        <v>1</v>
      </c>
      <c r="U318" s="454">
        <v>1</v>
      </c>
      <c r="V318" s="454">
        <v>1</v>
      </c>
      <c r="W318" s="454">
        <v>1</v>
      </c>
      <c r="X318" s="454">
        <v>4</v>
      </c>
      <c r="Y318" s="455" t="s">
        <v>286</v>
      </c>
    </row>
    <row r="319" spans="14:25" ht="20.100000000000001" customHeight="1">
      <c r="N319" s="454">
        <v>19</v>
      </c>
      <c r="O319" s="454" t="s">
        <v>292</v>
      </c>
      <c r="P319" s="454">
        <v>1</v>
      </c>
      <c r="Q319" s="454">
        <v>10</v>
      </c>
      <c r="R319" s="454">
        <v>17</v>
      </c>
      <c r="S319" s="454">
        <v>0</v>
      </c>
      <c r="T319" s="454">
        <v>1</v>
      </c>
      <c r="U319" s="454">
        <v>1</v>
      </c>
      <c r="V319" s="454">
        <v>1</v>
      </c>
      <c r="W319" s="454">
        <v>1</v>
      </c>
      <c r="X319" s="454">
        <v>4</v>
      </c>
      <c r="Y319" s="455" t="s">
        <v>286</v>
      </c>
    </row>
    <row r="320" spans="14:25" ht="20.100000000000001" customHeight="1">
      <c r="N320" s="454">
        <v>19</v>
      </c>
      <c r="O320" s="454" t="s">
        <v>292</v>
      </c>
      <c r="P320" s="454">
        <v>1</v>
      </c>
      <c r="Q320" s="454">
        <v>4</v>
      </c>
      <c r="R320" s="454">
        <v>17</v>
      </c>
      <c r="S320" s="454">
        <v>0</v>
      </c>
      <c r="T320" s="454">
        <v>1</v>
      </c>
      <c r="U320" s="454">
        <v>1</v>
      </c>
      <c r="V320" s="454">
        <v>1</v>
      </c>
      <c r="W320" s="454">
        <v>1</v>
      </c>
      <c r="X320" s="454">
        <v>4</v>
      </c>
      <c r="Y320" s="455" t="s">
        <v>286</v>
      </c>
    </row>
    <row r="321" spans="14:25" ht="20.100000000000001" customHeight="1">
      <c r="N321" s="454">
        <v>19</v>
      </c>
      <c r="O321" s="454" t="s">
        <v>292</v>
      </c>
      <c r="P321" s="454">
        <v>1</v>
      </c>
      <c r="Q321" s="454">
        <v>25</v>
      </c>
      <c r="R321" s="454">
        <v>17</v>
      </c>
      <c r="S321" s="454">
        <v>0</v>
      </c>
      <c r="T321" s="454">
        <v>1</v>
      </c>
      <c r="U321" s="454">
        <v>1</v>
      </c>
      <c r="V321" s="454">
        <v>1</v>
      </c>
      <c r="W321" s="454">
        <v>1</v>
      </c>
      <c r="X321" s="454">
        <v>4</v>
      </c>
      <c r="Y321" s="455" t="s">
        <v>286</v>
      </c>
    </row>
    <row r="322" spans="14:25" ht="20.100000000000001" customHeight="1">
      <c r="N322" s="454">
        <v>19</v>
      </c>
      <c r="O322" s="454" t="s">
        <v>292</v>
      </c>
      <c r="P322" s="454">
        <v>1</v>
      </c>
      <c r="Q322" s="454">
        <v>4</v>
      </c>
      <c r="R322" s="454">
        <v>17</v>
      </c>
      <c r="S322" s="454">
        <v>0</v>
      </c>
      <c r="T322" s="454">
        <v>1</v>
      </c>
      <c r="U322" s="454">
        <v>1</v>
      </c>
      <c r="V322" s="454">
        <v>1</v>
      </c>
      <c r="W322" s="454">
        <v>1</v>
      </c>
      <c r="X322" s="454">
        <v>4</v>
      </c>
      <c r="Y322" s="455" t="s">
        <v>286</v>
      </c>
    </row>
    <row r="323" spans="14:25" ht="20.100000000000001" customHeight="1">
      <c r="N323" s="454" t="s">
        <v>311</v>
      </c>
      <c r="O323" s="454" t="s">
        <v>311</v>
      </c>
      <c r="P323" s="454" t="s">
        <v>311</v>
      </c>
      <c r="Q323" s="454" t="s">
        <v>311</v>
      </c>
      <c r="R323" s="454" t="s">
        <v>311</v>
      </c>
      <c r="S323" s="454" t="s">
        <v>311</v>
      </c>
      <c r="T323" s="454" t="s">
        <v>311</v>
      </c>
      <c r="U323" s="454" t="s">
        <v>311</v>
      </c>
      <c r="V323" s="454" t="s">
        <v>311</v>
      </c>
      <c r="W323" s="454" t="s">
        <v>311</v>
      </c>
      <c r="X323" s="454" t="s">
        <v>311</v>
      </c>
      <c r="Y323" s="455" t="s">
        <v>311</v>
      </c>
    </row>
    <row r="324" spans="14:25" ht="20.100000000000001" customHeight="1">
      <c r="N324" s="454">
        <v>20</v>
      </c>
      <c r="O324" s="454" t="s">
        <v>283</v>
      </c>
      <c r="P324" s="454">
        <v>1</v>
      </c>
      <c r="Q324" s="454">
        <v>0</v>
      </c>
      <c r="R324" s="454">
        <v>11</v>
      </c>
      <c r="S324" s="454">
        <v>0</v>
      </c>
      <c r="T324" s="454">
        <v>1</v>
      </c>
      <c r="U324" s="454">
        <v>1</v>
      </c>
      <c r="V324" s="454">
        <v>1</v>
      </c>
      <c r="W324" s="454">
        <v>1</v>
      </c>
      <c r="X324" s="454">
        <v>4</v>
      </c>
      <c r="Y324" s="455" t="s">
        <v>286</v>
      </c>
    </row>
    <row r="325" spans="14:25" ht="20.100000000000001" customHeight="1">
      <c r="N325" s="454">
        <v>20</v>
      </c>
      <c r="O325" s="454" t="s">
        <v>283</v>
      </c>
      <c r="P325" s="454">
        <v>1</v>
      </c>
      <c r="Q325" s="454">
        <v>16</v>
      </c>
      <c r="R325" s="454">
        <v>12</v>
      </c>
      <c r="S325" s="454">
        <v>0</v>
      </c>
      <c r="T325" s="454">
        <v>1</v>
      </c>
      <c r="U325" s="454">
        <v>1</v>
      </c>
      <c r="V325" s="454">
        <v>1</v>
      </c>
      <c r="W325" s="454">
        <v>1</v>
      </c>
      <c r="X325" s="454">
        <v>4</v>
      </c>
      <c r="Y325" s="455" t="s">
        <v>286</v>
      </c>
    </row>
    <row r="326" spans="14:25" ht="20.100000000000001" customHeight="1">
      <c r="N326" s="454">
        <v>20</v>
      </c>
      <c r="O326" s="454" t="s">
        <v>283</v>
      </c>
      <c r="P326" s="454">
        <v>1</v>
      </c>
      <c r="Q326" s="454">
        <v>4</v>
      </c>
      <c r="R326" s="454">
        <v>12</v>
      </c>
      <c r="S326" s="454">
        <v>0</v>
      </c>
      <c r="T326" s="454">
        <v>1</v>
      </c>
      <c r="U326" s="454">
        <v>1</v>
      </c>
      <c r="V326" s="454">
        <v>1</v>
      </c>
      <c r="W326" s="454">
        <v>1</v>
      </c>
      <c r="X326" s="454">
        <v>4</v>
      </c>
      <c r="Y326" s="455" t="s">
        <v>286</v>
      </c>
    </row>
    <row r="327" spans="14:25" ht="20.100000000000001" customHeight="1">
      <c r="N327" s="454">
        <v>20</v>
      </c>
      <c r="O327" s="454" t="s">
        <v>283</v>
      </c>
      <c r="P327" s="454">
        <v>1</v>
      </c>
      <c r="Q327" s="454">
        <v>25</v>
      </c>
      <c r="R327" s="454">
        <v>22</v>
      </c>
      <c r="S327" s="454">
        <v>0</v>
      </c>
      <c r="T327" s="454">
        <v>1</v>
      </c>
      <c r="U327" s="454">
        <v>1</v>
      </c>
      <c r="V327" s="454">
        <v>1</v>
      </c>
      <c r="W327" s="454">
        <v>1</v>
      </c>
      <c r="X327" s="454">
        <v>4</v>
      </c>
      <c r="Y327" s="455" t="s">
        <v>286</v>
      </c>
    </row>
    <row r="328" spans="14:25" ht="20.100000000000001" customHeight="1">
      <c r="N328" s="454">
        <v>20</v>
      </c>
      <c r="O328" s="454" t="s">
        <v>283</v>
      </c>
      <c r="P328" s="454">
        <v>1</v>
      </c>
      <c r="Q328" s="454">
        <v>4</v>
      </c>
      <c r="R328" s="454">
        <v>22</v>
      </c>
      <c r="S328" s="454">
        <v>0</v>
      </c>
      <c r="T328" s="454">
        <v>1</v>
      </c>
      <c r="U328" s="454">
        <v>1</v>
      </c>
      <c r="V328" s="454">
        <v>1</v>
      </c>
      <c r="W328" s="454">
        <v>1</v>
      </c>
      <c r="X328" s="454">
        <v>4</v>
      </c>
      <c r="Y328" s="455" t="s">
        <v>286</v>
      </c>
    </row>
    <row r="329" spans="14:25" ht="20.100000000000001" customHeight="1">
      <c r="N329" s="454">
        <v>20</v>
      </c>
      <c r="O329" s="454" t="s">
        <v>283</v>
      </c>
      <c r="P329" s="454">
        <v>1</v>
      </c>
      <c r="Q329" s="454">
        <v>10</v>
      </c>
      <c r="R329" s="454">
        <v>22</v>
      </c>
      <c r="S329" s="454">
        <v>0</v>
      </c>
      <c r="T329" s="454">
        <v>1</v>
      </c>
      <c r="U329" s="454">
        <v>1</v>
      </c>
      <c r="V329" s="454">
        <v>1</v>
      </c>
      <c r="W329" s="454">
        <v>1</v>
      </c>
      <c r="X329" s="454">
        <v>4</v>
      </c>
      <c r="Y329" s="455" t="s">
        <v>286</v>
      </c>
    </row>
    <row r="330" spans="14:25" ht="20.100000000000001" customHeight="1">
      <c r="N330" s="454">
        <v>20</v>
      </c>
      <c r="O330" s="454" t="s">
        <v>283</v>
      </c>
      <c r="P330" s="454">
        <v>1</v>
      </c>
      <c r="Q330" s="454">
        <v>4</v>
      </c>
      <c r="R330" s="454">
        <v>22</v>
      </c>
      <c r="S330" s="454">
        <v>0</v>
      </c>
      <c r="T330" s="454">
        <v>1</v>
      </c>
      <c r="U330" s="454">
        <v>1</v>
      </c>
      <c r="V330" s="454">
        <v>1</v>
      </c>
      <c r="W330" s="454">
        <v>1</v>
      </c>
      <c r="X330" s="454">
        <v>4</v>
      </c>
      <c r="Y330" s="455" t="s">
        <v>286</v>
      </c>
    </row>
    <row r="331" spans="14:25" ht="20.100000000000001" customHeight="1">
      <c r="N331" s="454">
        <v>20</v>
      </c>
      <c r="O331" s="454" t="s">
        <v>283</v>
      </c>
      <c r="P331" s="454">
        <v>1</v>
      </c>
      <c r="Q331" s="454">
        <v>25</v>
      </c>
      <c r="R331" s="454">
        <v>12</v>
      </c>
      <c r="S331" s="454">
        <v>0</v>
      </c>
      <c r="T331" s="454">
        <v>1</v>
      </c>
      <c r="U331" s="454">
        <v>1</v>
      </c>
      <c r="V331" s="454">
        <v>1</v>
      </c>
      <c r="W331" s="454">
        <v>1</v>
      </c>
      <c r="X331" s="454">
        <v>4</v>
      </c>
      <c r="Y331" s="455" t="s">
        <v>286</v>
      </c>
    </row>
    <row r="332" spans="14:25" ht="20.100000000000001" customHeight="1">
      <c r="N332" s="454">
        <v>20</v>
      </c>
      <c r="O332" s="454" t="s">
        <v>283</v>
      </c>
      <c r="P332" s="454">
        <v>1</v>
      </c>
      <c r="Q332" s="454">
        <v>4</v>
      </c>
      <c r="R332" s="454">
        <v>12</v>
      </c>
      <c r="S332" s="454">
        <v>0</v>
      </c>
      <c r="T332" s="454">
        <v>1</v>
      </c>
      <c r="U332" s="454">
        <v>1</v>
      </c>
      <c r="V332" s="454">
        <v>1</v>
      </c>
      <c r="W332" s="454">
        <v>1</v>
      </c>
      <c r="X332" s="454">
        <v>4</v>
      </c>
      <c r="Y332" s="455" t="s">
        <v>286</v>
      </c>
    </row>
    <row r="333" spans="14:25" ht="20.100000000000001" customHeight="1">
      <c r="N333" s="454" t="s">
        <v>311</v>
      </c>
      <c r="O333" s="454" t="s">
        <v>311</v>
      </c>
      <c r="P333" s="454" t="s">
        <v>311</v>
      </c>
      <c r="Q333" s="454" t="s">
        <v>311</v>
      </c>
      <c r="R333" s="454" t="s">
        <v>311</v>
      </c>
      <c r="S333" s="454" t="s">
        <v>311</v>
      </c>
      <c r="T333" s="454" t="s">
        <v>311</v>
      </c>
      <c r="U333" s="454" t="s">
        <v>311</v>
      </c>
      <c r="V333" s="454" t="s">
        <v>311</v>
      </c>
      <c r="W333" s="454" t="s">
        <v>311</v>
      </c>
      <c r="X333" s="454" t="s">
        <v>311</v>
      </c>
      <c r="Y333" s="455" t="s">
        <v>311</v>
      </c>
    </row>
    <row r="334" spans="14:25" ht="20.100000000000001" customHeight="1">
      <c r="N334" s="454">
        <v>21</v>
      </c>
      <c r="O334" s="454" t="s">
        <v>284</v>
      </c>
      <c r="P334" s="454">
        <v>1</v>
      </c>
      <c r="Q334" s="454">
        <v>0</v>
      </c>
      <c r="R334" s="454">
        <v>6</v>
      </c>
      <c r="S334" s="454">
        <v>0</v>
      </c>
      <c r="T334" s="454">
        <v>1</v>
      </c>
      <c r="U334" s="454">
        <v>1</v>
      </c>
      <c r="V334" s="454">
        <v>1</v>
      </c>
      <c r="W334" s="454">
        <v>1</v>
      </c>
      <c r="X334" s="454">
        <v>4</v>
      </c>
      <c r="Y334" s="455" t="s">
        <v>286</v>
      </c>
    </row>
    <row r="335" spans="14:25" ht="20.100000000000001" customHeight="1">
      <c r="N335" s="454">
        <v>21</v>
      </c>
      <c r="O335" s="454" t="s">
        <v>284</v>
      </c>
      <c r="P335" s="454">
        <v>1</v>
      </c>
      <c r="Q335" s="454">
        <v>22</v>
      </c>
      <c r="R335" s="454">
        <v>13.2</v>
      </c>
      <c r="S335" s="454">
        <v>0</v>
      </c>
      <c r="T335" s="454">
        <v>1</v>
      </c>
      <c r="U335" s="454">
        <v>1</v>
      </c>
      <c r="V335" s="454">
        <v>1</v>
      </c>
      <c r="W335" s="454">
        <v>1</v>
      </c>
      <c r="X335" s="454">
        <v>4</v>
      </c>
      <c r="Y335" s="455" t="s">
        <v>286</v>
      </c>
    </row>
    <row r="336" spans="14:25" ht="20.100000000000001" customHeight="1">
      <c r="N336" s="454">
        <v>21</v>
      </c>
      <c r="O336" s="454" t="s">
        <v>284</v>
      </c>
      <c r="P336" s="454">
        <v>1</v>
      </c>
      <c r="Q336" s="454">
        <v>4.5</v>
      </c>
      <c r="R336" s="454">
        <v>13.2</v>
      </c>
      <c r="S336" s="454">
        <v>0</v>
      </c>
      <c r="T336" s="454">
        <v>1</v>
      </c>
      <c r="U336" s="454">
        <v>1</v>
      </c>
      <c r="V336" s="454">
        <v>1</v>
      </c>
      <c r="W336" s="454">
        <v>1</v>
      </c>
      <c r="X336" s="454">
        <v>4</v>
      </c>
      <c r="Y336" s="455" t="s">
        <v>286</v>
      </c>
    </row>
    <row r="337" spans="14:25" ht="20.100000000000001" customHeight="1">
      <c r="N337" s="454">
        <v>21</v>
      </c>
      <c r="O337" s="454" t="s">
        <v>284</v>
      </c>
      <c r="P337" s="454">
        <v>1</v>
      </c>
      <c r="Q337" s="454">
        <v>4.5</v>
      </c>
      <c r="R337" s="454">
        <v>13.2</v>
      </c>
      <c r="S337" s="454">
        <v>0</v>
      </c>
      <c r="T337" s="454">
        <v>1</v>
      </c>
      <c r="U337" s="454">
        <v>1</v>
      </c>
      <c r="V337" s="454">
        <v>1</v>
      </c>
      <c r="W337" s="454">
        <v>1</v>
      </c>
      <c r="X337" s="454">
        <v>4</v>
      </c>
      <c r="Y337" s="455" t="s">
        <v>286</v>
      </c>
    </row>
    <row r="338" spans="14:25" ht="20.100000000000001" customHeight="1">
      <c r="N338" s="454">
        <v>21</v>
      </c>
      <c r="O338" s="454" t="s">
        <v>284</v>
      </c>
      <c r="P338" s="454">
        <v>1</v>
      </c>
      <c r="Q338" s="454">
        <v>25</v>
      </c>
      <c r="R338" s="454">
        <v>13.2</v>
      </c>
      <c r="S338" s="454">
        <v>0</v>
      </c>
      <c r="T338" s="454">
        <v>1</v>
      </c>
      <c r="U338" s="454">
        <v>1</v>
      </c>
      <c r="V338" s="454">
        <v>1</v>
      </c>
      <c r="W338" s="454">
        <v>1</v>
      </c>
      <c r="X338" s="454">
        <v>4</v>
      </c>
      <c r="Y338" s="455" t="s">
        <v>286</v>
      </c>
    </row>
    <row r="339" spans="14:25" ht="20.100000000000001" customHeight="1">
      <c r="N339" s="454">
        <v>21</v>
      </c>
      <c r="O339" s="454" t="s">
        <v>284</v>
      </c>
      <c r="P339" s="454">
        <v>1</v>
      </c>
      <c r="Q339" s="454">
        <v>4.5</v>
      </c>
      <c r="R339" s="454">
        <v>12.6</v>
      </c>
      <c r="S339" s="454">
        <v>0</v>
      </c>
      <c r="T339" s="454">
        <v>1</v>
      </c>
      <c r="U339" s="454">
        <v>1</v>
      </c>
      <c r="V339" s="454">
        <v>1</v>
      </c>
      <c r="W339" s="454">
        <v>1</v>
      </c>
      <c r="X339" s="454">
        <v>4</v>
      </c>
      <c r="Y339" s="455" t="s">
        <v>286</v>
      </c>
    </row>
    <row r="340" spans="14:25" ht="20.100000000000001" customHeight="1">
      <c r="N340" s="454">
        <v>21</v>
      </c>
      <c r="O340" s="454" t="s">
        <v>284</v>
      </c>
      <c r="P340" s="454">
        <v>1</v>
      </c>
      <c r="Q340" s="454">
        <v>4.5</v>
      </c>
      <c r="R340" s="454">
        <v>12.6</v>
      </c>
      <c r="S340" s="454">
        <v>0</v>
      </c>
      <c r="T340" s="454">
        <v>1</v>
      </c>
      <c r="U340" s="454">
        <v>1</v>
      </c>
      <c r="V340" s="454">
        <v>1</v>
      </c>
      <c r="W340" s="454">
        <v>1</v>
      </c>
      <c r="X340" s="454">
        <v>4</v>
      </c>
      <c r="Y340" s="455" t="s">
        <v>286</v>
      </c>
    </row>
    <row r="341" spans="14:25" ht="20.100000000000001" customHeight="1">
      <c r="N341" s="454" t="s">
        <v>311</v>
      </c>
      <c r="O341" s="454" t="s">
        <v>311</v>
      </c>
      <c r="P341" s="454" t="s">
        <v>311</v>
      </c>
      <c r="Q341" s="454" t="s">
        <v>311</v>
      </c>
      <c r="R341" s="454" t="s">
        <v>311</v>
      </c>
      <c r="S341" s="454" t="s">
        <v>311</v>
      </c>
      <c r="T341" s="454" t="s">
        <v>311</v>
      </c>
      <c r="U341" s="454" t="s">
        <v>311</v>
      </c>
      <c r="V341" s="454" t="s">
        <v>311</v>
      </c>
      <c r="W341" s="454" t="s">
        <v>311</v>
      </c>
      <c r="X341" s="454" t="s">
        <v>311</v>
      </c>
      <c r="Y341" s="455" t="s">
        <v>311</v>
      </c>
    </row>
    <row r="342" spans="14:25" ht="20.100000000000001" customHeight="1">
      <c r="N342" s="454">
        <v>22</v>
      </c>
      <c r="O342" s="454" t="s">
        <v>285</v>
      </c>
      <c r="P342" s="454">
        <v>1</v>
      </c>
      <c r="Q342" s="454">
        <v>0</v>
      </c>
      <c r="R342" s="454">
        <v>6.9</v>
      </c>
      <c r="S342" s="454">
        <v>0</v>
      </c>
      <c r="T342" s="454">
        <v>1</v>
      </c>
      <c r="U342" s="454">
        <v>1</v>
      </c>
      <c r="V342" s="454">
        <v>1</v>
      </c>
      <c r="W342" s="454">
        <v>1</v>
      </c>
      <c r="X342" s="454">
        <v>4</v>
      </c>
      <c r="Y342" s="455" t="s">
        <v>286</v>
      </c>
    </row>
    <row r="343" spans="14:25" ht="20.100000000000001" customHeight="1">
      <c r="N343" s="454">
        <v>22</v>
      </c>
      <c r="O343" s="454" t="s">
        <v>285</v>
      </c>
      <c r="P343" s="454">
        <v>1</v>
      </c>
      <c r="Q343" s="454">
        <v>22</v>
      </c>
      <c r="R343" s="454">
        <v>27.24</v>
      </c>
      <c r="S343" s="454">
        <v>0</v>
      </c>
      <c r="T343" s="454">
        <v>1</v>
      </c>
      <c r="U343" s="454">
        <v>1</v>
      </c>
      <c r="V343" s="454">
        <v>1</v>
      </c>
      <c r="W343" s="454">
        <v>1</v>
      </c>
      <c r="X343" s="454">
        <v>4</v>
      </c>
      <c r="Y343" s="455" t="s">
        <v>286</v>
      </c>
    </row>
    <row r="344" spans="14:25" ht="20.100000000000001" customHeight="1">
      <c r="N344" s="454">
        <v>22</v>
      </c>
      <c r="O344" s="454" t="s">
        <v>285</v>
      </c>
      <c r="P344" s="454">
        <v>1</v>
      </c>
      <c r="Q344" s="454">
        <v>4.5</v>
      </c>
      <c r="R344" s="454">
        <v>27.24</v>
      </c>
      <c r="S344" s="454">
        <v>0</v>
      </c>
      <c r="T344" s="454">
        <v>1</v>
      </c>
      <c r="U344" s="454">
        <v>1</v>
      </c>
      <c r="V344" s="454">
        <v>1</v>
      </c>
      <c r="W344" s="454">
        <v>1</v>
      </c>
      <c r="X344" s="454">
        <v>4</v>
      </c>
      <c r="Y344" s="455" t="s">
        <v>286</v>
      </c>
    </row>
    <row r="345" spans="14:25" ht="20.100000000000001" customHeight="1">
      <c r="N345" s="454">
        <v>22</v>
      </c>
      <c r="O345" s="454" t="s">
        <v>285</v>
      </c>
      <c r="P345" s="454">
        <v>1</v>
      </c>
      <c r="Q345" s="454">
        <v>30.33</v>
      </c>
      <c r="R345" s="454">
        <v>16.68</v>
      </c>
      <c r="S345" s="454">
        <v>0</v>
      </c>
      <c r="T345" s="454">
        <v>1</v>
      </c>
      <c r="U345" s="454">
        <v>1</v>
      </c>
      <c r="V345" s="454">
        <v>1</v>
      </c>
      <c r="W345" s="454">
        <v>1</v>
      </c>
      <c r="X345" s="454">
        <v>4</v>
      </c>
      <c r="Y345" s="455" t="s">
        <v>286</v>
      </c>
    </row>
    <row r="346" spans="14:25" ht="20.100000000000001" customHeight="1">
      <c r="N346" s="454" t="s">
        <v>311</v>
      </c>
      <c r="O346" s="454" t="s">
        <v>311</v>
      </c>
      <c r="P346" s="454" t="s">
        <v>311</v>
      </c>
      <c r="Q346" s="454" t="s">
        <v>311</v>
      </c>
      <c r="R346" s="454" t="s">
        <v>311</v>
      </c>
      <c r="S346" s="454" t="s">
        <v>311</v>
      </c>
      <c r="T346" s="454" t="s">
        <v>311</v>
      </c>
      <c r="U346" s="454" t="s">
        <v>311</v>
      </c>
      <c r="V346" s="454" t="s">
        <v>311</v>
      </c>
      <c r="W346" s="454" t="s">
        <v>311</v>
      </c>
      <c r="X346" s="454" t="s">
        <v>311</v>
      </c>
      <c r="Y346" s="455" t="s">
        <v>311</v>
      </c>
    </row>
    <row r="347" spans="14:25" ht="20.100000000000001" customHeight="1">
      <c r="N347" s="454">
        <v>22</v>
      </c>
      <c r="O347" s="454" t="s">
        <v>285</v>
      </c>
      <c r="P347" s="454">
        <v>1</v>
      </c>
      <c r="Q347" s="454">
        <v>4.5</v>
      </c>
      <c r="R347" s="454">
        <v>27.24</v>
      </c>
      <c r="S347" s="454">
        <v>0</v>
      </c>
      <c r="T347" s="454">
        <v>1</v>
      </c>
      <c r="U347" s="454">
        <v>1</v>
      </c>
      <c r="V347" s="454">
        <v>1</v>
      </c>
      <c r="W347" s="454">
        <v>1</v>
      </c>
      <c r="X347" s="454">
        <v>4</v>
      </c>
      <c r="Y347" s="455" t="s">
        <v>286</v>
      </c>
    </row>
    <row r="348" spans="14:25" ht="20.100000000000001" customHeight="1">
      <c r="N348" s="454">
        <v>22</v>
      </c>
      <c r="O348" s="454" t="s">
        <v>285</v>
      </c>
      <c r="P348" s="454">
        <v>1</v>
      </c>
      <c r="Q348" s="454">
        <v>30.33</v>
      </c>
      <c r="R348" s="454">
        <v>16.68</v>
      </c>
      <c r="S348" s="454">
        <v>0</v>
      </c>
      <c r="T348" s="454">
        <v>1</v>
      </c>
      <c r="U348" s="454">
        <v>1</v>
      </c>
      <c r="V348" s="454">
        <v>1</v>
      </c>
      <c r="W348" s="454">
        <v>1</v>
      </c>
      <c r="X348" s="454">
        <v>4</v>
      </c>
      <c r="Y348" s="455" t="s">
        <v>286</v>
      </c>
    </row>
    <row r="349" spans="14:25" ht="20.100000000000001" customHeight="1">
      <c r="N349" s="454" t="s">
        <v>311</v>
      </c>
      <c r="O349" s="454" t="s">
        <v>311</v>
      </c>
      <c r="P349" s="454" t="s">
        <v>311</v>
      </c>
      <c r="Q349" s="454" t="s">
        <v>311</v>
      </c>
      <c r="R349" s="454" t="s">
        <v>311</v>
      </c>
      <c r="S349" s="454" t="s">
        <v>311</v>
      </c>
      <c r="T349" s="454" t="s">
        <v>311</v>
      </c>
      <c r="U349" s="454" t="s">
        <v>311</v>
      </c>
      <c r="V349" s="454" t="s">
        <v>311</v>
      </c>
      <c r="W349" s="454" t="s">
        <v>311</v>
      </c>
      <c r="X349" s="454" t="s">
        <v>311</v>
      </c>
      <c r="Y349" s="455" t="s">
        <v>311</v>
      </c>
    </row>
  </sheetData>
  <mergeCells count="3">
    <mergeCell ref="A1:L1"/>
    <mergeCell ref="N1:W1"/>
    <mergeCell ref="AA1:AB1"/>
  </mergeCells>
  <conditionalFormatting sqref="A2:XFD1048576 A1 M1:N1 X1:AA1 AC1:XFD1">
    <cfRule type="expression" dxfId="0" priority="1">
      <formula>TRUNC(A1)-A1=0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0F54ABC687D643BE17807EC3030F1A" ma:contentTypeVersion="0" ma:contentTypeDescription="Create a new document." ma:contentTypeScope="" ma:versionID="7e74aa7117bfca6b2db6fdbcafd774d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1A8512-0C20-49F9-BF4E-9C22A02D825A}">
  <ds:schemaRefs>
    <ds:schemaRef ds:uri="http://purl.org/dc/dcmitype/"/>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6A562117-C925-415D-AE30-55E63861CED7}">
  <ds:schemaRefs>
    <ds:schemaRef ds:uri="http://schemas.microsoft.com/sharepoint/v3/contenttype/forms"/>
  </ds:schemaRefs>
</ds:datastoreItem>
</file>

<file path=customXml/itemProps3.xml><?xml version="1.0" encoding="utf-8"?>
<ds:datastoreItem xmlns:ds="http://schemas.openxmlformats.org/officeDocument/2006/customXml" ds:itemID="{579630AA-89F9-4748-A6D3-1EC802B207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vt:lpstr>
      <vt:lpstr>SUMMARY</vt:lpstr>
      <vt:lpstr>MANUAL</vt:lpstr>
      <vt:lpstr>LL</vt:lpstr>
      <vt:lpstr>VEH</vt:lpstr>
      <vt:lpstr>SUMMARY!Print_Area</vt:lpstr>
    </vt:vector>
  </TitlesOfParts>
  <Company>FDOT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District Five</dc:creator>
  <cp:lastModifiedBy>DeVault, Andrew</cp:lastModifiedBy>
  <cp:lastPrinted>2019-09-23T14:12:13Z</cp:lastPrinted>
  <dcterms:created xsi:type="dcterms:W3CDTF">2011-12-28T12:55:59Z</dcterms:created>
  <dcterms:modified xsi:type="dcterms:W3CDTF">2019-10-11T17:51:39Z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0x010100980F54ABC687D643BE17807EC3030F1A</vt:lpwstr>
  </property>
</Properties>
</file>